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/Users/ms/Documents/_EXCEL/CALC-P&amp;ID/PID-Tuning/"/>
    </mc:Choice>
  </mc:AlternateContent>
  <xr:revisionPtr revIDLastSave="0" documentId="13_ncr:1_{D87A828B-0361-8C46-8AFC-5E390377E6D7}" xr6:coauthVersionLast="47" xr6:coauthVersionMax="47" xr10:uidLastSave="{00000000-0000-0000-0000-000000000000}"/>
  <bookViews>
    <workbookView xWindow="15120" yWindow="660" windowWidth="19440" windowHeight="20340" xr2:uid="{00000000-000D-0000-FFFF-FFFF00000000}"/>
  </bookViews>
  <sheets>
    <sheet name="PID Simulator" sheetId="4" r:id="rId1"/>
    <sheet name="PID Calculations" sheetId="2" r:id="rId2"/>
    <sheet name="ZN Bode Sweep" sheetId="9" state="hidden" r:id="rId3"/>
  </sheets>
  <definedNames>
    <definedName name="PIDS.a">-EXP(-1/PIDS.T)</definedName>
    <definedName name="PIDS.b">PIDS.G*(1+PIDS.a)</definedName>
    <definedName name="PIDS.D">'PID Simulator'!$O$20</definedName>
    <definedName name="PIDS.G">'PID Simulator'!$O$18</definedName>
    <definedName name="PIDS.K">'PID Simulator'!$O$25</definedName>
    <definedName name="PIDS.Mode">'PID Simulator'!$C$24</definedName>
    <definedName name="PIDS.OnebyTi">IF(PIDS.Ti=0,0,1/PIDS.Ti)</definedName>
    <definedName name="PIDS.T">'PID Simulator'!$O$19</definedName>
    <definedName name="PIDS.Td">'PID Simulator'!$O$27</definedName>
    <definedName name="PIDS.Ti">'PID Simulator'!$O$26</definedName>
    <definedName name="_xlnm.Print_Area" localSheetId="0">'PID Simulator'!$A$1:$AC$55</definedName>
    <definedName name="ZN.a">'PID Simulator'!$D$7</definedName>
    <definedName name="ZN.Amplitude">'ZN Bode Sweep'!$C$2:$C$5001</definedName>
    <definedName name="ZN.h">'PID Simulator'!$D$8</definedName>
    <definedName name="ZN.Ku">IF(MATCH(-180,ZN.Phase,-1)=5000,NA(),1/INDEX(ZN.Amplitude,MATCH(-180,ZN.Phase,-1)))</definedName>
    <definedName name="ZN.lm">ZN.Amplitude*SIN(RADIANS(ZN.Phase))</definedName>
    <definedName name="ZN.Phase">'ZN Bode Sweep'!$D$2:$D$5001</definedName>
    <definedName name="ZN.Pu">IF(MATCH(-180,ZN.Phase,-1)=5000,NA(),2*PI()/INDEX(ZN.w,MATCH(-180,ZN.Phase,-1)))</definedName>
    <definedName name="ZN.t">'PID Simulator'!$D$9</definedName>
    <definedName name="ZN.w">'ZN Bode Sweep'!$B$2:$B$5001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8" i="4" l="1"/>
  <c r="AH8" i="4" s="1"/>
  <c r="M8" i="4" s="1"/>
  <c r="AJ7" i="4"/>
  <c r="AH7" i="4" s="1"/>
  <c r="M7" i="4" s="1"/>
  <c r="L9" i="4"/>
  <c r="AJ9" i="4" s="1"/>
  <c r="AH9" i="4" s="1"/>
  <c r="M9" i="4" s="1"/>
  <c r="P5" i="4"/>
  <c r="O5" i="4"/>
  <c r="N5" i="4"/>
  <c r="AL9" i="4"/>
  <c r="AO15" i="4"/>
  <c r="AN15" i="4"/>
  <c r="AM15" i="4"/>
  <c r="D6" i="4"/>
  <c r="O19" i="4" a="1"/>
  <c r="O19" i="4" s="1"/>
  <c r="O20" i="4" a="1"/>
  <c r="O20" i="4" s="1"/>
  <c r="O18" i="4" a="1"/>
  <c r="O18" i="4" s="1"/>
  <c r="AS9" i="4"/>
  <c r="AQ9" i="4"/>
  <c r="AQ8" i="4"/>
  <c r="AQ7" i="4"/>
  <c r="AN8" i="4"/>
  <c r="AE8" i="4" s="1"/>
  <c r="AM8" i="4"/>
  <c r="AD8" i="4" s="1"/>
  <c r="AM7" i="4"/>
  <c r="AD7" i="4" s="1"/>
  <c r="AM9" i="4" l="1"/>
  <c r="AD9" i="4" s="1"/>
  <c r="AN9" i="4"/>
  <c r="AE9" i="4" s="1"/>
  <c r="AO9" i="4"/>
  <c r="AF9" i="4" s="1"/>
  <c r="BQ42" i="4"/>
  <c r="BQ41" i="4"/>
  <c r="BQ39" i="4"/>
  <c r="BT36" i="4" s="1"/>
  <c r="BT39" i="4" l="1"/>
  <c r="BT38" i="4"/>
  <c r="E18" i="4"/>
  <c r="U18" i="4" s="1"/>
  <c r="U19" i="4" s="1"/>
  <c r="U20" i="4" s="1"/>
  <c r="U21" i="4" s="1"/>
  <c r="U22" i="4" s="1"/>
  <c r="U23" i="4" s="1"/>
  <c r="E17" i="4"/>
  <c r="O23" i="4" l="1"/>
  <c r="O16" i="4"/>
  <c r="B12" i="2" l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2" i="2"/>
  <c r="B3" i="2" s="1"/>
  <c r="B4" i="2" s="1"/>
  <c r="B5" i="2" s="1"/>
  <c r="B6" i="2" s="1"/>
  <c r="B7" i="2" s="1"/>
  <c r="B8" i="2" s="1"/>
  <c r="B9" i="2" s="1"/>
  <c r="B10" i="2" s="1"/>
  <c r="B11" i="2" s="1"/>
  <c r="E16" i="4"/>
  <c r="E19" i="4"/>
  <c r="E20" i="4" s="1"/>
  <c r="E21" i="4" s="1"/>
  <c r="E22" i="4" s="1"/>
  <c r="E23" i="4" s="1"/>
  <c r="E4" i="2" l="1"/>
  <c r="E5" i="2"/>
  <c r="E6" i="2"/>
  <c r="E7" i="2"/>
  <c r="E8" i="2"/>
  <c r="E9" i="2"/>
  <c r="E10" i="2"/>
  <c r="E11" i="2"/>
  <c r="E3" i="2"/>
  <c r="F3" i="2" s="1"/>
  <c r="E2" i="2"/>
  <c r="E12" i="2"/>
  <c r="F4" i="2" l="1"/>
  <c r="F5" i="2" s="1"/>
  <c r="F6" i="2" s="1"/>
  <c r="F7" i="2" s="1"/>
  <c r="F8" i="2" s="1"/>
  <c r="F9" i="2" s="1"/>
  <c r="F10" i="2" s="1"/>
  <c r="F11" i="2" s="1"/>
  <c r="F12" i="2" s="1"/>
  <c r="D13" i="2" s="1"/>
  <c r="E13" i="2" s="1"/>
  <c r="F13" i="2" l="1"/>
  <c r="D5001" i="9" l="1"/>
  <c r="C5001" i="9"/>
  <c r="D5000" i="9"/>
  <c r="C5000" i="9"/>
  <c r="D4999" i="9"/>
  <c r="C4999" i="9"/>
  <c r="D4998" i="9"/>
  <c r="C4998" i="9"/>
  <c r="D4997" i="9"/>
  <c r="C4997" i="9"/>
  <c r="D4996" i="9"/>
  <c r="C4996" i="9"/>
  <c r="D4995" i="9"/>
  <c r="C4995" i="9"/>
  <c r="D4994" i="9"/>
  <c r="C4994" i="9"/>
  <c r="D4993" i="9"/>
  <c r="C4993" i="9"/>
  <c r="D4992" i="9"/>
  <c r="C4992" i="9"/>
  <c r="D4991" i="9"/>
  <c r="C4991" i="9"/>
  <c r="D4990" i="9"/>
  <c r="C4990" i="9"/>
  <c r="D4989" i="9"/>
  <c r="C4989" i="9"/>
  <c r="D4988" i="9"/>
  <c r="C4988" i="9"/>
  <c r="D4987" i="9"/>
  <c r="C4987" i="9"/>
  <c r="D4986" i="9"/>
  <c r="C4986" i="9"/>
  <c r="D4985" i="9"/>
  <c r="C4985" i="9"/>
  <c r="D4984" i="9"/>
  <c r="C4984" i="9"/>
  <c r="D4983" i="9"/>
  <c r="C4983" i="9"/>
  <c r="D4982" i="9"/>
  <c r="C4982" i="9"/>
  <c r="D4981" i="9"/>
  <c r="C4981" i="9"/>
  <c r="D4980" i="9"/>
  <c r="C4980" i="9"/>
  <c r="D4979" i="9"/>
  <c r="C4979" i="9"/>
  <c r="D4978" i="9"/>
  <c r="C4978" i="9"/>
  <c r="D4977" i="9"/>
  <c r="C4977" i="9"/>
  <c r="D4976" i="9"/>
  <c r="C4976" i="9"/>
  <c r="D4975" i="9"/>
  <c r="C4975" i="9"/>
  <c r="D4974" i="9"/>
  <c r="C4974" i="9"/>
  <c r="D4973" i="9"/>
  <c r="C4973" i="9"/>
  <c r="D4972" i="9"/>
  <c r="C4972" i="9"/>
  <c r="D4971" i="9"/>
  <c r="C4971" i="9"/>
  <c r="D4970" i="9"/>
  <c r="C4970" i="9"/>
  <c r="D4969" i="9"/>
  <c r="C4969" i="9"/>
  <c r="D4968" i="9"/>
  <c r="C4968" i="9"/>
  <c r="D4967" i="9"/>
  <c r="C4967" i="9"/>
  <c r="D4966" i="9"/>
  <c r="C4966" i="9"/>
  <c r="D4965" i="9"/>
  <c r="C4965" i="9"/>
  <c r="D4964" i="9"/>
  <c r="C4964" i="9"/>
  <c r="D4963" i="9"/>
  <c r="C4963" i="9"/>
  <c r="D4962" i="9"/>
  <c r="C4962" i="9"/>
  <c r="D4961" i="9"/>
  <c r="C4961" i="9"/>
  <c r="D4960" i="9"/>
  <c r="C4960" i="9"/>
  <c r="D4959" i="9"/>
  <c r="C4959" i="9"/>
  <c r="D4958" i="9"/>
  <c r="C4958" i="9"/>
  <c r="D4957" i="9"/>
  <c r="C4957" i="9"/>
  <c r="D4956" i="9"/>
  <c r="C4956" i="9"/>
  <c r="D4955" i="9"/>
  <c r="C4955" i="9"/>
  <c r="D4954" i="9"/>
  <c r="C4954" i="9"/>
  <c r="D4953" i="9"/>
  <c r="C4953" i="9"/>
  <c r="D4952" i="9"/>
  <c r="C4952" i="9"/>
  <c r="D4951" i="9"/>
  <c r="C4951" i="9"/>
  <c r="D4950" i="9"/>
  <c r="C4950" i="9"/>
  <c r="D4949" i="9"/>
  <c r="C4949" i="9"/>
  <c r="D4948" i="9"/>
  <c r="C4948" i="9"/>
  <c r="D4947" i="9"/>
  <c r="C4947" i="9"/>
  <c r="D4946" i="9"/>
  <c r="C4946" i="9"/>
  <c r="D4945" i="9"/>
  <c r="C4945" i="9"/>
  <c r="D4944" i="9"/>
  <c r="C4944" i="9"/>
  <c r="D4943" i="9"/>
  <c r="C4943" i="9"/>
  <c r="D4942" i="9"/>
  <c r="C4942" i="9"/>
  <c r="D4941" i="9"/>
  <c r="C4941" i="9"/>
  <c r="D4940" i="9"/>
  <c r="C4940" i="9"/>
  <c r="D4939" i="9"/>
  <c r="C4939" i="9"/>
  <c r="D4938" i="9"/>
  <c r="C4938" i="9"/>
  <c r="D4937" i="9"/>
  <c r="C4937" i="9"/>
  <c r="D4936" i="9"/>
  <c r="C4936" i="9"/>
  <c r="D4935" i="9"/>
  <c r="C4935" i="9"/>
  <c r="D4934" i="9"/>
  <c r="C4934" i="9"/>
  <c r="D4933" i="9"/>
  <c r="C4933" i="9"/>
  <c r="D4932" i="9"/>
  <c r="C4932" i="9"/>
  <c r="D4931" i="9"/>
  <c r="C4931" i="9"/>
  <c r="D4930" i="9"/>
  <c r="C4930" i="9"/>
  <c r="D4929" i="9"/>
  <c r="C4929" i="9"/>
  <c r="D4928" i="9"/>
  <c r="C4928" i="9"/>
  <c r="D4927" i="9"/>
  <c r="C4927" i="9"/>
  <c r="D4926" i="9"/>
  <c r="C4926" i="9"/>
  <c r="D4925" i="9"/>
  <c r="C4925" i="9"/>
  <c r="D4924" i="9"/>
  <c r="C4924" i="9"/>
  <c r="D4923" i="9"/>
  <c r="C4923" i="9"/>
  <c r="D4922" i="9"/>
  <c r="C4922" i="9"/>
  <c r="D4921" i="9"/>
  <c r="C4921" i="9"/>
  <c r="D4920" i="9"/>
  <c r="C4920" i="9"/>
  <c r="D4919" i="9"/>
  <c r="C4919" i="9"/>
  <c r="D4918" i="9"/>
  <c r="C4918" i="9"/>
  <c r="D4917" i="9"/>
  <c r="C4917" i="9"/>
  <c r="D4916" i="9"/>
  <c r="C4916" i="9"/>
  <c r="D4915" i="9"/>
  <c r="C4915" i="9"/>
  <c r="D4914" i="9"/>
  <c r="C4914" i="9"/>
  <c r="D4913" i="9"/>
  <c r="C4913" i="9"/>
  <c r="D4912" i="9"/>
  <c r="C4912" i="9"/>
  <c r="D4911" i="9"/>
  <c r="C4911" i="9"/>
  <c r="D4910" i="9"/>
  <c r="C4910" i="9"/>
  <c r="D4909" i="9"/>
  <c r="C4909" i="9"/>
  <c r="D4908" i="9"/>
  <c r="C4908" i="9"/>
  <c r="D4907" i="9"/>
  <c r="C4907" i="9"/>
  <c r="D4906" i="9"/>
  <c r="C4906" i="9"/>
  <c r="D4905" i="9"/>
  <c r="C4905" i="9"/>
  <c r="D4904" i="9"/>
  <c r="C4904" i="9"/>
  <c r="D4903" i="9"/>
  <c r="C4903" i="9"/>
  <c r="D4902" i="9"/>
  <c r="C4902" i="9"/>
  <c r="D4901" i="9"/>
  <c r="C4901" i="9"/>
  <c r="D4900" i="9"/>
  <c r="C4900" i="9"/>
  <c r="D4899" i="9"/>
  <c r="C4899" i="9"/>
  <c r="D4898" i="9"/>
  <c r="C4898" i="9"/>
  <c r="D4897" i="9"/>
  <c r="C4897" i="9"/>
  <c r="D4896" i="9"/>
  <c r="C4896" i="9"/>
  <c r="D4895" i="9"/>
  <c r="C4895" i="9"/>
  <c r="D4894" i="9"/>
  <c r="C4894" i="9"/>
  <c r="D4893" i="9"/>
  <c r="C4893" i="9"/>
  <c r="D4892" i="9"/>
  <c r="C4892" i="9"/>
  <c r="D4891" i="9"/>
  <c r="C4891" i="9"/>
  <c r="D4890" i="9"/>
  <c r="C4890" i="9"/>
  <c r="D4889" i="9"/>
  <c r="C4889" i="9"/>
  <c r="D4888" i="9"/>
  <c r="C4888" i="9"/>
  <c r="D4887" i="9"/>
  <c r="C4887" i="9"/>
  <c r="D4886" i="9"/>
  <c r="C4886" i="9"/>
  <c r="D4885" i="9"/>
  <c r="C4885" i="9"/>
  <c r="D4884" i="9"/>
  <c r="C4884" i="9"/>
  <c r="D4883" i="9"/>
  <c r="C4883" i="9"/>
  <c r="D4882" i="9"/>
  <c r="C4882" i="9"/>
  <c r="D4881" i="9"/>
  <c r="C4881" i="9"/>
  <c r="D4880" i="9"/>
  <c r="C4880" i="9"/>
  <c r="D4879" i="9"/>
  <c r="C4879" i="9"/>
  <c r="D4878" i="9"/>
  <c r="C4878" i="9"/>
  <c r="D4877" i="9"/>
  <c r="C4877" i="9"/>
  <c r="D4876" i="9"/>
  <c r="C4876" i="9"/>
  <c r="D4875" i="9"/>
  <c r="C4875" i="9"/>
  <c r="D4874" i="9"/>
  <c r="C4874" i="9"/>
  <c r="D4873" i="9"/>
  <c r="C4873" i="9"/>
  <c r="D4872" i="9"/>
  <c r="C4872" i="9"/>
  <c r="D4871" i="9"/>
  <c r="C4871" i="9"/>
  <c r="D4870" i="9"/>
  <c r="C4870" i="9"/>
  <c r="D4869" i="9"/>
  <c r="C4869" i="9"/>
  <c r="D4868" i="9"/>
  <c r="C4868" i="9"/>
  <c r="D4867" i="9"/>
  <c r="C4867" i="9"/>
  <c r="D4866" i="9"/>
  <c r="C4866" i="9"/>
  <c r="D4865" i="9"/>
  <c r="C4865" i="9"/>
  <c r="D4864" i="9"/>
  <c r="C4864" i="9"/>
  <c r="D4863" i="9"/>
  <c r="C4863" i="9"/>
  <c r="D4862" i="9"/>
  <c r="C4862" i="9"/>
  <c r="D4861" i="9"/>
  <c r="C4861" i="9"/>
  <c r="D4860" i="9"/>
  <c r="C4860" i="9"/>
  <c r="D4859" i="9"/>
  <c r="C4859" i="9"/>
  <c r="D4858" i="9"/>
  <c r="C4858" i="9"/>
  <c r="D4857" i="9"/>
  <c r="C4857" i="9"/>
  <c r="D4856" i="9"/>
  <c r="C4856" i="9"/>
  <c r="D4855" i="9"/>
  <c r="C4855" i="9"/>
  <c r="D4854" i="9"/>
  <c r="C4854" i="9"/>
  <c r="D4853" i="9"/>
  <c r="C4853" i="9"/>
  <c r="D4852" i="9"/>
  <c r="C4852" i="9"/>
  <c r="D4851" i="9"/>
  <c r="C4851" i="9"/>
  <c r="D4850" i="9"/>
  <c r="C4850" i="9"/>
  <c r="D4849" i="9"/>
  <c r="C4849" i="9"/>
  <c r="D4848" i="9"/>
  <c r="C4848" i="9"/>
  <c r="D4847" i="9"/>
  <c r="C4847" i="9"/>
  <c r="D4846" i="9"/>
  <c r="C4846" i="9"/>
  <c r="D4845" i="9"/>
  <c r="C4845" i="9"/>
  <c r="D4844" i="9"/>
  <c r="C4844" i="9"/>
  <c r="D4843" i="9"/>
  <c r="C4843" i="9"/>
  <c r="D4842" i="9"/>
  <c r="C4842" i="9"/>
  <c r="D4841" i="9"/>
  <c r="C4841" i="9"/>
  <c r="D4840" i="9"/>
  <c r="C4840" i="9"/>
  <c r="D4839" i="9"/>
  <c r="C4839" i="9"/>
  <c r="D4838" i="9"/>
  <c r="C4838" i="9"/>
  <c r="D4837" i="9"/>
  <c r="C4837" i="9"/>
  <c r="D4836" i="9"/>
  <c r="C4836" i="9"/>
  <c r="D4835" i="9"/>
  <c r="C4835" i="9"/>
  <c r="D4834" i="9"/>
  <c r="C4834" i="9"/>
  <c r="D4833" i="9"/>
  <c r="C4833" i="9"/>
  <c r="D4832" i="9"/>
  <c r="C4832" i="9"/>
  <c r="D4831" i="9"/>
  <c r="C4831" i="9"/>
  <c r="D4830" i="9"/>
  <c r="C4830" i="9"/>
  <c r="D4829" i="9"/>
  <c r="C4829" i="9"/>
  <c r="D4828" i="9"/>
  <c r="C4828" i="9"/>
  <c r="D4827" i="9"/>
  <c r="C4827" i="9"/>
  <c r="D4826" i="9"/>
  <c r="C4826" i="9"/>
  <c r="D4825" i="9"/>
  <c r="C4825" i="9"/>
  <c r="D4824" i="9"/>
  <c r="C4824" i="9"/>
  <c r="D4823" i="9"/>
  <c r="C4823" i="9"/>
  <c r="D4822" i="9"/>
  <c r="C4822" i="9"/>
  <c r="D4821" i="9"/>
  <c r="C4821" i="9"/>
  <c r="D4820" i="9"/>
  <c r="C4820" i="9"/>
  <c r="D4819" i="9"/>
  <c r="C4819" i="9"/>
  <c r="D4818" i="9"/>
  <c r="C4818" i="9"/>
  <c r="D4817" i="9"/>
  <c r="C4817" i="9"/>
  <c r="D4816" i="9"/>
  <c r="C4816" i="9"/>
  <c r="D4815" i="9"/>
  <c r="C4815" i="9"/>
  <c r="D4814" i="9"/>
  <c r="C4814" i="9"/>
  <c r="D4813" i="9"/>
  <c r="C4813" i="9"/>
  <c r="D4812" i="9"/>
  <c r="C4812" i="9"/>
  <c r="D4811" i="9"/>
  <c r="C4811" i="9"/>
  <c r="D4810" i="9"/>
  <c r="C4810" i="9"/>
  <c r="D4809" i="9"/>
  <c r="C4809" i="9"/>
  <c r="D4808" i="9"/>
  <c r="C4808" i="9"/>
  <c r="D4807" i="9"/>
  <c r="C4807" i="9"/>
  <c r="D4806" i="9"/>
  <c r="C4806" i="9"/>
  <c r="D4805" i="9"/>
  <c r="C4805" i="9"/>
  <c r="D4804" i="9"/>
  <c r="C4804" i="9"/>
  <c r="D4803" i="9"/>
  <c r="C4803" i="9"/>
  <c r="D4802" i="9"/>
  <c r="C4802" i="9"/>
  <c r="D4801" i="9"/>
  <c r="C4801" i="9"/>
  <c r="D4800" i="9"/>
  <c r="C4800" i="9"/>
  <c r="D4799" i="9"/>
  <c r="C4799" i="9"/>
  <c r="D4798" i="9"/>
  <c r="C4798" i="9"/>
  <c r="D4797" i="9"/>
  <c r="C4797" i="9"/>
  <c r="D4796" i="9"/>
  <c r="C4796" i="9"/>
  <c r="D4795" i="9"/>
  <c r="C4795" i="9"/>
  <c r="D4794" i="9"/>
  <c r="C4794" i="9"/>
  <c r="D4793" i="9"/>
  <c r="C4793" i="9"/>
  <c r="D4792" i="9"/>
  <c r="C4792" i="9"/>
  <c r="D4791" i="9"/>
  <c r="C4791" i="9"/>
  <c r="D4790" i="9"/>
  <c r="C4790" i="9"/>
  <c r="D4789" i="9"/>
  <c r="C4789" i="9"/>
  <c r="D4788" i="9"/>
  <c r="C4788" i="9"/>
  <c r="D4787" i="9"/>
  <c r="C4787" i="9"/>
  <c r="D4786" i="9"/>
  <c r="C4786" i="9"/>
  <c r="D4785" i="9"/>
  <c r="C4785" i="9"/>
  <c r="D4784" i="9"/>
  <c r="C4784" i="9"/>
  <c r="D4783" i="9"/>
  <c r="C4783" i="9"/>
  <c r="D4782" i="9"/>
  <c r="C4782" i="9"/>
  <c r="D4781" i="9"/>
  <c r="C4781" i="9"/>
  <c r="D4780" i="9"/>
  <c r="C4780" i="9"/>
  <c r="D4779" i="9"/>
  <c r="C4779" i="9"/>
  <c r="D4778" i="9"/>
  <c r="C4778" i="9"/>
  <c r="D4777" i="9"/>
  <c r="C4777" i="9"/>
  <c r="D4776" i="9"/>
  <c r="C4776" i="9"/>
  <c r="D4775" i="9"/>
  <c r="C4775" i="9"/>
  <c r="D4774" i="9"/>
  <c r="C4774" i="9"/>
  <c r="D4773" i="9"/>
  <c r="C4773" i="9"/>
  <c r="D4772" i="9"/>
  <c r="C4772" i="9"/>
  <c r="D4771" i="9"/>
  <c r="C4771" i="9"/>
  <c r="D4770" i="9"/>
  <c r="C4770" i="9"/>
  <c r="D4769" i="9"/>
  <c r="C4769" i="9"/>
  <c r="D4768" i="9"/>
  <c r="C4768" i="9"/>
  <c r="D4767" i="9"/>
  <c r="C4767" i="9"/>
  <c r="D4766" i="9"/>
  <c r="C4766" i="9"/>
  <c r="D4765" i="9"/>
  <c r="C4765" i="9"/>
  <c r="D4764" i="9"/>
  <c r="C4764" i="9"/>
  <c r="D4763" i="9"/>
  <c r="C4763" i="9"/>
  <c r="D4762" i="9"/>
  <c r="C4762" i="9"/>
  <c r="D4761" i="9"/>
  <c r="C4761" i="9"/>
  <c r="D4760" i="9"/>
  <c r="C4760" i="9"/>
  <c r="D4759" i="9"/>
  <c r="C4759" i="9"/>
  <c r="D4758" i="9"/>
  <c r="C4758" i="9"/>
  <c r="D4757" i="9"/>
  <c r="C4757" i="9"/>
  <c r="D4756" i="9"/>
  <c r="C4756" i="9"/>
  <c r="D4755" i="9"/>
  <c r="C4755" i="9"/>
  <c r="D4754" i="9"/>
  <c r="C4754" i="9"/>
  <c r="D4753" i="9"/>
  <c r="C4753" i="9"/>
  <c r="D4752" i="9"/>
  <c r="C4752" i="9"/>
  <c r="D4751" i="9"/>
  <c r="C4751" i="9"/>
  <c r="D4750" i="9"/>
  <c r="C4750" i="9"/>
  <c r="D4749" i="9"/>
  <c r="C4749" i="9"/>
  <c r="D4748" i="9"/>
  <c r="C4748" i="9"/>
  <c r="D4747" i="9"/>
  <c r="C4747" i="9"/>
  <c r="D4746" i="9"/>
  <c r="C4746" i="9"/>
  <c r="D4745" i="9"/>
  <c r="C4745" i="9"/>
  <c r="D4744" i="9"/>
  <c r="C4744" i="9"/>
  <c r="D4743" i="9"/>
  <c r="C4743" i="9"/>
  <c r="D4742" i="9"/>
  <c r="C4742" i="9"/>
  <c r="D4741" i="9"/>
  <c r="C4741" i="9"/>
  <c r="D4740" i="9"/>
  <c r="C4740" i="9"/>
  <c r="D4739" i="9"/>
  <c r="C4739" i="9"/>
  <c r="D4738" i="9"/>
  <c r="C4738" i="9"/>
  <c r="D4737" i="9"/>
  <c r="C4737" i="9"/>
  <c r="D4736" i="9"/>
  <c r="C4736" i="9"/>
  <c r="D4735" i="9"/>
  <c r="C4735" i="9"/>
  <c r="D4734" i="9"/>
  <c r="C4734" i="9"/>
  <c r="D4733" i="9"/>
  <c r="C4733" i="9"/>
  <c r="D4732" i="9"/>
  <c r="C4732" i="9"/>
  <c r="D4731" i="9"/>
  <c r="C4731" i="9"/>
  <c r="D4730" i="9"/>
  <c r="C4730" i="9"/>
  <c r="D4729" i="9"/>
  <c r="C4729" i="9"/>
  <c r="D4728" i="9"/>
  <c r="C4728" i="9"/>
  <c r="D4727" i="9"/>
  <c r="C4727" i="9"/>
  <c r="D4726" i="9"/>
  <c r="C4726" i="9"/>
  <c r="D4725" i="9"/>
  <c r="C4725" i="9"/>
  <c r="D4724" i="9"/>
  <c r="C4724" i="9"/>
  <c r="D4723" i="9"/>
  <c r="C4723" i="9"/>
  <c r="D4722" i="9"/>
  <c r="C4722" i="9"/>
  <c r="D4721" i="9"/>
  <c r="C4721" i="9"/>
  <c r="D4720" i="9"/>
  <c r="C4720" i="9"/>
  <c r="D4719" i="9"/>
  <c r="C4719" i="9"/>
  <c r="D4718" i="9"/>
  <c r="C4718" i="9"/>
  <c r="D4717" i="9"/>
  <c r="C4717" i="9"/>
  <c r="D4716" i="9"/>
  <c r="C4716" i="9"/>
  <c r="D4715" i="9"/>
  <c r="C4715" i="9"/>
  <c r="D4714" i="9"/>
  <c r="C4714" i="9"/>
  <c r="D4713" i="9"/>
  <c r="C4713" i="9"/>
  <c r="D4712" i="9"/>
  <c r="C4712" i="9"/>
  <c r="D4711" i="9"/>
  <c r="C4711" i="9"/>
  <c r="D4710" i="9"/>
  <c r="C4710" i="9"/>
  <c r="D4709" i="9"/>
  <c r="C4709" i="9"/>
  <c r="D4708" i="9"/>
  <c r="C4708" i="9"/>
  <c r="D4707" i="9"/>
  <c r="C4707" i="9"/>
  <c r="D4706" i="9"/>
  <c r="C4706" i="9"/>
  <c r="D4705" i="9"/>
  <c r="C4705" i="9"/>
  <c r="D4704" i="9"/>
  <c r="C4704" i="9"/>
  <c r="D4703" i="9"/>
  <c r="C4703" i="9"/>
  <c r="D4702" i="9"/>
  <c r="C4702" i="9"/>
  <c r="D4701" i="9"/>
  <c r="C4701" i="9"/>
  <c r="D4700" i="9"/>
  <c r="C4700" i="9"/>
  <c r="D4699" i="9"/>
  <c r="C4699" i="9"/>
  <c r="D4698" i="9"/>
  <c r="C4698" i="9"/>
  <c r="D4697" i="9"/>
  <c r="C4697" i="9"/>
  <c r="D4696" i="9"/>
  <c r="C4696" i="9"/>
  <c r="D4695" i="9"/>
  <c r="C4695" i="9"/>
  <c r="D4694" i="9"/>
  <c r="C4694" i="9"/>
  <c r="D4693" i="9"/>
  <c r="C4693" i="9"/>
  <c r="D4692" i="9"/>
  <c r="C4692" i="9"/>
  <c r="D4691" i="9"/>
  <c r="C4691" i="9"/>
  <c r="D4690" i="9"/>
  <c r="C4690" i="9"/>
  <c r="D4689" i="9"/>
  <c r="C4689" i="9"/>
  <c r="D4688" i="9"/>
  <c r="C4688" i="9"/>
  <c r="D4687" i="9"/>
  <c r="C4687" i="9"/>
  <c r="D4686" i="9"/>
  <c r="C4686" i="9"/>
  <c r="D4685" i="9"/>
  <c r="C4685" i="9"/>
  <c r="D4684" i="9"/>
  <c r="C4684" i="9"/>
  <c r="D4683" i="9"/>
  <c r="C4683" i="9"/>
  <c r="D4682" i="9"/>
  <c r="C4682" i="9"/>
  <c r="D4681" i="9"/>
  <c r="C4681" i="9"/>
  <c r="D4680" i="9"/>
  <c r="C4680" i="9"/>
  <c r="D4679" i="9"/>
  <c r="C4679" i="9"/>
  <c r="D4678" i="9"/>
  <c r="C4678" i="9"/>
  <c r="D4677" i="9"/>
  <c r="C4677" i="9"/>
  <c r="D4676" i="9"/>
  <c r="C4676" i="9"/>
  <c r="D4675" i="9"/>
  <c r="C4675" i="9"/>
  <c r="D4674" i="9"/>
  <c r="C4674" i="9"/>
  <c r="D4673" i="9"/>
  <c r="C4673" i="9"/>
  <c r="D4672" i="9"/>
  <c r="C4672" i="9"/>
  <c r="D4671" i="9"/>
  <c r="C4671" i="9"/>
  <c r="D4670" i="9"/>
  <c r="C4670" i="9"/>
  <c r="D4669" i="9"/>
  <c r="C4669" i="9"/>
  <c r="D4668" i="9"/>
  <c r="C4668" i="9"/>
  <c r="D4667" i="9"/>
  <c r="C4667" i="9"/>
  <c r="D4666" i="9"/>
  <c r="C4666" i="9"/>
  <c r="D4665" i="9"/>
  <c r="C4665" i="9"/>
  <c r="D4664" i="9"/>
  <c r="C4664" i="9"/>
  <c r="D4663" i="9"/>
  <c r="C4663" i="9"/>
  <c r="D4662" i="9"/>
  <c r="C4662" i="9"/>
  <c r="D4661" i="9"/>
  <c r="C4661" i="9"/>
  <c r="D4660" i="9"/>
  <c r="C4660" i="9"/>
  <c r="D4659" i="9"/>
  <c r="C4659" i="9"/>
  <c r="D4658" i="9"/>
  <c r="C4658" i="9"/>
  <c r="D4657" i="9"/>
  <c r="C4657" i="9"/>
  <c r="D4656" i="9"/>
  <c r="C4656" i="9"/>
  <c r="D4655" i="9"/>
  <c r="C4655" i="9"/>
  <c r="D4654" i="9"/>
  <c r="C4654" i="9"/>
  <c r="D4653" i="9"/>
  <c r="C4653" i="9"/>
  <c r="D4652" i="9"/>
  <c r="C4652" i="9"/>
  <c r="D4651" i="9"/>
  <c r="C4651" i="9"/>
  <c r="D4650" i="9"/>
  <c r="C4650" i="9"/>
  <c r="D4649" i="9"/>
  <c r="C4649" i="9"/>
  <c r="D4648" i="9"/>
  <c r="C4648" i="9"/>
  <c r="D4647" i="9"/>
  <c r="C4647" i="9"/>
  <c r="D4646" i="9"/>
  <c r="C4646" i="9"/>
  <c r="D4645" i="9"/>
  <c r="C4645" i="9"/>
  <c r="D4644" i="9"/>
  <c r="C4644" i="9"/>
  <c r="D4643" i="9"/>
  <c r="C4643" i="9"/>
  <c r="D4642" i="9"/>
  <c r="C4642" i="9"/>
  <c r="D4641" i="9"/>
  <c r="C4641" i="9"/>
  <c r="D4640" i="9"/>
  <c r="C4640" i="9"/>
  <c r="D4639" i="9"/>
  <c r="C4639" i="9"/>
  <c r="D4638" i="9"/>
  <c r="C4638" i="9"/>
  <c r="D4637" i="9"/>
  <c r="C4637" i="9"/>
  <c r="D4636" i="9"/>
  <c r="C4636" i="9"/>
  <c r="D4635" i="9"/>
  <c r="C4635" i="9"/>
  <c r="D4634" i="9"/>
  <c r="C4634" i="9"/>
  <c r="D4633" i="9"/>
  <c r="C4633" i="9"/>
  <c r="D4632" i="9"/>
  <c r="C4632" i="9"/>
  <c r="D4631" i="9"/>
  <c r="C4631" i="9"/>
  <c r="D4630" i="9"/>
  <c r="C4630" i="9"/>
  <c r="D4629" i="9"/>
  <c r="C4629" i="9"/>
  <c r="D4628" i="9"/>
  <c r="C4628" i="9"/>
  <c r="D4627" i="9"/>
  <c r="C4627" i="9"/>
  <c r="D4626" i="9"/>
  <c r="C4626" i="9"/>
  <c r="D4625" i="9"/>
  <c r="C4625" i="9"/>
  <c r="D4624" i="9"/>
  <c r="C4624" i="9"/>
  <c r="D4623" i="9"/>
  <c r="C4623" i="9"/>
  <c r="D4622" i="9"/>
  <c r="C4622" i="9"/>
  <c r="D4621" i="9"/>
  <c r="C4621" i="9"/>
  <c r="D4620" i="9"/>
  <c r="C4620" i="9"/>
  <c r="D4619" i="9"/>
  <c r="C4619" i="9"/>
  <c r="D4618" i="9"/>
  <c r="C4618" i="9"/>
  <c r="D4617" i="9"/>
  <c r="C4617" i="9"/>
  <c r="D4616" i="9"/>
  <c r="C4616" i="9"/>
  <c r="D4615" i="9"/>
  <c r="C4615" i="9"/>
  <c r="D4614" i="9"/>
  <c r="C4614" i="9"/>
  <c r="D4613" i="9"/>
  <c r="C4613" i="9"/>
  <c r="D4612" i="9"/>
  <c r="C4612" i="9"/>
  <c r="D4611" i="9"/>
  <c r="C4611" i="9"/>
  <c r="D4610" i="9"/>
  <c r="C4610" i="9"/>
  <c r="D4609" i="9"/>
  <c r="C4609" i="9"/>
  <c r="D4608" i="9"/>
  <c r="C4608" i="9"/>
  <c r="D4607" i="9"/>
  <c r="C4607" i="9"/>
  <c r="D4606" i="9"/>
  <c r="C4606" i="9"/>
  <c r="D4605" i="9"/>
  <c r="C4605" i="9"/>
  <c r="D4604" i="9"/>
  <c r="C4604" i="9"/>
  <c r="D4603" i="9"/>
  <c r="C4603" i="9"/>
  <c r="D4602" i="9"/>
  <c r="C4602" i="9"/>
  <c r="D4601" i="9"/>
  <c r="C4601" i="9"/>
  <c r="D4600" i="9"/>
  <c r="C4600" i="9"/>
  <c r="D4599" i="9"/>
  <c r="C4599" i="9"/>
  <c r="D4598" i="9"/>
  <c r="C4598" i="9"/>
  <c r="D4597" i="9"/>
  <c r="C4597" i="9"/>
  <c r="D4596" i="9"/>
  <c r="C4596" i="9"/>
  <c r="D4595" i="9"/>
  <c r="C4595" i="9"/>
  <c r="D4594" i="9"/>
  <c r="C4594" i="9"/>
  <c r="D4593" i="9"/>
  <c r="C4593" i="9"/>
  <c r="D4592" i="9"/>
  <c r="C4592" i="9"/>
  <c r="D4591" i="9"/>
  <c r="C4591" i="9"/>
  <c r="D4590" i="9"/>
  <c r="C4590" i="9"/>
  <c r="D4589" i="9"/>
  <c r="C4589" i="9"/>
  <c r="D4588" i="9"/>
  <c r="C4588" i="9"/>
  <c r="D4587" i="9"/>
  <c r="C4587" i="9"/>
  <c r="D4586" i="9"/>
  <c r="C4586" i="9"/>
  <c r="D4585" i="9"/>
  <c r="C4585" i="9"/>
  <c r="D4584" i="9"/>
  <c r="C4584" i="9"/>
  <c r="D4583" i="9"/>
  <c r="C4583" i="9"/>
  <c r="D4582" i="9"/>
  <c r="C4582" i="9"/>
  <c r="D4581" i="9"/>
  <c r="C4581" i="9"/>
  <c r="D4580" i="9"/>
  <c r="C4580" i="9"/>
  <c r="D4579" i="9"/>
  <c r="C4579" i="9"/>
  <c r="D4578" i="9"/>
  <c r="C4578" i="9"/>
  <c r="D4577" i="9"/>
  <c r="C4577" i="9"/>
  <c r="D4576" i="9"/>
  <c r="C4576" i="9"/>
  <c r="D4575" i="9"/>
  <c r="C4575" i="9"/>
  <c r="D4574" i="9"/>
  <c r="C4574" i="9"/>
  <c r="D4573" i="9"/>
  <c r="C4573" i="9"/>
  <c r="D4572" i="9"/>
  <c r="C4572" i="9"/>
  <c r="D4571" i="9"/>
  <c r="C4571" i="9"/>
  <c r="D4570" i="9"/>
  <c r="C4570" i="9"/>
  <c r="D4569" i="9"/>
  <c r="C4569" i="9"/>
  <c r="D4568" i="9"/>
  <c r="C4568" i="9"/>
  <c r="D4567" i="9"/>
  <c r="C4567" i="9"/>
  <c r="D4566" i="9"/>
  <c r="C4566" i="9"/>
  <c r="D4565" i="9"/>
  <c r="C4565" i="9"/>
  <c r="D4564" i="9"/>
  <c r="C4564" i="9"/>
  <c r="D4563" i="9"/>
  <c r="C4563" i="9"/>
  <c r="D4562" i="9"/>
  <c r="C4562" i="9"/>
  <c r="D4561" i="9"/>
  <c r="C4561" i="9"/>
  <c r="D4560" i="9"/>
  <c r="C4560" i="9"/>
  <c r="D4559" i="9"/>
  <c r="C4559" i="9"/>
  <c r="D4558" i="9"/>
  <c r="C4558" i="9"/>
  <c r="D4557" i="9"/>
  <c r="C4557" i="9"/>
  <c r="D4556" i="9"/>
  <c r="C4556" i="9"/>
  <c r="D4555" i="9"/>
  <c r="C4555" i="9"/>
  <c r="D4554" i="9"/>
  <c r="C4554" i="9"/>
  <c r="D4553" i="9"/>
  <c r="C4553" i="9"/>
  <c r="D4552" i="9"/>
  <c r="C4552" i="9"/>
  <c r="D4551" i="9"/>
  <c r="C4551" i="9"/>
  <c r="D4550" i="9"/>
  <c r="C4550" i="9"/>
  <c r="D4549" i="9"/>
  <c r="C4549" i="9"/>
  <c r="D4548" i="9"/>
  <c r="C4548" i="9"/>
  <c r="D4547" i="9"/>
  <c r="C4547" i="9"/>
  <c r="D4546" i="9"/>
  <c r="C4546" i="9"/>
  <c r="D4545" i="9"/>
  <c r="C4545" i="9"/>
  <c r="D4544" i="9"/>
  <c r="C4544" i="9"/>
  <c r="D4543" i="9"/>
  <c r="C4543" i="9"/>
  <c r="D4542" i="9"/>
  <c r="C4542" i="9"/>
  <c r="D4541" i="9"/>
  <c r="C4541" i="9"/>
  <c r="D4540" i="9"/>
  <c r="C4540" i="9"/>
  <c r="D4539" i="9"/>
  <c r="C4539" i="9"/>
  <c r="D4538" i="9"/>
  <c r="C4538" i="9"/>
  <c r="D4537" i="9"/>
  <c r="C4537" i="9"/>
  <c r="D4536" i="9"/>
  <c r="C4536" i="9"/>
  <c r="D4535" i="9"/>
  <c r="C4535" i="9"/>
  <c r="D4534" i="9"/>
  <c r="C4534" i="9"/>
  <c r="D4533" i="9"/>
  <c r="C4533" i="9"/>
  <c r="D4532" i="9"/>
  <c r="C4532" i="9"/>
  <c r="D4531" i="9"/>
  <c r="C4531" i="9"/>
  <c r="D4530" i="9"/>
  <c r="C4530" i="9"/>
  <c r="D4529" i="9"/>
  <c r="C4529" i="9"/>
  <c r="D4528" i="9"/>
  <c r="C4528" i="9"/>
  <c r="D4527" i="9"/>
  <c r="C4527" i="9"/>
  <c r="D4526" i="9"/>
  <c r="C4526" i="9"/>
  <c r="D4525" i="9"/>
  <c r="C4525" i="9"/>
  <c r="D4524" i="9"/>
  <c r="C4524" i="9"/>
  <c r="D4523" i="9"/>
  <c r="C4523" i="9"/>
  <c r="D4522" i="9"/>
  <c r="C4522" i="9"/>
  <c r="D4521" i="9"/>
  <c r="C4521" i="9"/>
  <c r="D4520" i="9"/>
  <c r="C4520" i="9"/>
  <c r="D4519" i="9"/>
  <c r="C4519" i="9"/>
  <c r="D4518" i="9"/>
  <c r="C4518" i="9"/>
  <c r="D4517" i="9"/>
  <c r="C4517" i="9"/>
  <c r="D4516" i="9"/>
  <c r="C4516" i="9"/>
  <c r="D4515" i="9"/>
  <c r="C4515" i="9"/>
  <c r="D4514" i="9"/>
  <c r="C4514" i="9"/>
  <c r="D4513" i="9"/>
  <c r="C4513" i="9"/>
  <c r="D4512" i="9"/>
  <c r="C4512" i="9"/>
  <c r="D4511" i="9"/>
  <c r="C4511" i="9"/>
  <c r="D4510" i="9"/>
  <c r="C4510" i="9"/>
  <c r="D4509" i="9"/>
  <c r="C4509" i="9"/>
  <c r="D4508" i="9"/>
  <c r="C4508" i="9"/>
  <c r="D4507" i="9"/>
  <c r="C4507" i="9"/>
  <c r="D4506" i="9"/>
  <c r="C4506" i="9"/>
  <c r="D4505" i="9"/>
  <c r="C4505" i="9"/>
  <c r="D4504" i="9"/>
  <c r="C4504" i="9"/>
  <c r="D4503" i="9"/>
  <c r="C4503" i="9"/>
  <c r="D4502" i="9"/>
  <c r="C4502" i="9"/>
  <c r="D4501" i="9"/>
  <c r="C4501" i="9"/>
  <c r="D4500" i="9"/>
  <c r="C4500" i="9"/>
  <c r="D4499" i="9"/>
  <c r="C4499" i="9"/>
  <c r="D4498" i="9"/>
  <c r="C4498" i="9"/>
  <c r="D4497" i="9"/>
  <c r="C4497" i="9"/>
  <c r="D4496" i="9"/>
  <c r="C4496" i="9"/>
  <c r="D4495" i="9"/>
  <c r="C4495" i="9"/>
  <c r="D4494" i="9"/>
  <c r="C4494" i="9"/>
  <c r="D4493" i="9"/>
  <c r="C4493" i="9"/>
  <c r="D4492" i="9"/>
  <c r="C4492" i="9"/>
  <c r="D4491" i="9"/>
  <c r="C4491" i="9"/>
  <c r="D4490" i="9"/>
  <c r="C4490" i="9"/>
  <c r="D4489" i="9"/>
  <c r="C4489" i="9"/>
  <c r="D4488" i="9"/>
  <c r="C4488" i="9"/>
  <c r="D4487" i="9"/>
  <c r="C4487" i="9"/>
  <c r="D4486" i="9"/>
  <c r="C4486" i="9"/>
  <c r="D4485" i="9"/>
  <c r="C4485" i="9"/>
  <c r="D4484" i="9"/>
  <c r="C4484" i="9"/>
  <c r="D4483" i="9"/>
  <c r="C4483" i="9"/>
  <c r="D4482" i="9"/>
  <c r="C4482" i="9"/>
  <c r="D4481" i="9"/>
  <c r="C4481" i="9"/>
  <c r="D4480" i="9"/>
  <c r="C4480" i="9"/>
  <c r="D4479" i="9"/>
  <c r="C4479" i="9"/>
  <c r="D4478" i="9"/>
  <c r="C4478" i="9"/>
  <c r="D4477" i="9"/>
  <c r="C4477" i="9"/>
  <c r="D4476" i="9"/>
  <c r="C4476" i="9"/>
  <c r="D4475" i="9"/>
  <c r="C4475" i="9"/>
  <c r="D4474" i="9"/>
  <c r="C4474" i="9"/>
  <c r="D4473" i="9"/>
  <c r="C4473" i="9"/>
  <c r="D4472" i="9"/>
  <c r="C4472" i="9"/>
  <c r="D4471" i="9"/>
  <c r="C4471" i="9"/>
  <c r="D4470" i="9"/>
  <c r="C4470" i="9"/>
  <c r="D4469" i="9"/>
  <c r="C4469" i="9"/>
  <c r="D4468" i="9"/>
  <c r="C4468" i="9"/>
  <c r="D4467" i="9"/>
  <c r="C4467" i="9"/>
  <c r="D4466" i="9"/>
  <c r="C4466" i="9"/>
  <c r="D4465" i="9"/>
  <c r="C4465" i="9"/>
  <c r="D4464" i="9"/>
  <c r="C4464" i="9"/>
  <c r="D4463" i="9"/>
  <c r="C4463" i="9"/>
  <c r="D4462" i="9"/>
  <c r="C4462" i="9"/>
  <c r="D4461" i="9"/>
  <c r="C4461" i="9"/>
  <c r="D4460" i="9"/>
  <c r="C4460" i="9"/>
  <c r="D4459" i="9"/>
  <c r="C4459" i="9"/>
  <c r="D4458" i="9"/>
  <c r="C4458" i="9"/>
  <c r="D4457" i="9"/>
  <c r="C4457" i="9"/>
  <c r="D4456" i="9"/>
  <c r="C4456" i="9"/>
  <c r="D4455" i="9"/>
  <c r="C4455" i="9"/>
  <c r="D4454" i="9"/>
  <c r="C4454" i="9"/>
  <c r="D4453" i="9"/>
  <c r="C4453" i="9"/>
  <c r="D4452" i="9"/>
  <c r="C4452" i="9"/>
  <c r="D4451" i="9"/>
  <c r="C4451" i="9"/>
  <c r="D4450" i="9"/>
  <c r="C4450" i="9"/>
  <c r="D4449" i="9"/>
  <c r="C4449" i="9"/>
  <c r="D4448" i="9"/>
  <c r="C4448" i="9"/>
  <c r="D4447" i="9"/>
  <c r="C4447" i="9"/>
  <c r="D4446" i="9"/>
  <c r="C4446" i="9"/>
  <c r="D4445" i="9"/>
  <c r="C4445" i="9"/>
  <c r="D4444" i="9"/>
  <c r="C4444" i="9"/>
  <c r="D4443" i="9"/>
  <c r="C4443" i="9"/>
  <c r="D4442" i="9"/>
  <c r="C4442" i="9"/>
  <c r="D4441" i="9"/>
  <c r="C4441" i="9"/>
  <c r="D4440" i="9"/>
  <c r="C4440" i="9"/>
  <c r="D4439" i="9"/>
  <c r="C4439" i="9"/>
  <c r="D4438" i="9"/>
  <c r="C4438" i="9"/>
  <c r="D4437" i="9"/>
  <c r="C4437" i="9"/>
  <c r="D4436" i="9"/>
  <c r="C4436" i="9"/>
  <c r="D4435" i="9"/>
  <c r="C4435" i="9"/>
  <c r="D4434" i="9"/>
  <c r="C4434" i="9"/>
  <c r="D4433" i="9"/>
  <c r="C4433" i="9"/>
  <c r="D4432" i="9"/>
  <c r="C4432" i="9"/>
  <c r="D4431" i="9"/>
  <c r="C4431" i="9"/>
  <c r="D4430" i="9"/>
  <c r="C4430" i="9"/>
  <c r="D4429" i="9"/>
  <c r="C4429" i="9"/>
  <c r="D4428" i="9"/>
  <c r="C4428" i="9"/>
  <c r="D4427" i="9"/>
  <c r="C4427" i="9"/>
  <c r="D4426" i="9"/>
  <c r="C4426" i="9"/>
  <c r="D4425" i="9"/>
  <c r="C4425" i="9"/>
  <c r="D4424" i="9"/>
  <c r="C4424" i="9"/>
  <c r="D4423" i="9"/>
  <c r="C4423" i="9"/>
  <c r="D4422" i="9"/>
  <c r="C4422" i="9"/>
  <c r="D4421" i="9"/>
  <c r="C4421" i="9"/>
  <c r="D4420" i="9"/>
  <c r="C4420" i="9"/>
  <c r="D4419" i="9"/>
  <c r="C4419" i="9"/>
  <c r="D4418" i="9"/>
  <c r="C4418" i="9"/>
  <c r="D4417" i="9"/>
  <c r="C4417" i="9"/>
  <c r="D4416" i="9"/>
  <c r="C4416" i="9"/>
  <c r="D4415" i="9"/>
  <c r="C4415" i="9"/>
  <c r="D4414" i="9"/>
  <c r="C4414" i="9"/>
  <c r="D4413" i="9"/>
  <c r="C4413" i="9"/>
  <c r="D4412" i="9"/>
  <c r="C4412" i="9"/>
  <c r="D4411" i="9"/>
  <c r="C4411" i="9"/>
  <c r="D4410" i="9"/>
  <c r="C4410" i="9"/>
  <c r="D4409" i="9"/>
  <c r="C4409" i="9"/>
  <c r="D4408" i="9"/>
  <c r="C4408" i="9"/>
  <c r="D4407" i="9"/>
  <c r="C4407" i="9"/>
  <c r="D4406" i="9"/>
  <c r="C4406" i="9"/>
  <c r="D4405" i="9"/>
  <c r="C4405" i="9"/>
  <c r="D4404" i="9"/>
  <c r="C4404" i="9"/>
  <c r="D4403" i="9"/>
  <c r="C4403" i="9"/>
  <c r="D4402" i="9"/>
  <c r="C4402" i="9"/>
  <c r="D4401" i="9"/>
  <c r="C4401" i="9"/>
  <c r="D4400" i="9"/>
  <c r="C4400" i="9"/>
  <c r="D4399" i="9"/>
  <c r="C4399" i="9"/>
  <c r="D4398" i="9"/>
  <c r="C4398" i="9"/>
  <c r="D4397" i="9"/>
  <c r="C4397" i="9"/>
  <c r="D4396" i="9"/>
  <c r="C4396" i="9"/>
  <c r="D4395" i="9"/>
  <c r="C4395" i="9"/>
  <c r="D4394" i="9"/>
  <c r="C4394" i="9"/>
  <c r="D4393" i="9"/>
  <c r="C4393" i="9"/>
  <c r="D4392" i="9"/>
  <c r="C4392" i="9"/>
  <c r="D4391" i="9"/>
  <c r="C4391" i="9"/>
  <c r="D4390" i="9"/>
  <c r="C4390" i="9"/>
  <c r="D4389" i="9"/>
  <c r="C4389" i="9"/>
  <c r="D4388" i="9"/>
  <c r="C4388" i="9"/>
  <c r="D4387" i="9"/>
  <c r="C4387" i="9"/>
  <c r="D4386" i="9"/>
  <c r="C4386" i="9"/>
  <c r="D4385" i="9"/>
  <c r="C4385" i="9"/>
  <c r="D4384" i="9"/>
  <c r="C4384" i="9"/>
  <c r="D4383" i="9"/>
  <c r="C4383" i="9"/>
  <c r="D4382" i="9"/>
  <c r="C4382" i="9"/>
  <c r="D4381" i="9"/>
  <c r="C4381" i="9"/>
  <c r="D4380" i="9"/>
  <c r="C4380" i="9"/>
  <c r="D4379" i="9"/>
  <c r="C4379" i="9"/>
  <c r="D4378" i="9"/>
  <c r="C4378" i="9"/>
  <c r="D4377" i="9"/>
  <c r="C4377" i="9"/>
  <c r="D4376" i="9"/>
  <c r="C4376" i="9"/>
  <c r="D4375" i="9"/>
  <c r="C4375" i="9"/>
  <c r="D4374" i="9"/>
  <c r="C4374" i="9"/>
  <c r="D4373" i="9"/>
  <c r="C4373" i="9"/>
  <c r="D4372" i="9"/>
  <c r="C4372" i="9"/>
  <c r="D4371" i="9"/>
  <c r="C4371" i="9"/>
  <c r="D4370" i="9"/>
  <c r="C4370" i="9"/>
  <c r="D4369" i="9"/>
  <c r="C4369" i="9"/>
  <c r="D4368" i="9"/>
  <c r="C4368" i="9"/>
  <c r="D4367" i="9"/>
  <c r="C4367" i="9"/>
  <c r="D4366" i="9"/>
  <c r="C4366" i="9"/>
  <c r="D4365" i="9"/>
  <c r="C4365" i="9"/>
  <c r="D4364" i="9"/>
  <c r="C4364" i="9"/>
  <c r="D4363" i="9"/>
  <c r="C4363" i="9"/>
  <c r="D4362" i="9"/>
  <c r="C4362" i="9"/>
  <c r="D4361" i="9"/>
  <c r="C4361" i="9"/>
  <c r="D4360" i="9"/>
  <c r="C4360" i="9"/>
  <c r="D4359" i="9"/>
  <c r="C4359" i="9"/>
  <c r="D4358" i="9"/>
  <c r="C4358" i="9"/>
  <c r="D4357" i="9"/>
  <c r="C4357" i="9"/>
  <c r="D4356" i="9"/>
  <c r="C4356" i="9"/>
  <c r="D4355" i="9"/>
  <c r="C4355" i="9"/>
  <c r="D4354" i="9"/>
  <c r="C4354" i="9"/>
  <c r="D4353" i="9"/>
  <c r="C4353" i="9"/>
  <c r="D4352" i="9"/>
  <c r="C4352" i="9"/>
  <c r="D4351" i="9"/>
  <c r="C4351" i="9"/>
  <c r="D4350" i="9"/>
  <c r="C4350" i="9"/>
  <c r="D4349" i="9"/>
  <c r="C4349" i="9"/>
  <c r="D4348" i="9"/>
  <c r="C4348" i="9"/>
  <c r="D4347" i="9"/>
  <c r="C4347" i="9"/>
  <c r="D4346" i="9"/>
  <c r="C4346" i="9"/>
  <c r="D4345" i="9"/>
  <c r="C4345" i="9"/>
  <c r="D4344" i="9"/>
  <c r="C4344" i="9"/>
  <c r="D4343" i="9"/>
  <c r="C4343" i="9"/>
  <c r="D4342" i="9"/>
  <c r="C4342" i="9"/>
  <c r="D4341" i="9"/>
  <c r="C4341" i="9"/>
  <c r="D4340" i="9"/>
  <c r="C4340" i="9"/>
  <c r="D4339" i="9"/>
  <c r="C4339" i="9"/>
  <c r="D4338" i="9"/>
  <c r="C4338" i="9"/>
  <c r="D4337" i="9"/>
  <c r="C4337" i="9"/>
  <c r="D4336" i="9"/>
  <c r="C4336" i="9"/>
  <c r="D4335" i="9"/>
  <c r="C4335" i="9"/>
  <c r="D4334" i="9"/>
  <c r="C4334" i="9"/>
  <c r="D4333" i="9"/>
  <c r="C4333" i="9"/>
  <c r="D4332" i="9"/>
  <c r="C4332" i="9"/>
  <c r="D4331" i="9"/>
  <c r="C4331" i="9"/>
  <c r="D4330" i="9"/>
  <c r="C4330" i="9"/>
  <c r="D4329" i="9"/>
  <c r="C4329" i="9"/>
  <c r="D4328" i="9"/>
  <c r="C4328" i="9"/>
  <c r="D4327" i="9"/>
  <c r="C4327" i="9"/>
  <c r="D4326" i="9"/>
  <c r="C4326" i="9"/>
  <c r="D4325" i="9"/>
  <c r="C4325" i="9"/>
  <c r="D4324" i="9"/>
  <c r="C4324" i="9"/>
  <c r="D4323" i="9"/>
  <c r="C4323" i="9"/>
  <c r="D4322" i="9"/>
  <c r="C4322" i="9"/>
  <c r="D4321" i="9"/>
  <c r="C4321" i="9"/>
  <c r="D4320" i="9"/>
  <c r="C4320" i="9"/>
  <c r="D4319" i="9"/>
  <c r="C4319" i="9"/>
  <c r="D4318" i="9"/>
  <c r="C4318" i="9"/>
  <c r="D4317" i="9"/>
  <c r="C4317" i="9"/>
  <c r="D4316" i="9"/>
  <c r="C4316" i="9"/>
  <c r="D4315" i="9"/>
  <c r="C4315" i="9"/>
  <c r="D4314" i="9"/>
  <c r="C4314" i="9"/>
  <c r="D4313" i="9"/>
  <c r="C4313" i="9"/>
  <c r="D4312" i="9"/>
  <c r="C4312" i="9"/>
  <c r="D4311" i="9"/>
  <c r="C4311" i="9"/>
  <c r="D4310" i="9"/>
  <c r="C4310" i="9"/>
  <c r="D4309" i="9"/>
  <c r="C4309" i="9"/>
  <c r="D4308" i="9"/>
  <c r="C4308" i="9"/>
  <c r="D4307" i="9"/>
  <c r="C4307" i="9"/>
  <c r="D4306" i="9"/>
  <c r="C4306" i="9"/>
  <c r="D4305" i="9"/>
  <c r="C4305" i="9"/>
  <c r="D4304" i="9"/>
  <c r="C4304" i="9"/>
  <c r="D4303" i="9"/>
  <c r="C4303" i="9"/>
  <c r="D4302" i="9"/>
  <c r="C4302" i="9"/>
  <c r="D4301" i="9"/>
  <c r="C4301" i="9"/>
  <c r="D4300" i="9"/>
  <c r="C4300" i="9"/>
  <c r="D4299" i="9"/>
  <c r="C4299" i="9"/>
  <c r="D4298" i="9"/>
  <c r="C4298" i="9"/>
  <c r="D4297" i="9"/>
  <c r="C4297" i="9"/>
  <c r="D4296" i="9"/>
  <c r="C4296" i="9"/>
  <c r="D4295" i="9"/>
  <c r="C4295" i="9"/>
  <c r="D4294" i="9"/>
  <c r="C4294" i="9"/>
  <c r="D4293" i="9"/>
  <c r="C4293" i="9"/>
  <c r="D4292" i="9"/>
  <c r="C4292" i="9"/>
  <c r="D4291" i="9"/>
  <c r="C4291" i="9"/>
  <c r="D4290" i="9"/>
  <c r="C4290" i="9"/>
  <c r="D4289" i="9"/>
  <c r="C4289" i="9"/>
  <c r="D4288" i="9"/>
  <c r="C4288" i="9"/>
  <c r="D4287" i="9"/>
  <c r="C4287" i="9"/>
  <c r="D4286" i="9"/>
  <c r="C4286" i="9"/>
  <c r="D4285" i="9"/>
  <c r="C4285" i="9"/>
  <c r="D4284" i="9"/>
  <c r="C4284" i="9"/>
  <c r="D4283" i="9"/>
  <c r="C4283" i="9"/>
  <c r="D4282" i="9"/>
  <c r="C4282" i="9"/>
  <c r="D4281" i="9"/>
  <c r="C4281" i="9"/>
  <c r="D4280" i="9"/>
  <c r="C4280" i="9"/>
  <c r="D4279" i="9"/>
  <c r="C4279" i="9"/>
  <c r="D4278" i="9"/>
  <c r="C4278" i="9"/>
  <c r="D4277" i="9"/>
  <c r="C4277" i="9"/>
  <c r="D4276" i="9"/>
  <c r="C4276" i="9"/>
  <c r="D4275" i="9"/>
  <c r="C4275" i="9"/>
  <c r="D4274" i="9"/>
  <c r="C4274" i="9"/>
  <c r="D4273" i="9"/>
  <c r="C4273" i="9"/>
  <c r="D4272" i="9"/>
  <c r="C4272" i="9"/>
  <c r="D4271" i="9"/>
  <c r="C4271" i="9"/>
  <c r="D4270" i="9"/>
  <c r="C4270" i="9"/>
  <c r="D4269" i="9"/>
  <c r="C4269" i="9"/>
  <c r="D4268" i="9"/>
  <c r="C4268" i="9"/>
  <c r="D4267" i="9"/>
  <c r="C4267" i="9"/>
  <c r="D4266" i="9"/>
  <c r="C4266" i="9"/>
  <c r="D4265" i="9"/>
  <c r="C4265" i="9"/>
  <c r="D4264" i="9"/>
  <c r="C4264" i="9"/>
  <c r="D4263" i="9"/>
  <c r="C4263" i="9"/>
  <c r="D4262" i="9"/>
  <c r="C4262" i="9"/>
  <c r="D4261" i="9"/>
  <c r="C4261" i="9"/>
  <c r="D4260" i="9"/>
  <c r="C4260" i="9"/>
  <c r="D4259" i="9"/>
  <c r="C4259" i="9"/>
  <c r="D4258" i="9"/>
  <c r="C4258" i="9"/>
  <c r="D4257" i="9"/>
  <c r="C4257" i="9"/>
  <c r="D4256" i="9"/>
  <c r="C4256" i="9"/>
  <c r="D4255" i="9"/>
  <c r="C4255" i="9"/>
  <c r="D4254" i="9"/>
  <c r="C4254" i="9"/>
  <c r="D4253" i="9"/>
  <c r="C4253" i="9"/>
  <c r="D4252" i="9"/>
  <c r="C4252" i="9"/>
  <c r="D4251" i="9"/>
  <c r="C4251" i="9"/>
  <c r="D4250" i="9"/>
  <c r="C4250" i="9"/>
  <c r="D4249" i="9"/>
  <c r="C4249" i="9"/>
  <c r="D4248" i="9"/>
  <c r="C4248" i="9"/>
  <c r="D4247" i="9"/>
  <c r="C4247" i="9"/>
  <c r="D4246" i="9"/>
  <c r="C4246" i="9"/>
  <c r="D4245" i="9"/>
  <c r="C4245" i="9"/>
  <c r="D4244" i="9"/>
  <c r="C4244" i="9"/>
  <c r="D4243" i="9"/>
  <c r="C4243" i="9"/>
  <c r="D4242" i="9"/>
  <c r="C4242" i="9"/>
  <c r="D4241" i="9"/>
  <c r="C4241" i="9"/>
  <c r="D4240" i="9"/>
  <c r="C4240" i="9"/>
  <c r="D4239" i="9"/>
  <c r="C4239" i="9"/>
  <c r="D4238" i="9"/>
  <c r="C4238" i="9"/>
  <c r="D4237" i="9"/>
  <c r="C4237" i="9"/>
  <c r="D4236" i="9"/>
  <c r="C4236" i="9"/>
  <c r="D4235" i="9"/>
  <c r="C4235" i="9"/>
  <c r="D4234" i="9"/>
  <c r="C4234" i="9"/>
  <c r="D4233" i="9"/>
  <c r="C4233" i="9"/>
  <c r="D4232" i="9"/>
  <c r="C4232" i="9"/>
  <c r="D4231" i="9"/>
  <c r="C4231" i="9"/>
  <c r="D4230" i="9"/>
  <c r="C4230" i="9"/>
  <c r="D4229" i="9"/>
  <c r="C4229" i="9"/>
  <c r="D4228" i="9"/>
  <c r="C4228" i="9"/>
  <c r="D4227" i="9"/>
  <c r="C4227" i="9"/>
  <c r="D4226" i="9"/>
  <c r="C4226" i="9"/>
  <c r="D4225" i="9"/>
  <c r="C4225" i="9"/>
  <c r="D4224" i="9"/>
  <c r="C4224" i="9"/>
  <c r="D4223" i="9"/>
  <c r="C4223" i="9"/>
  <c r="D4222" i="9"/>
  <c r="C4222" i="9"/>
  <c r="D4221" i="9"/>
  <c r="C4221" i="9"/>
  <c r="D4220" i="9"/>
  <c r="C4220" i="9"/>
  <c r="D4219" i="9"/>
  <c r="C4219" i="9"/>
  <c r="D4218" i="9"/>
  <c r="C4218" i="9"/>
  <c r="D4217" i="9"/>
  <c r="C4217" i="9"/>
  <c r="D4216" i="9"/>
  <c r="C4216" i="9"/>
  <c r="D4215" i="9"/>
  <c r="C4215" i="9"/>
  <c r="D4214" i="9"/>
  <c r="C4214" i="9"/>
  <c r="D4213" i="9"/>
  <c r="C4213" i="9"/>
  <c r="D4212" i="9"/>
  <c r="C4212" i="9"/>
  <c r="D4211" i="9"/>
  <c r="C4211" i="9"/>
  <c r="D4210" i="9"/>
  <c r="C4210" i="9"/>
  <c r="D4209" i="9"/>
  <c r="C4209" i="9"/>
  <c r="D4208" i="9"/>
  <c r="C4208" i="9"/>
  <c r="D4207" i="9"/>
  <c r="C4207" i="9"/>
  <c r="D4206" i="9"/>
  <c r="C4206" i="9"/>
  <c r="D4205" i="9"/>
  <c r="C4205" i="9"/>
  <c r="D4204" i="9"/>
  <c r="C4204" i="9"/>
  <c r="D4203" i="9"/>
  <c r="C4203" i="9"/>
  <c r="D4202" i="9"/>
  <c r="C4202" i="9"/>
  <c r="D4201" i="9"/>
  <c r="C4201" i="9"/>
  <c r="D4200" i="9"/>
  <c r="C4200" i="9"/>
  <c r="D4199" i="9"/>
  <c r="C4199" i="9"/>
  <c r="D4198" i="9"/>
  <c r="C4198" i="9"/>
  <c r="D4197" i="9"/>
  <c r="C4197" i="9"/>
  <c r="D4196" i="9"/>
  <c r="C4196" i="9"/>
  <c r="D4195" i="9"/>
  <c r="C4195" i="9"/>
  <c r="D4194" i="9"/>
  <c r="C4194" i="9"/>
  <c r="D4193" i="9"/>
  <c r="C4193" i="9"/>
  <c r="D4192" i="9"/>
  <c r="C4192" i="9"/>
  <c r="D4191" i="9"/>
  <c r="C4191" i="9"/>
  <c r="D4190" i="9"/>
  <c r="C4190" i="9"/>
  <c r="D4189" i="9"/>
  <c r="C4189" i="9"/>
  <c r="D4188" i="9"/>
  <c r="C4188" i="9"/>
  <c r="D4187" i="9"/>
  <c r="C4187" i="9"/>
  <c r="D4186" i="9"/>
  <c r="C4186" i="9"/>
  <c r="D4185" i="9"/>
  <c r="C4185" i="9"/>
  <c r="D4184" i="9"/>
  <c r="C4184" i="9"/>
  <c r="D4183" i="9"/>
  <c r="C4183" i="9"/>
  <c r="D4182" i="9"/>
  <c r="C4182" i="9"/>
  <c r="D4181" i="9"/>
  <c r="C4181" i="9"/>
  <c r="D4180" i="9"/>
  <c r="C4180" i="9"/>
  <c r="D4179" i="9"/>
  <c r="C4179" i="9"/>
  <c r="D4178" i="9"/>
  <c r="C4178" i="9"/>
  <c r="D4177" i="9"/>
  <c r="C4177" i="9"/>
  <c r="D4176" i="9"/>
  <c r="C4176" i="9"/>
  <c r="D4175" i="9"/>
  <c r="C4175" i="9"/>
  <c r="D4174" i="9"/>
  <c r="C4174" i="9"/>
  <c r="D4173" i="9"/>
  <c r="C4173" i="9"/>
  <c r="D4172" i="9"/>
  <c r="C4172" i="9"/>
  <c r="D4171" i="9"/>
  <c r="C4171" i="9"/>
  <c r="D4170" i="9"/>
  <c r="C4170" i="9"/>
  <c r="D4169" i="9"/>
  <c r="C4169" i="9"/>
  <c r="D4168" i="9"/>
  <c r="C4168" i="9"/>
  <c r="D4167" i="9"/>
  <c r="C4167" i="9"/>
  <c r="D4166" i="9"/>
  <c r="C4166" i="9"/>
  <c r="D4165" i="9"/>
  <c r="C4165" i="9"/>
  <c r="D4164" i="9"/>
  <c r="C4164" i="9"/>
  <c r="D4163" i="9"/>
  <c r="C4163" i="9"/>
  <c r="D4162" i="9"/>
  <c r="C4162" i="9"/>
  <c r="D4161" i="9"/>
  <c r="C4161" i="9"/>
  <c r="D4160" i="9"/>
  <c r="C4160" i="9"/>
  <c r="D4159" i="9"/>
  <c r="C4159" i="9"/>
  <c r="D4158" i="9"/>
  <c r="C4158" i="9"/>
  <c r="D4157" i="9"/>
  <c r="C4157" i="9"/>
  <c r="D4156" i="9"/>
  <c r="C4156" i="9"/>
  <c r="D4155" i="9"/>
  <c r="C4155" i="9"/>
  <c r="D4154" i="9"/>
  <c r="C4154" i="9"/>
  <c r="D4153" i="9"/>
  <c r="C4153" i="9"/>
  <c r="D4152" i="9"/>
  <c r="C4152" i="9"/>
  <c r="D4151" i="9"/>
  <c r="C4151" i="9"/>
  <c r="D4150" i="9"/>
  <c r="C4150" i="9"/>
  <c r="D4149" i="9"/>
  <c r="C4149" i="9"/>
  <c r="D4148" i="9"/>
  <c r="C4148" i="9"/>
  <c r="D4147" i="9"/>
  <c r="C4147" i="9"/>
  <c r="D4146" i="9"/>
  <c r="C4146" i="9"/>
  <c r="D4145" i="9"/>
  <c r="C4145" i="9"/>
  <c r="D4144" i="9"/>
  <c r="C4144" i="9"/>
  <c r="D4143" i="9"/>
  <c r="C4143" i="9"/>
  <c r="D4142" i="9"/>
  <c r="C4142" i="9"/>
  <c r="D4141" i="9"/>
  <c r="C4141" i="9"/>
  <c r="D4140" i="9"/>
  <c r="C4140" i="9"/>
  <c r="D4139" i="9"/>
  <c r="C4139" i="9"/>
  <c r="D4138" i="9"/>
  <c r="C4138" i="9"/>
  <c r="D4137" i="9"/>
  <c r="C4137" i="9"/>
  <c r="D4136" i="9"/>
  <c r="C4136" i="9"/>
  <c r="D4135" i="9"/>
  <c r="C4135" i="9"/>
  <c r="D4134" i="9"/>
  <c r="C4134" i="9"/>
  <c r="D4133" i="9"/>
  <c r="C4133" i="9"/>
  <c r="D4132" i="9"/>
  <c r="C4132" i="9"/>
  <c r="D4131" i="9"/>
  <c r="C4131" i="9"/>
  <c r="D4130" i="9"/>
  <c r="C4130" i="9"/>
  <c r="D4129" i="9"/>
  <c r="C4129" i="9"/>
  <c r="D4128" i="9"/>
  <c r="C4128" i="9"/>
  <c r="D4127" i="9"/>
  <c r="C4127" i="9"/>
  <c r="D4126" i="9"/>
  <c r="C4126" i="9"/>
  <c r="D4125" i="9"/>
  <c r="C4125" i="9"/>
  <c r="D4124" i="9"/>
  <c r="C4124" i="9"/>
  <c r="D4123" i="9"/>
  <c r="C4123" i="9"/>
  <c r="D4122" i="9"/>
  <c r="C4122" i="9"/>
  <c r="D4121" i="9"/>
  <c r="C4121" i="9"/>
  <c r="D4120" i="9"/>
  <c r="C4120" i="9"/>
  <c r="D4119" i="9"/>
  <c r="C4119" i="9"/>
  <c r="D4118" i="9"/>
  <c r="C4118" i="9"/>
  <c r="D4117" i="9"/>
  <c r="C4117" i="9"/>
  <c r="D4116" i="9"/>
  <c r="C4116" i="9"/>
  <c r="D4115" i="9"/>
  <c r="C4115" i="9"/>
  <c r="D4114" i="9"/>
  <c r="C4114" i="9"/>
  <c r="D4113" i="9"/>
  <c r="C4113" i="9"/>
  <c r="D4112" i="9"/>
  <c r="C4112" i="9"/>
  <c r="D4111" i="9"/>
  <c r="C4111" i="9"/>
  <c r="D4110" i="9"/>
  <c r="C4110" i="9"/>
  <c r="D4109" i="9"/>
  <c r="C4109" i="9"/>
  <c r="D4108" i="9"/>
  <c r="C4108" i="9"/>
  <c r="D4107" i="9"/>
  <c r="C4107" i="9"/>
  <c r="D4106" i="9"/>
  <c r="C4106" i="9"/>
  <c r="D4105" i="9"/>
  <c r="C4105" i="9"/>
  <c r="D4104" i="9"/>
  <c r="C4104" i="9"/>
  <c r="D4103" i="9"/>
  <c r="C4103" i="9"/>
  <c r="D4102" i="9"/>
  <c r="C4102" i="9"/>
  <c r="D4101" i="9"/>
  <c r="C4101" i="9"/>
  <c r="D4100" i="9"/>
  <c r="C4100" i="9"/>
  <c r="D4099" i="9"/>
  <c r="C4099" i="9"/>
  <c r="D4098" i="9"/>
  <c r="C4098" i="9"/>
  <c r="D4097" i="9"/>
  <c r="C4097" i="9"/>
  <c r="D4096" i="9"/>
  <c r="C4096" i="9"/>
  <c r="D4095" i="9"/>
  <c r="C4095" i="9"/>
  <c r="D4094" i="9"/>
  <c r="C4094" i="9"/>
  <c r="D4093" i="9"/>
  <c r="C4093" i="9"/>
  <c r="D4092" i="9"/>
  <c r="C4092" i="9"/>
  <c r="D4091" i="9"/>
  <c r="C4091" i="9"/>
  <c r="D4090" i="9"/>
  <c r="C4090" i="9"/>
  <c r="D4089" i="9"/>
  <c r="C4089" i="9"/>
  <c r="D4088" i="9"/>
  <c r="C4088" i="9"/>
  <c r="D4087" i="9"/>
  <c r="C4087" i="9"/>
  <c r="D4086" i="9"/>
  <c r="C4086" i="9"/>
  <c r="D4085" i="9"/>
  <c r="C4085" i="9"/>
  <c r="D4084" i="9"/>
  <c r="C4084" i="9"/>
  <c r="D4083" i="9"/>
  <c r="C4083" i="9"/>
  <c r="D4082" i="9"/>
  <c r="C4082" i="9"/>
  <c r="D4081" i="9"/>
  <c r="C4081" i="9"/>
  <c r="D4080" i="9"/>
  <c r="C4080" i="9"/>
  <c r="D4079" i="9"/>
  <c r="C4079" i="9"/>
  <c r="D4078" i="9"/>
  <c r="C4078" i="9"/>
  <c r="D4077" i="9"/>
  <c r="C4077" i="9"/>
  <c r="D4076" i="9"/>
  <c r="C4076" i="9"/>
  <c r="D4075" i="9"/>
  <c r="C4075" i="9"/>
  <c r="D4074" i="9"/>
  <c r="C4074" i="9"/>
  <c r="D4073" i="9"/>
  <c r="C4073" i="9"/>
  <c r="D4072" i="9"/>
  <c r="C4072" i="9"/>
  <c r="D4071" i="9"/>
  <c r="C4071" i="9"/>
  <c r="D4070" i="9"/>
  <c r="C4070" i="9"/>
  <c r="D4069" i="9"/>
  <c r="C4069" i="9"/>
  <c r="D4068" i="9"/>
  <c r="C4068" i="9"/>
  <c r="D4067" i="9"/>
  <c r="C4067" i="9"/>
  <c r="D4066" i="9"/>
  <c r="C4066" i="9"/>
  <c r="D4065" i="9"/>
  <c r="C4065" i="9"/>
  <c r="D4064" i="9"/>
  <c r="C4064" i="9"/>
  <c r="D4063" i="9"/>
  <c r="C4063" i="9"/>
  <c r="D4062" i="9"/>
  <c r="C4062" i="9"/>
  <c r="D4061" i="9"/>
  <c r="C4061" i="9"/>
  <c r="D4060" i="9"/>
  <c r="C4060" i="9"/>
  <c r="D4059" i="9"/>
  <c r="C4059" i="9"/>
  <c r="D4058" i="9"/>
  <c r="C4058" i="9"/>
  <c r="D4057" i="9"/>
  <c r="C4057" i="9"/>
  <c r="D4056" i="9"/>
  <c r="C4056" i="9"/>
  <c r="D4055" i="9"/>
  <c r="C4055" i="9"/>
  <c r="D4054" i="9"/>
  <c r="C4054" i="9"/>
  <c r="D4053" i="9"/>
  <c r="C4053" i="9"/>
  <c r="D4052" i="9"/>
  <c r="C4052" i="9"/>
  <c r="D4051" i="9"/>
  <c r="C4051" i="9"/>
  <c r="D4050" i="9"/>
  <c r="C4050" i="9"/>
  <c r="D4049" i="9"/>
  <c r="C4049" i="9"/>
  <c r="D4048" i="9"/>
  <c r="C4048" i="9"/>
  <c r="D4047" i="9"/>
  <c r="C4047" i="9"/>
  <c r="D4046" i="9"/>
  <c r="C4046" i="9"/>
  <c r="D4045" i="9"/>
  <c r="C4045" i="9"/>
  <c r="D4044" i="9"/>
  <c r="C4044" i="9"/>
  <c r="D4043" i="9"/>
  <c r="C4043" i="9"/>
  <c r="D4042" i="9"/>
  <c r="C4042" i="9"/>
  <c r="D4041" i="9"/>
  <c r="C4041" i="9"/>
  <c r="D4040" i="9"/>
  <c r="C4040" i="9"/>
  <c r="D4039" i="9"/>
  <c r="C4039" i="9"/>
  <c r="D4038" i="9"/>
  <c r="C4038" i="9"/>
  <c r="D4037" i="9"/>
  <c r="C4037" i="9"/>
  <c r="D4036" i="9"/>
  <c r="C4036" i="9"/>
  <c r="D4035" i="9"/>
  <c r="C4035" i="9"/>
  <c r="D4034" i="9"/>
  <c r="C4034" i="9"/>
  <c r="D4033" i="9"/>
  <c r="C4033" i="9"/>
  <c r="D4032" i="9"/>
  <c r="C4032" i="9"/>
  <c r="D4031" i="9"/>
  <c r="C4031" i="9"/>
  <c r="D4030" i="9"/>
  <c r="C4030" i="9"/>
  <c r="D4029" i="9"/>
  <c r="C4029" i="9"/>
  <c r="D4028" i="9"/>
  <c r="C4028" i="9"/>
  <c r="D4027" i="9"/>
  <c r="C4027" i="9"/>
  <c r="D4026" i="9"/>
  <c r="C4026" i="9"/>
  <c r="D4025" i="9"/>
  <c r="C4025" i="9"/>
  <c r="D4024" i="9"/>
  <c r="C4024" i="9"/>
  <c r="D4023" i="9"/>
  <c r="C4023" i="9"/>
  <c r="D4022" i="9"/>
  <c r="C4022" i="9"/>
  <c r="D4021" i="9"/>
  <c r="C4021" i="9"/>
  <c r="D4020" i="9"/>
  <c r="C4020" i="9"/>
  <c r="D4019" i="9"/>
  <c r="C4019" i="9"/>
  <c r="D4018" i="9"/>
  <c r="C4018" i="9"/>
  <c r="D4017" i="9"/>
  <c r="C4017" i="9"/>
  <c r="D4016" i="9"/>
  <c r="C4016" i="9"/>
  <c r="D4015" i="9"/>
  <c r="C4015" i="9"/>
  <c r="D4014" i="9"/>
  <c r="C4014" i="9"/>
  <c r="D4013" i="9"/>
  <c r="C4013" i="9"/>
  <c r="D4012" i="9"/>
  <c r="C4012" i="9"/>
  <c r="D4011" i="9"/>
  <c r="C4011" i="9"/>
  <c r="D4010" i="9"/>
  <c r="C4010" i="9"/>
  <c r="D4009" i="9"/>
  <c r="C4009" i="9"/>
  <c r="D4008" i="9"/>
  <c r="C4008" i="9"/>
  <c r="D4007" i="9"/>
  <c r="C4007" i="9"/>
  <c r="D4006" i="9"/>
  <c r="C4006" i="9"/>
  <c r="D4005" i="9"/>
  <c r="C4005" i="9"/>
  <c r="D4004" i="9"/>
  <c r="C4004" i="9"/>
  <c r="D4003" i="9"/>
  <c r="C4003" i="9"/>
  <c r="D4002" i="9"/>
  <c r="C4002" i="9"/>
  <c r="D4001" i="9"/>
  <c r="C4001" i="9"/>
  <c r="D4000" i="9"/>
  <c r="C4000" i="9"/>
  <c r="D3999" i="9"/>
  <c r="C3999" i="9"/>
  <c r="D3998" i="9"/>
  <c r="C3998" i="9"/>
  <c r="D3997" i="9"/>
  <c r="C3997" i="9"/>
  <c r="D3996" i="9"/>
  <c r="C3996" i="9"/>
  <c r="D3995" i="9"/>
  <c r="C3995" i="9"/>
  <c r="D3994" i="9"/>
  <c r="C3994" i="9"/>
  <c r="D3993" i="9"/>
  <c r="C3993" i="9"/>
  <c r="D3992" i="9"/>
  <c r="C3992" i="9"/>
  <c r="D3991" i="9"/>
  <c r="C3991" i="9"/>
  <c r="D3990" i="9"/>
  <c r="C3990" i="9"/>
  <c r="D3989" i="9"/>
  <c r="C3989" i="9"/>
  <c r="D3988" i="9"/>
  <c r="C3988" i="9"/>
  <c r="D3987" i="9"/>
  <c r="C3987" i="9"/>
  <c r="D3986" i="9"/>
  <c r="C3986" i="9"/>
  <c r="D3985" i="9"/>
  <c r="C3985" i="9"/>
  <c r="D3984" i="9"/>
  <c r="C3984" i="9"/>
  <c r="D3983" i="9"/>
  <c r="C3983" i="9"/>
  <c r="D3982" i="9"/>
  <c r="C3982" i="9"/>
  <c r="D3981" i="9"/>
  <c r="C3981" i="9"/>
  <c r="D3980" i="9"/>
  <c r="C3980" i="9"/>
  <c r="D3979" i="9"/>
  <c r="C3979" i="9"/>
  <c r="D3978" i="9"/>
  <c r="C3978" i="9"/>
  <c r="D3977" i="9"/>
  <c r="C3977" i="9"/>
  <c r="D3976" i="9"/>
  <c r="C3976" i="9"/>
  <c r="D3975" i="9"/>
  <c r="C3975" i="9"/>
  <c r="D3974" i="9"/>
  <c r="C3974" i="9"/>
  <c r="D3973" i="9"/>
  <c r="C3973" i="9"/>
  <c r="D3972" i="9"/>
  <c r="C3972" i="9"/>
  <c r="D3971" i="9"/>
  <c r="C3971" i="9"/>
  <c r="D3970" i="9"/>
  <c r="C3970" i="9"/>
  <c r="D3969" i="9"/>
  <c r="C3969" i="9"/>
  <c r="D3968" i="9"/>
  <c r="C3968" i="9"/>
  <c r="D3967" i="9"/>
  <c r="C3967" i="9"/>
  <c r="D3966" i="9"/>
  <c r="C3966" i="9"/>
  <c r="D3965" i="9"/>
  <c r="C3965" i="9"/>
  <c r="D3964" i="9"/>
  <c r="C3964" i="9"/>
  <c r="D3963" i="9"/>
  <c r="C3963" i="9"/>
  <c r="D3962" i="9"/>
  <c r="C3962" i="9"/>
  <c r="D3961" i="9"/>
  <c r="C3961" i="9"/>
  <c r="D3960" i="9"/>
  <c r="C3960" i="9"/>
  <c r="D3959" i="9"/>
  <c r="C3959" i="9"/>
  <c r="D3958" i="9"/>
  <c r="C3958" i="9"/>
  <c r="D3957" i="9"/>
  <c r="C3957" i="9"/>
  <c r="D3956" i="9"/>
  <c r="C3956" i="9"/>
  <c r="D3955" i="9"/>
  <c r="C3955" i="9"/>
  <c r="D3954" i="9"/>
  <c r="C3954" i="9"/>
  <c r="D3953" i="9"/>
  <c r="C3953" i="9"/>
  <c r="D3952" i="9"/>
  <c r="C3952" i="9"/>
  <c r="D3951" i="9"/>
  <c r="C3951" i="9"/>
  <c r="D3950" i="9"/>
  <c r="C3950" i="9"/>
  <c r="D3949" i="9"/>
  <c r="C3949" i="9"/>
  <c r="D3948" i="9"/>
  <c r="C3948" i="9"/>
  <c r="D3947" i="9"/>
  <c r="C3947" i="9"/>
  <c r="D3946" i="9"/>
  <c r="C3946" i="9"/>
  <c r="D3945" i="9"/>
  <c r="C3945" i="9"/>
  <c r="D3944" i="9"/>
  <c r="C3944" i="9"/>
  <c r="D3943" i="9"/>
  <c r="C3943" i="9"/>
  <c r="D3942" i="9"/>
  <c r="C3942" i="9"/>
  <c r="D3941" i="9"/>
  <c r="C3941" i="9"/>
  <c r="D3940" i="9"/>
  <c r="C3940" i="9"/>
  <c r="D3939" i="9"/>
  <c r="C3939" i="9"/>
  <c r="D3938" i="9"/>
  <c r="C3938" i="9"/>
  <c r="D3937" i="9"/>
  <c r="C3937" i="9"/>
  <c r="D3936" i="9"/>
  <c r="C3936" i="9"/>
  <c r="D3935" i="9"/>
  <c r="C3935" i="9"/>
  <c r="D3934" i="9"/>
  <c r="C3934" i="9"/>
  <c r="D3933" i="9"/>
  <c r="C3933" i="9"/>
  <c r="D3932" i="9"/>
  <c r="C3932" i="9"/>
  <c r="D3931" i="9"/>
  <c r="C3931" i="9"/>
  <c r="D3930" i="9"/>
  <c r="C3930" i="9"/>
  <c r="D3929" i="9"/>
  <c r="C3929" i="9"/>
  <c r="D3928" i="9"/>
  <c r="C3928" i="9"/>
  <c r="D3927" i="9"/>
  <c r="C3927" i="9"/>
  <c r="D3926" i="9"/>
  <c r="C3926" i="9"/>
  <c r="D3925" i="9"/>
  <c r="C3925" i="9"/>
  <c r="D3924" i="9"/>
  <c r="C3924" i="9"/>
  <c r="D3923" i="9"/>
  <c r="C3923" i="9"/>
  <c r="D3922" i="9"/>
  <c r="C3922" i="9"/>
  <c r="D3921" i="9"/>
  <c r="C3921" i="9"/>
  <c r="D3920" i="9"/>
  <c r="C3920" i="9"/>
  <c r="D3919" i="9"/>
  <c r="C3919" i="9"/>
  <c r="D3918" i="9"/>
  <c r="C3918" i="9"/>
  <c r="D3917" i="9"/>
  <c r="C3917" i="9"/>
  <c r="D3916" i="9"/>
  <c r="C3916" i="9"/>
  <c r="D3915" i="9"/>
  <c r="C3915" i="9"/>
  <c r="D3914" i="9"/>
  <c r="C3914" i="9"/>
  <c r="D3913" i="9"/>
  <c r="C3913" i="9"/>
  <c r="D3912" i="9"/>
  <c r="C3912" i="9"/>
  <c r="D3911" i="9"/>
  <c r="C3911" i="9"/>
  <c r="D3910" i="9"/>
  <c r="C3910" i="9"/>
  <c r="D3909" i="9"/>
  <c r="C3909" i="9"/>
  <c r="D3908" i="9"/>
  <c r="C3908" i="9"/>
  <c r="D3907" i="9"/>
  <c r="C3907" i="9"/>
  <c r="D3906" i="9"/>
  <c r="C3906" i="9"/>
  <c r="D3905" i="9"/>
  <c r="C3905" i="9"/>
  <c r="D3904" i="9"/>
  <c r="C3904" i="9"/>
  <c r="D3903" i="9"/>
  <c r="C3903" i="9"/>
  <c r="D3902" i="9"/>
  <c r="C3902" i="9"/>
  <c r="D3901" i="9"/>
  <c r="C3901" i="9"/>
  <c r="D3900" i="9"/>
  <c r="C3900" i="9"/>
  <c r="D3899" i="9"/>
  <c r="C3899" i="9"/>
  <c r="D3898" i="9"/>
  <c r="C3898" i="9"/>
  <c r="D3897" i="9"/>
  <c r="C3897" i="9"/>
  <c r="D3896" i="9"/>
  <c r="C3896" i="9"/>
  <c r="D3895" i="9"/>
  <c r="C3895" i="9"/>
  <c r="D3894" i="9"/>
  <c r="C3894" i="9"/>
  <c r="D3893" i="9"/>
  <c r="C3893" i="9"/>
  <c r="D3892" i="9"/>
  <c r="C3892" i="9"/>
  <c r="D3891" i="9"/>
  <c r="C3891" i="9"/>
  <c r="D3890" i="9"/>
  <c r="C3890" i="9"/>
  <c r="D3889" i="9"/>
  <c r="C3889" i="9"/>
  <c r="D3888" i="9"/>
  <c r="C3888" i="9"/>
  <c r="D3887" i="9"/>
  <c r="C3887" i="9"/>
  <c r="D3886" i="9"/>
  <c r="C3886" i="9"/>
  <c r="D3885" i="9"/>
  <c r="C3885" i="9"/>
  <c r="D3884" i="9"/>
  <c r="C3884" i="9"/>
  <c r="D3883" i="9"/>
  <c r="C3883" i="9"/>
  <c r="D3882" i="9"/>
  <c r="C3882" i="9"/>
  <c r="D3881" i="9"/>
  <c r="C3881" i="9"/>
  <c r="D3880" i="9"/>
  <c r="C3880" i="9"/>
  <c r="D3879" i="9"/>
  <c r="C3879" i="9"/>
  <c r="D3878" i="9"/>
  <c r="C3878" i="9"/>
  <c r="D3877" i="9"/>
  <c r="C3877" i="9"/>
  <c r="D3876" i="9"/>
  <c r="C3876" i="9"/>
  <c r="D3875" i="9"/>
  <c r="C3875" i="9"/>
  <c r="D3874" i="9"/>
  <c r="C3874" i="9"/>
  <c r="D3873" i="9"/>
  <c r="C3873" i="9"/>
  <c r="D3872" i="9"/>
  <c r="C3872" i="9"/>
  <c r="D3871" i="9"/>
  <c r="C3871" i="9"/>
  <c r="D3870" i="9"/>
  <c r="C3870" i="9"/>
  <c r="D3869" i="9"/>
  <c r="C3869" i="9"/>
  <c r="D3868" i="9"/>
  <c r="C3868" i="9"/>
  <c r="D3867" i="9"/>
  <c r="C3867" i="9"/>
  <c r="D3866" i="9"/>
  <c r="C3866" i="9"/>
  <c r="D3865" i="9"/>
  <c r="C3865" i="9"/>
  <c r="D3864" i="9"/>
  <c r="C3864" i="9"/>
  <c r="D3863" i="9"/>
  <c r="C3863" i="9"/>
  <c r="D3862" i="9"/>
  <c r="C3862" i="9"/>
  <c r="D3861" i="9"/>
  <c r="C3861" i="9"/>
  <c r="D3860" i="9"/>
  <c r="C3860" i="9"/>
  <c r="D3859" i="9"/>
  <c r="C3859" i="9"/>
  <c r="D3858" i="9"/>
  <c r="C3858" i="9"/>
  <c r="D3857" i="9"/>
  <c r="C3857" i="9"/>
  <c r="D3856" i="9"/>
  <c r="C3856" i="9"/>
  <c r="D3855" i="9"/>
  <c r="C3855" i="9"/>
  <c r="D3854" i="9"/>
  <c r="C3854" i="9"/>
  <c r="D3853" i="9"/>
  <c r="C3853" i="9"/>
  <c r="D3852" i="9"/>
  <c r="C3852" i="9"/>
  <c r="D3851" i="9"/>
  <c r="C3851" i="9"/>
  <c r="D3850" i="9"/>
  <c r="C3850" i="9"/>
  <c r="D3849" i="9"/>
  <c r="C3849" i="9"/>
  <c r="D3848" i="9"/>
  <c r="C3848" i="9"/>
  <c r="D3847" i="9"/>
  <c r="C3847" i="9"/>
  <c r="D3846" i="9"/>
  <c r="C3846" i="9"/>
  <c r="D3845" i="9"/>
  <c r="C3845" i="9"/>
  <c r="D3844" i="9"/>
  <c r="C3844" i="9"/>
  <c r="D3843" i="9"/>
  <c r="C3843" i="9"/>
  <c r="D3842" i="9"/>
  <c r="C3842" i="9"/>
  <c r="D3841" i="9"/>
  <c r="C3841" i="9"/>
  <c r="D3840" i="9"/>
  <c r="C3840" i="9"/>
  <c r="D3839" i="9"/>
  <c r="C3839" i="9"/>
  <c r="D3838" i="9"/>
  <c r="C3838" i="9"/>
  <c r="D3837" i="9"/>
  <c r="C3837" i="9"/>
  <c r="D3836" i="9"/>
  <c r="C3836" i="9"/>
  <c r="D3835" i="9"/>
  <c r="C3835" i="9"/>
  <c r="D3834" i="9"/>
  <c r="C3834" i="9"/>
  <c r="D3833" i="9"/>
  <c r="C3833" i="9"/>
  <c r="D3832" i="9"/>
  <c r="C3832" i="9"/>
  <c r="D3831" i="9"/>
  <c r="C3831" i="9"/>
  <c r="D3830" i="9"/>
  <c r="C3830" i="9"/>
  <c r="D3829" i="9"/>
  <c r="C3829" i="9"/>
  <c r="D3828" i="9"/>
  <c r="C3828" i="9"/>
  <c r="D3827" i="9"/>
  <c r="C3827" i="9"/>
  <c r="D3826" i="9"/>
  <c r="C3826" i="9"/>
  <c r="D3825" i="9"/>
  <c r="C3825" i="9"/>
  <c r="D3824" i="9"/>
  <c r="C3824" i="9"/>
  <c r="D3823" i="9"/>
  <c r="C3823" i="9"/>
  <c r="D3822" i="9"/>
  <c r="C3822" i="9"/>
  <c r="D3821" i="9"/>
  <c r="C3821" i="9"/>
  <c r="D3820" i="9"/>
  <c r="C3820" i="9"/>
  <c r="D3819" i="9"/>
  <c r="C3819" i="9"/>
  <c r="D3818" i="9"/>
  <c r="C3818" i="9"/>
  <c r="D3817" i="9"/>
  <c r="C3817" i="9"/>
  <c r="D3816" i="9"/>
  <c r="C3816" i="9"/>
  <c r="D3815" i="9"/>
  <c r="C3815" i="9"/>
  <c r="D3814" i="9"/>
  <c r="C3814" i="9"/>
  <c r="D3813" i="9"/>
  <c r="C3813" i="9"/>
  <c r="D3812" i="9"/>
  <c r="C3812" i="9"/>
  <c r="D3811" i="9"/>
  <c r="C3811" i="9"/>
  <c r="D3810" i="9"/>
  <c r="C3810" i="9"/>
  <c r="D3809" i="9"/>
  <c r="C3809" i="9"/>
  <c r="D3808" i="9"/>
  <c r="C3808" i="9"/>
  <c r="D3807" i="9"/>
  <c r="C3807" i="9"/>
  <c r="D3806" i="9"/>
  <c r="C3806" i="9"/>
  <c r="D3805" i="9"/>
  <c r="C3805" i="9"/>
  <c r="D3804" i="9"/>
  <c r="C3804" i="9"/>
  <c r="D3803" i="9"/>
  <c r="C3803" i="9"/>
  <c r="D3802" i="9"/>
  <c r="C3802" i="9"/>
  <c r="D3801" i="9"/>
  <c r="C3801" i="9"/>
  <c r="D3800" i="9"/>
  <c r="C3800" i="9"/>
  <c r="D3799" i="9"/>
  <c r="C3799" i="9"/>
  <c r="D3798" i="9"/>
  <c r="C3798" i="9"/>
  <c r="D3797" i="9"/>
  <c r="C3797" i="9"/>
  <c r="D3796" i="9"/>
  <c r="C3796" i="9"/>
  <c r="D3795" i="9"/>
  <c r="C3795" i="9"/>
  <c r="D3794" i="9"/>
  <c r="C3794" i="9"/>
  <c r="D3793" i="9"/>
  <c r="C3793" i="9"/>
  <c r="D3792" i="9"/>
  <c r="C3792" i="9"/>
  <c r="D3791" i="9"/>
  <c r="C3791" i="9"/>
  <c r="D3790" i="9"/>
  <c r="C3790" i="9"/>
  <c r="D3789" i="9"/>
  <c r="C3789" i="9"/>
  <c r="D3788" i="9"/>
  <c r="C3788" i="9"/>
  <c r="D3787" i="9"/>
  <c r="C3787" i="9"/>
  <c r="D3786" i="9"/>
  <c r="C3786" i="9"/>
  <c r="D3785" i="9"/>
  <c r="C3785" i="9"/>
  <c r="D3784" i="9"/>
  <c r="C3784" i="9"/>
  <c r="D3783" i="9"/>
  <c r="C3783" i="9"/>
  <c r="D3782" i="9"/>
  <c r="C3782" i="9"/>
  <c r="D3781" i="9"/>
  <c r="C3781" i="9"/>
  <c r="D3780" i="9"/>
  <c r="C3780" i="9"/>
  <c r="D3779" i="9"/>
  <c r="C3779" i="9"/>
  <c r="D3778" i="9"/>
  <c r="C3778" i="9"/>
  <c r="D3777" i="9"/>
  <c r="C3777" i="9"/>
  <c r="D3776" i="9"/>
  <c r="C3776" i="9"/>
  <c r="D3775" i="9"/>
  <c r="C3775" i="9"/>
  <c r="D3774" i="9"/>
  <c r="C3774" i="9"/>
  <c r="D3773" i="9"/>
  <c r="C3773" i="9"/>
  <c r="D3772" i="9"/>
  <c r="C3772" i="9"/>
  <c r="D3771" i="9"/>
  <c r="C3771" i="9"/>
  <c r="D3770" i="9"/>
  <c r="C3770" i="9"/>
  <c r="D3769" i="9"/>
  <c r="C3769" i="9"/>
  <c r="D3768" i="9"/>
  <c r="C3768" i="9"/>
  <c r="D3767" i="9"/>
  <c r="C3767" i="9"/>
  <c r="D3766" i="9"/>
  <c r="C3766" i="9"/>
  <c r="D3765" i="9"/>
  <c r="C3765" i="9"/>
  <c r="D3764" i="9"/>
  <c r="C3764" i="9"/>
  <c r="D3763" i="9"/>
  <c r="C3763" i="9"/>
  <c r="D3762" i="9"/>
  <c r="C3762" i="9"/>
  <c r="D3761" i="9"/>
  <c r="C3761" i="9"/>
  <c r="D3760" i="9"/>
  <c r="C3760" i="9"/>
  <c r="D3759" i="9"/>
  <c r="C3759" i="9"/>
  <c r="D3758" i="9"/>
  <c r="C3758" i="9"/>
  <c r="D3757" i="9"/>
  <c r="C3757" i="9"/>
  <c r="D3756" i="9"/>
  <c r="C3756" i="9"/>
  <c r="D3755" i="9"/>
  <c r="C3755" i="9"/>
  <c r="D3754" i="9"/>
  <c r="C3754" i="9"/>
  <c r="D3753" i="9"/>
  <c r="C3753" i="9"/>
  <c r="D3752" i="9"/>
  <c r="C3752" i="9"/>
  <c r="D3751" i="9"/>
  <c r="C3751" i="9"/>
  <c r="D3750" i="9"/>
  <c r="C3750" i="9"/>
  <c r="D3749" i="9"/>
  <c r="C3749" i="9"/>
  <c r="D3748" i="9"/>
  <c r="C3748" i="9"/>
  <c r="D3747" i="9"/>
  <c r="C3747" i="9"/>
  <c r="D3746" i="9"/>
  <c r="C3746" i="9"/>
  <c r="D3745" i="9"/>
  <c r="C3745" i="9"/>
  <c r="D3744" i="9"/>
  <c r="C3744" i="9"/>
  <c r="D3743" i="9"/>
  <c r="C3743" i="9"/>
  <c r="D3742" i="9"/>
  <c r="C3742" i="9"/>
  <c r="D3741" i="9"/>
  <c r="C3741" i="9"/>
  <c r="D3740" i="9"/>
  <c r="C3740" i="9"/>
  <c r="D3739" i="9"/>
  <c r="C3739" i="9"/>
  <c r="D3738" i="9"/>
  <c r="C3738" i="9"/>
  <c r="D3737" i="9"/>
  <c r="C3737" i="9"/>
  <c r="D3736" i="9"/>
  <c r="C3736" i="9"/>
  <c r="D3735" i="9"/>
  <c r="C3735" i="9"/>
  <c r="D3734" i="9"/>
  <c r="C3734" i="9"/>
  <c r="D3733" i="9"/>
  <c r="C3733" i="9"/>
  <c r="D3732" i="9"/>
  <c r="C3732" i="9"/>
  <c r="D3731" i="9"/>
  <c r="C3731" i="9"/>
  <c r="D3730" i="9"/>
  <c r="C3730" i="9"/>
  <c r="D3729" i="9"/>
  <c r="C3729" i="9"/>
  <c r="D3728" i="9"/>
  <c r="C3728" i="9"/>
  <c r="D3727" i="9"/>
  <c r="C3727" i="9"/>
  <c r="D3726" i="9"/>
  <c r="C3726" i="9"/>
  <c r="D3725" i="9"/>
  <c r="C3725" i="9"/>
  <c r="D3724" i="9"/>
  <c r="C3724" i="9"/>
  <c r="D3723" i="9"/>
  <c r="C3723" i="9"/>
  <c r="D3722" i="9"/>
  <c r="C3722" i="9"/>
  <c r="D3721" i="9"/>
  <c r="C3721" i="9"/>
  <c r="D3720" i="9"/>
  <c r="C3720" i="9"/>
  <c r="D3719" i="9"/>
  <c r="C3719" i="9"/>
  <c r="D3718" i="9"/>
  <c r="C3718" i="9"/>
  <c r="D3717" i="9"/>
  <c r="C3717" i="9"/>
  <c r="D3716" i="9"/>
  <c r="C3716" i="9"/>
  <c r="D3715" i="9"/>
  <c r="C3715" i="9"/>
  <c r="D3714" i="9"/>
  <c r="C3714" i="9"/>
  <c r="D3713" i="9"/>
  <c r="C3713" i="9"/>
  <c r="D3712" i="9"/>
  <c r="C3712" i="9"/>
  <c r="D3711" i="9"/>
  <c r="C3711" i="9"/>
  <c r="D3710" i="9"/>
  <c r="C3710" i="9"/>
  <c r="D3709" i="9"/>
  <c r="C3709" i="9"/>
  <c r="D3708" i="9"/>
  <c r="C3708" i="9"/>
  <c r="D3707" i="9"/>
  <c r="C3707" i="9"/>
  <c r="D3706" i="9"/>
  <c r="C3706" i="9"/>
  <c r="D3705" i="9"/>
  <c r="C3705" i="9"/>
  <c r="D3704" i="9"/>
  <c r="C3704" i="9"/>
  <c r="D3703" i="9"/>
  <c r="C3703" i="9"/>
  <c r="D3702" i="9"/>
  <c r="C3702" i="9"/>
  <c r="D3701" i="9"/>
  <c r="C3701" i="9"/>
  <c r="D3700" i="9"/>
  <c r="C3700" i="9"/>
  <c r="D3699" i="9"/>
  <c r="C3699" i="9"/>
  <c r="D3698" i="9"/>
  <c r="C3698" i="9"/>
  <c r="D3697" i="9"/>
  <c r="C3697" i="9"/>
  <c r="D3696" i="9"/>
  <c r="C3696" i="9"/>
  <c r="D3695" i="9"/>
  <c r="C3695" i="9"/>
  <c r="D3694" i="9"/>
  <c r="C3694" i="9"/>
  <c r="D3693" i="9"/>
  <c r="C3693" i="9"/>
  <c r="D3692" i="9"/>
  <c r="C3692" i="9"/>
  <c r="D3691" i="9"/>
  <c r="C3691" i="9"/>
  <c r="D3690" i="9"/>
  <c r="C3690" i="9"/>
  <c r="D3689" i="9"/>
  <c r="C3689" i="9"/>
  <c r="D3688" i="9"/>
  <c r="C3688" i="9"/>
  <c r="D3687" i="9"/>
  <c r="C3687" i="9"/>
  <c r="D3686" i="9"/>
  <c r="C3686" i="9"/>
  <c r="D3685" i="9"/>
  <c r="C3685" i="9"/>
  <c r="D3684" i="9"/>
  <c r="C3684" i="9"/>
  <c r="D3683" i="9"/>
  <c r="C3683" i="9"/>
  <c r="D3682" i="9"/>
  <c r="C3682" i="9"/>
  <c r="D3681" i="9"/>
  <c r="C3681" i="9"/>
  <c r="D3680" i="9"/>
  <c r="C3680" i="9"/>
  <c r="D3679" i="9"/>
  <c r="C3679" i="9"/>
  <c r="D3678" i="9"/>
  <c r="C3678" i="9"/>
  <c r="D3677" i="9"/>
  <c r="C3677" i="9"/>
  <c r="D3676" i="9"/>
  <c r="C3676" i="9"/>
  <c r="D3675" i="9"/>
  <c r="C3675" i="9"/>
  <c r="D3674" i="9"/>
  <c r="C3674" i="9"/>
  <c r="D3673" i="9"/>
  <c r="C3673" i="9"/>
  <c r="D3672" i="9"/>
  <c r="C3672" i="9"/>
  <c r="D3671" i="9"/>
  <c r="C3671" i="9"/>
  <c r="D3670" i="9"/>
  <c r="C3670" i="9"/>
  <c r="D3669" i="9"/>
  <c r="C3669" i="9"/>
  <c r="D3668" i="9"/>
  <c r="C3668" i="9"/>
  <c r="D3667" i="9"/>
  <c r="C3667" i="9"/>
  <c r="D3666" i="9"/>
  <c r="C3666" i="9"/>
  <c r="D3665" i="9"/>
  <c r="C3665" i="9"/>
  <c r="D3664" i="9"/>
  <c r="C3664" i="9"/>
  <c r="D3663" i="9"/>
  <c r="C3663" i="9"/>
  <c r="D3662" i="9"/>
  <c r="C3662" i="9"/>
  <c r="D3661" i="9"/>
  <c r="C3661" i="9"/>
  <c r="D3660" i="9"/>
  <c r="C3660" i="9"/>
  <c r="D3659" i="9"/>
  <c r="C3659" i="9"/>
  <c r="D3658" i="9"/>
  <c r="C3658" i="9"/>
  <c r="D3657" i="9"/>
  <c r="C3657" i="9"/>
  <c r="D3656" i="9"/>
  <c r="C3656" i="9"/>
  <c r="D3655" i="9"/>
  <c r="C3655" i="9"/>
  <c r="D3654" i="9"/>
  <c r="C3654" i="9"/>
  <c r="D3653" i="9"/>
  <c r="C3653" i="9"/>
  <c r="D3652" i="9"/>
  <c r="C3652" i="9"/>
  <c r="D3651" i="9"/>
  <c r="C3651" i="9"/>
  <c r="D3650" i="9"/>
  <c r="C3650" i="9"/>
  <c r="D3649" i="9"/>
  <c r="C3649" i="9"/>
  <c r="D3648" i="9"/>
  <c r="C3648" i="9"/>
  <c r="D3647" i="9"/>
  <c r="C3647" i="9"/>
  <c r="D3646" i="9"/>
  <c r="C3646" i="9"/>
  <c r="D3645" i="9"/>
  <c r="C3645" i="9"/>
  <c r="D3644" i="9"/>
  <c r="C3644" i="9"/>
  <c r="D3643" i="9"/>
  <c r="C3643" i="9"/>
  <c r="D3642" i="9"/>
  <c r="C3642" i="9"/>
  <c r="D3641" i="9"/>
  <c r="C3641" i="9"/>
  <c r="D3640" i="9"/>
  <c r="C3640" i="9"/>
  <c r="D3639" i="9"/>
  <c r="C3639" i="9"/>
  <c r="D3638" i="9"/>
  <c r="C3638" i="9"/>
  <c r="D3637" i="9"/>
  <c r="C3637" i="9"/>
  <c r="D3636" i="9"/>
  <c r="C3636" i="9"/>
  <c r="D3635" i="9"/>
  <c r="C3635" i="9"/>
  <c r="D3634" i="9"/>
  <c r="C3634" i="9"/>
  <c r="D3633" i="9"/>
  <c r="C3633" i="9"/>
  <c r="D3632" i="9"/>
  <c r="C3632" i="9"/>
  <c r="D3631" i="9"/>
  <c r="C3631" i="9"/>
  <c r="D3630" i="9"/>
  <c r="C3630" i="9"/>
  <c r="D3629" i="9"/>
  <c r="C3629" i="9"/>
  <c r="D3628" i="9"/>
  <c r="C3628" i="9"/>
  <c r="D3627" i="9"/>
  <c r="C3627" i="9"/>
  <c r="D3626" i="9"/>
  <c r="C3626" i="9"/>
  <c r="D3625" i="9"/>
  <c r="C3625" i="9"/>
  <c r="D3624" i="9"/>
  <c r="C3624" i="9"/>
  <c r="D3623" i="9"/>
  <c r="C3623" i="9"/>
  <c r="D3622" i="9"/>
  <c r="C3622" i="9"/>
  <c r="D3621" i="9"/>
  <c r="C3621" i="9"/>
  <c r="D3620" i="9"/>
  <c r="C3620" i="9"/>
  <c r="D3619" i="9"/>
  <c r="C3619" i="9"/>
  <c r="D3618" i="9"/>
  <c r="C3618" i="9"/>
  <c r="D3617" i="9"/>
  <c r="C3617" i="9"/>
  <c r="D3616" i="9"/>
  <c r="C3616" i="9"/>
  <c r="D3615" i="9"/>
  <c r="C3615" i="9"/>
  <c r="D3614" i="9"/>
  <c r="C3614" i="9"/>
  <c r="D3613" i="9"/>
  <c r="C3613" i="9"/>
  <c r="D3612" i="9"/>
  <c r="C3612" i="9"/>
  <c r="D3611" i="9"/>
  <c r="C3611" i="9"/>
  <c r="D3610" i="9"/>
  <c r="C3610" i="9"/>
  <c r="D3609" i="9"/>
  <c r="C3609" i="9"/>
  <c r="D3608" i="9"/>
  <c r="C3608" i="9"/>
  <c r="D3607" i="9"/>
  <c r="C3607" i="9"/>
  <c r="D3606" i="9"/>
  <c r="C3606" i="9"/>
  <c r="D3605" i="9"/>
  <c r="C3605" i="9"/>
  <c r="D3604" i="9"/>
  <c r="C3604" i="9"/>
  <c r="D3603" i="9"/>
  <c r="C3603" i="9"/>
  <c r="D3602" i="9"/>
  <c r="C3602" i="9"/>
  <c r="D3601" i="9"/>
  <c r="C3601" i="9"/>
  <c r="D3600" i="9"/>
  <c r="C3600" i="9"/>
  <c r="D3599" i="9"/>
  <c r="C3599" i="9"/>
  <c r="D3598" i="9"/>
  <c r="C3598" i="9"/>
  <c r="D3597" i="9"/>
  <c r="C3597" i="9"/>
  <c r="D3596" i="9"/>
  <c r="C3596" i="9"/>
  <c r="D3595" i="9"/>
  <c r="C3595" i="9"/>
  <c r="D3594" i="9"/>
  <c r="C3594" i="9"/>
  <c r="D3593" i="9"/>
  <c r="C3593" i="9"/>
  <c r="D3592" i="9"/>
  <c r="C3592" i="9"/>
  <c r="D3591" i="9"/>
  <c r="C3591" i="9"/>
  <c r="D3590" i="9"/>
  <c r="C3590" i="9"/>
  <c r="D3589" i="9"/>
  <c r="C3589" i="9"/>
  <c r="D3588" i="9"/>
  <c r="C3588" i="9"/>
  <c r="D3587" i="9"/>
  <c r="C3587" i="9"/>
  <c r="D3586" i="9"/>
  <c r="C3586" i="9"/>
  <c r="D3585" i="9"/>
  <c r="C3585" i="9"/>
  <c r="D3584" i="9"/>
  <c r="C3584" i="9"/>
  <c r="D3583" i="9"/>
  <c r="C3583" i="9"/>
  <c r="D3582" i="9"/>
  <c r="C3582" i="9"/>
  <c r="D3581" i="9"/>
  <c r="C3581" i="9"/>
  <c r="D3580" i="9"/>
  <c r="C3580" i="9"/>
  <c r="D3579" i="9"/>
  <c r="C3579" i="9"/>
  <c r="D3578" i="9"/>
  <c r="C3578" i="9"/>
  <c r="D3577" i="9"/>
  <c r="C3577" i="9"/>
  <c r="D3576" i="9"/>
  <c r="C3576" i="9"/>
  <c r="D3575" i="9"/>
  <c r="C3575" i="9"/>
  <c r="D3574" i="9"/>
  <c r="C3574" i="9"/>
  <c r="D3573" i="9"/>
  <c r="C3573" i="9"/>
  <c r="D3572" i="9"/>
  <c r="C3572" i="9"/>
  <c r="D3571" i="9"/>
  <c r="C3571" i="9"/>
  <c r="D3570" i="9"/>
  <c r="C3570" i="9"/>
  <c r="D3569" i="9"/>
  <c r="C3569" i="9"/>
  <c r="D3568" i="9"/>
  <c r="C3568" i="9"/>
  <c r="D3567" i="9"/>
  <c r="C3567" i="9"/>
  <c r="D3566" i="9"/>
  <c r="C3566" i="9"/>
  <c r="D3565" i="9"/>
  <c r="C3565" i="9"/>
  <c r="D3564" i="9"/>
  <c r="C3564" i="9"/>
  <c r="D3563" i="9"/>
  <c r="C3563" i="9"/>
  <c r="D3562" i="9"/>
  <c r="C3562" i="9"/>
  <c r="D3561" i="9"/>
  <c r="C3561" i="9"/>
  <c r="D3560" i="9"/>
  <c r="C3560" i="9"/>
  <c r="D3559" i="9"/>
  <c r="C3559" i="9"/>
  <c r="D3558" i="9"/>
  <c r="C3558" i="9"/>
  <c r="D3557" i="9"/>
  <c r="C3557" i="9"/>
  <c r="D3556" i="9"/>
  <c r="C3556" i="9"/>
  <c r="D3555" i="9"/>
  <c r="C3555" i="9"/>
  <c r="D3554" i="9"/>
  <c r="C3554" i="9"/>
  <c r="D3553" i="9"/>
  <c r="C3553" i="9"/>
  <c r="D3552" i="9"/>
  <c r="C3552" i="9"/>
  <c r="D3551" i="9"/>
  <c r="C3551" i="9"/>
  <c r="D3550" i="9"/>
  <c r="C3550" i="9"/>
  <c r="D3549" i="9"/>
  <c r="C3549" i="9"/>
  <c r="D3548" i="9"/>
  <c r="C3548" i="9"/>
  <c r="D3547" i="9"/>
  <c r="C3547" i="9"/>
  <c r="D3546" i="9"/>
  <c r="C3546" i="9"/>
  <c r="D3545" i="9"/>
  <c r="C3545" i="9"/>
  <c r="D3544" i="9"/>
  <c r="C3544" i="9"/>
  <c r="D3543" i="9"/>
  <c r="C3543" i="9"/>
  <c r="D3542" i="9"/>
  <c r="C3542" i="9"/>
  <c r="D3541" i="9"/>
  <c r="C3541" i="9"/>
  <c r="D3540" i="9"/>
  <c r="C3540" i="9"/>
  <c r="D3539" i="9"/>
  <c r="C3539" i="9"/>
  <c r="D3538" i="9"/>
  <c r="C3538" i="9"/>
  <c r="D3537" i="9"/>
  <c r="C3537" i="9"/>
  <c r="D3536" i="9"/>
  <c r="C3536" i="9"/>
  <c r="D3535" i="9"/>
  <c r="C3535" i="9"/>
  <c r="D3534" i="9"/>
  <c r="C3534" i="9"/>
  <c r="D3533" i="9"/>
  <c r="C3533" i="9"/>
  <c r="D3532" i="9"/>
  <c r="C3532" i="9"/>
  <c r="D3531" i="9"/>
  <c r="C3531" i="9"/>
  <c r="D3530" i="9"/>
  <c r="C3530" i="9"/>
  <c r="D3529" i="9"/>
  <c r="C3529" i="9"/>
  <c r="D3528" i="9"/>
  <c r="C3528" i="9"/>
  <c r="D3527" i="9"/>
  <c r="C3527" i="9"/>
  <c r="D3526" i="9"/>
  <c r="C3526" i="9"/>
  <c r="D3525" i="9"/>
  <c r="C3525" i="9"/>
  <c r="D3524" i="9"/>
  <c r="C3524" i="9"/>
  <c r="D3523" i="9"/>
  <c r="C3523" i="9"/>
  <c r="D3522" i="9"/>
  <c r="C3522" i="9"/>
  <c r="D3521" i="9"/>
  <c r="C3521" i="9"/>
  <c r="D3520" i="9"/>
  <c r="C3520" i="9"/>
  <c r="D3519" i="9"/>
  <c r="C3519" i="9"/>
  <c r="D3518" i="9"/>
  <c r="C3518" i="9"/>
  <c r="D3517" i="9"/>
  <c r="C3517" i="9"/>
  <c r="D3516" i="9"/>
  <c r="C3516" i="9"/>
  <c r="D3515" i="9"/>
  <c r="C3515" i="9"/>
  <c r="D3514" i="9"/>
  <c r="C3514" i="9"/>
  <c r="D3513" i="9"/>
  <c r="C3513" i="9"/>
  <c r="D3512" i="9"/>
  <c r="C3512" i="9"/>
  <c r="D3511" i="9"/>
  <c r="C3511" i="9"/>
  <c r="D3510" i="9"/>
  <c r="C3510" i="9"/>
  <c r="D3509" i="9"/>
  <c r="C3509" i="9"/>
  <c r="D3508" i="9"/>
  <c r="C3508" i="9"/>
  <c r="D3507" i="9"/>
  <c r="C3507" i="9"/>
  <c r="D3506" i="9"/>
  <c r="C3506" i="9"/>
  <c r="D3505" i="9"/>
  <c r="C3505" i="9"/>
  <c r="D3504" i="9"/>
  <c r="C3504" i="9"/>
  <c r="D3503" i="9"/>
  <c r="C3503" i="9"/>
  <c r="D3502" i="9"/>
  <c r="C3502" i="9"/>
  <c r="D3501" i="9"/>
  <c r="C3501" i="9"/>
  <c r="D3500" i="9"/>
  <c r="C3500" i="9"/>
  <c r="D3499" i="9"/>
  <c r="C3499" i="9"/>
  <c r="D3498" i="9"/>
  <c r="C3498" i="9"/>
  <c r="D3497" i="9"/>
  <c r="C3497" i="9"/>
  <c r="D3496" i="9"/>
  <c r="C3496" i="9"/>
  <c r="D3495" i="9"/>
  <c r="C3495" i="9"/>
  <c r="D3494" i="9"/>
  <c r="C3494" i="9"/>
  <c r="D3493" i="9"/>
  <c r="C3493" i="9"/>
  <c r="D3492" i="9"/>
  <c r="C3492" i="9"/>
  <c r="D3491" i="9"/>
  <c r="C3491" i="9"/>
  <c r="D3490" i="9"/>
  <c r="C3490" i="9"/>
  <c r="D3489" i="9"/>
  <c r="C3489" i="9"/>
  <c r="D3488" i="9"/>
  <c r="C3488" i="9"/>
  <c r="D3487" i="9"/>
  <c r="C3487" i="9"/>
  <c r="D3486" i="9"/>
  <c r="C3486" i="9"/>
  <c r="D3485" i="9"/>
  <c r="C3485" i="9"/>
  <c r="D3484" i="9"/>
  <c r="C3484" i="9"/>
  <c r="D3483" i="9"/>
  <c r="C3483" i="9"/>
  <c r="D3482" i="9"/>
  <c r="C3482" i="9"/>
  <c r="D3481" i="9"/>
  <c r="C3481" i="9"/>
  <c r="D3480" i="9"/>
  <c r="C3480" i="9"/>
  <c r="D3479" i="9"/>
  <c r="C3479" i="9"/>
  <c r="D3478" i="9"/>
  <c r="C3478" i="9"/>
  <c r="D3477" i="9"/>
  <c r="C3477" i="9"/>
  <c r="D3476" i="9"/>
  <c r="C3476" i="9"/>
  <c r="D3475" i="9"/>
  <c r="C3475" i="9"/>
  <c r="D3474" i="9"/>
  <c r="C3474" i="9"/>
  <c r="D3473" i="9"/>
  <c r="C3473" i="9"/>
  <c r="D3472" i="9"/>
  <c r="C3472" i="9"/>
  <c r="D3471" i="9"/>
  <c r="C3471" i="9"/>
  <c r="D3470" i="9"/>
  <c r="C3470" i="9"/>
  <c r="D3469" i="9"/>
  <c r="C3469" i="9"/>
  <c r="D3468" i="9"/>
  <c r="C3468" i="9"/>
  <c r="D3467" i="9"/>
  <c r="C3467" i="9"/>
  <c r="D3466" i="9"/>
  <c r="C3466" i="9"/>
  <c r="D3465" i="9"/>
  <c r="C3465" i="9"/>
  <c r="D3464" i="9"/>
  <c r="C3464" i="9"/>
  <c r="D3463" i="9"/>
  <c r="C3463" i="9"/>
  <c r="D3462" i="9"/>
  <c r="C3462" i="9"/>
  <c r="D3461" i="9"/>
  <c r="C3461" i="9"/>
  <c r="D3460" i="9"/>
  <c r="C3460" i="9"/>
  <c r="D3459" i="9"/>
  <c r="C3459" i="9"/>
  <c r="D3458" i="9"/>
  <c r="C3458" i="9"/>
  <c r="D3457" i="9"/>
  <c r="C3457" i="9"/>
  <c r="D3456" i="9"/>
  <c r="C3456" i="9"/>
  <c r="D3455" i="9"/>
  <c r="C3455" i="9"/>
  <c r="D3454" i="9"/>
  <c r="C3454" i="9"/>
  <c r="D3453" i="9"/>
  <c r="C3453" i="9"/>
  <c r="D3452" i="9"/>
  <c r="C3452" i="9"/>
  <c r="D3451" i="9"/>
  <c r="C3451" i="9"/>
  <c r="D3450" i="9"/>
  <c r="C3450" i="9"/>
  <c r="D3449" i="9"/>
  <c r="C3449" i="9"/>
  <c r="D3448" i="9"/>
  <c r="C3448" i="9"/>
  <c r="D3447" i="9"/>
  <c r="C3447" i="9"/>
  <c r="D3446" i="9"/>
  <c r="C3446" i="9"/>
  <c r="D3445" i="9"/>
  <c r="C3445" i="9"/>
  <c r="D3444" i="9"/>
  <c r="C3444" i="9"/>
  <c r="D3443" i="9"/>
  <c r="C3443" i="9"/>
  <c r="D3442" i="9"/>
  <c r="C3442" i="9"/>
  <c r="D3441" i="9"/>
  <c r="C3441" i="9"/>
  <c r="D3440" i="9"/>
  <c r="C3440" i="9"/>
  <c r="D3439" i="9"/>
  <c r="C3439" i="9"/>
  <c r="D3438" i="9"/>
  <c r="C3438" i="9"/>
  <c r="D3437" i="9"/>
  <c r="C3437" i="9"/>
  <c r="D3436" i="9"/>
  <c r="C3436" i="9"/>
  <c r="D3435" i="9"/>
  <c r="C3435" i="9"/>
  <c r="D3434" i="9"/>
  <c r="C3434" i="9"/>
  <c r="D3433" i="9"/>
  <c r="C3433" i="9"/>
  <c r="D3432" i="9"/>
  <c r="C3432" i="9"/>
  <c r="D3431" i="9"/>
  <c r="C3431" i="9"/>
  <c r="D3430" i="9"/>
  <c r="C3430" i="9"/>
  <c r="D3429" i="9"/>
  <c r="C3429" i="9"/>
  <c r="D3428" i="9"/>
  <c r="C3428" i="9"/>
  <c r="D3427" i="9"/>
  <c r="C3427" i="9"/>
  <c r="D3426" i="9"/>
  <c r="C3426" i="9"/>
  <c r="D3425" i="9"/>
  <c r="C3425" i="9"/>
  <c r="D3424" i="9"/>
  <c r="C3424" i="9"/>
  <c r="D3423" i="9"/>
  <c r="C3423" i="9"/>
  <c r="D3422" i="9"/>
  <c r="C3422" i="9"/>
  <c r="D3421" i="9"/>
  <c r="C3421" i="9"/>
  <c r="D3420" i="9"/>
  <c r="C3420" i="9"/>
  <c r="D3419" i="9"/>
  <c r="C3419" i="9"/>
  <c r="D3418" i="9"/>
  <c r="C3418" i="9"/>
  <c r="D3417" i="9"/>
  <c r="C3417" i="9"/>
  <c r="D3416" i="9"/>
  <c r="C3416" i="9"/>
  <c r="D3415" i="9"/>
  <c r="C3415" i="9"/>
  <c r="D3414" i="9"/>
  <c r="C3414" i="9"/>
  <c r="D3413" i="9"/>
  <c r="C3413" i="9"/>
  <c r="D3412" i="9"/>
  <c r="C3412" i="9"/>
  <c r="D3411" i="9"/>
  <c r="C3411" i="9"/>
  <c r="D3410" i="9"/>
  <c r="C3410" i="9"/>
  <c r="D3409" i="9"/>
  <c r="C3409" i="9"/>
  <c r="D3408" i="9"/>
  <c r="C3408" i="9"/>
  <c r="D3407" i="9"/>
  <c r="C3407" i="9"/>
  <c r="D3406" i="9"/>
  <c r="C3406" i="9"/>
  <c r="D3405" i="9"/>
  <c r="C3405" i="9"/>
  <c r="D3404" i="9"/>
  <c r="C3404" i="9"/>
  <c r="D3403" i="9"/>
  <c r="C3403" i="9"/>
  <c r="D3402" i="9"/>
  <c r="C3402" i="9"/>
  <c r="D3401" i="9"/>
  <c r="C3401" i="9"/>
  <c r="D3400" i="9"/>
  <c r="C3400" i="9"/>
  <c r="D3399" i="9"/>
  <c r="C3399" i="9"/>
  <c r="D3398" i="9"/>
  <c r="C3398" i="9"/>
  <c r="D3397" i="9"/>
  <c r="C3397" i="9"/>
  <c r="D3396" i="9"/>
  <c r="C3396" i="9"/>
  <c r="D3395" i="9"/>
  <c r="C3395" i="9"/>
  <c r="D3394" i="9"/>
  <c r="C3394" i="9"/>
  <c r="D3393" i="9"/>
  <c r="C3393" i="9"/>
  <c r="D3392" i="9"/>
  <c r="C3392" i="9"/>
  <c r="D3391" i="9"/>
  <c r="C3391" i="9"/>
  <c r="D3390" i="9"/>
  <c r="C3390" i="9"/>
  <c r="D3389" i="9"/>
  <c r="C3389" i="9"/>
  <c r="D3388" i="9"/>
  <c r="C3388" i="9"/>
  <c r="D3387" i="9"/>
  <c r="C3387" i="9"/>
  <c r="D3386" i="9"/>
  <c r="C3386" i="9"/>
  <c r="D3385" i="9"/>
  <c r="C3385" i="9"/>
  <c r="D3384" i="9"/>
  <c r="C3384" i="9"/>
  <c r="D3383" i="9"/>
  <c r="C3383" i="9"/>
  <c r="D3382" i="9"/>
  <c r="C3382" i="9"/>
  <c r="D3381" i="9"/>
  <c r="C3381" i="9"/>
  <c r="D3380" i="9"/>
  <c r="C3380" i="9"/>
  <c r="D3379" i="9"/>
  <c r="C3379" i="9"/>
  <c r="D3378" i="9"/>
  <c r="C3378" i="9"/>
  <c r="D3377" i="9"/>
  <c r="C3377" i="9"/>
  <c r="D3376" i="9"/>
  <c r="C3376" i="9"/>
  <c r="D3375" i="9"/>
  <c r="C3375" i="9"/>
  <c r="D3374" i="9"/>
  <c r="C3374" i="9"/>
  <c r="D3373" i="9"/>
  <c r="C3373" i="9"/>
  <c r="D3372" i="9"/>
  <c r="C3372" i="9"/>
  <c r="D3371" i="9"/>
  <c r="C3371" i="9"/>
  <c r="D3370" i="9"/>
  <c r="C3370" i="9"/>
  <c r="D3369" i="9"/>
  <c r="C3369" i="9"/>
  <c r="D3368" i="9"/>
  <c r="C3368" i="9"/>
  <c r="D3367" i="9"/>
  <c r="C3367" i="9"/>
  <c r="D3366" i="9"/>
  <c r="C3366" i="9"/>
  <c r="D3365" i="9"/>
  <c r="C3365" i="9"/>
  <c r="D3364" i="9"/>
  <c r="C3364" i="9"/>
  <c r="D3363" i="9"/>
  <c r="C3363" i="9"/>
  <c r="D3362" i="9"/>
  <c r="C3362" i="9"/>
  <c r="D3361" i="9"/>
  <c r="C3361" i="9"/>
  <c r="D3360" i="9"/>
  <c r="C3360" i="9"/>
  <c r="D3359" i="9"/>
  <c r="C3359" i="9"/>
  <c r="D3358" i="9"/>
  <c r="C3358" i="9"/>
  <c r="D3357" i="9"/>
  <c r="C3357" i="9"/>
  <c r="D3356" i="9"/>
  <c r="C3356" i="9"/>
  <c r="D3355" i="9"/>
  <c r="C3355" i="9"/>
  <c r="D3354" i="9"/>
  <c r="C3354" i="9"/>
  <c r="D3353" i="9"/>
  <c r="C3353" i="9"/>
  <c r="D3352" i="9"/>
  <c r="C3352" i="9"/>
  <c r="D3351" i="9"/>
  <c r="C3351" i="9"/>
  <c r="D3350" i="9"/>
  <c r="C3350" i="9"/>
  <c r="D3349" i="9"/>
  <c r="C3349" i="9"/>
  <c r="D3348" i="9"/>
  <c r="C3348" i="9"/>
  <c r="D3347" i="9"/>
  <c r="C3347" i="9"/>
  <c r="D3346" i="9"/>
  <c r="C3346" i="9"/>
  <c r="D3345" i="9"/>
  <c r="C3345" i="9"/>
  <c r="D3344" i="9"/>
  <c r="C3344" i="9"/>
  <c r="D3343" i="9"/>
  <c r="C3343" i="9"/>
  <c r="D3342" i="9"/>
  <c r="C3342" i="9"/>
  <c r="D3341" i="9"/>
  <c r="C3341" i="9"/>
  <c r="D3340" i="9"/>
  <c r="C3340" i="9"/>
  <c r="D3339" i="9"/>
  <c r="C3339" i="9"/>
  <c r="D3338" i="9"/>
  <c r="C3338" i="9"/>
  <c r="D3337" i="9"/>
  <c r="C3337" i="9"/>
  <c r="D3336" i="9"/>
  <c r="C3336" i="9"/>
  <c r="D3335" i="9"/>
  <c r="C3335" i="9"/>
  <c r="D3334" i="9"/>
  <c r="C3334" i="9"/>
  <c r="D3333" i="9"/>
  <c r="C3333" i="9"/>
  <c r="D3332" i="9"/>
  <c r="C3332" i="9"/>
  <c r="D3331" i="9"/>
  <c r="C3331" i="9"/>
  <c r="D3330" i="9"/>
  <c r="C3330" i="9"/>
  <c r="D3329" i="9"/>
  <c r="C3329" i="9"/>
  <c r="D3328" i="9"/>
  <c r="C3328" i="9"/>
  <c r="D3327" i="9"/>
  <c r="C3327" i="9"/>
  <c r="D3326" i="9"/>
  <c r="C3326" i="9"/>
  <c r="D3325" i="9"/>
  <c r="C3325" i="9"/>
  <c r="D3324" i="9"/>
  <c r="C3324" i="9"/>
  <c r="D3323" i="9"/>
  <c r="C3323" i="9"/>
  <c r="D3322" i="9"/>
  <c r="C3322" i="9"/>
  <c r="D3321" i="9"/>
  <c r="C3321" i="9"/>
  <c r="D3320" i="9"/>
  <c r="C3320" i="9"/>
  <c r="D3319" i="9"/>
  <c r="C3319" i="9"/>
  <c r="D3318" i="9"/>
  <c r="C3318" i="9"/>
  <c r="D3317" i="9"/>
  <c r="C3317" i="9"/>
  <c r="D3316" i="9"/>
  <c r="C3316" i="9"/>
  <c r="D3315" i="9"/>
  <c r="C3315" i="9"/>
  <c r="D3314" i="9"/>
  <c r="C3314" i="9"/>
  <c r="D3313" i="9"/>
  <c r="C3313" i="9"/>
  <c r="D3312" i="9"/>
  <c r="C3312" i="9"/>
  <c r="D3311" i="9"/>
  <c r="C3311" i="9"/>
  <c r="D3310" i="9"/>
  <c r="C3310" i="9"/>
  <c r="D3309" i="9"/>
  <c r="C3309" i="9"/>
  <c r="D3308" i="9"/>
  <c r="C3308" i="9"/>
  <c r="D3307" i="9"/>
  <c r="C3307" i="9"/>
  <c r="D3306" i="9"/>
  <c r="C3306" i="9"/>
  <c r="D3305" i="9"/>
  <c r="C3305" i="9"/>
  <c r="D3304" i="9"/>
  <c r="C3304" i="9"/>
  <c r="D3303" i="9"/>
  <c r="C3303" i="9"/>
  <c r="D3302" i="9"/>
  <c r="C3302" i="9"/>
  <c r="D3301" i="9"/>
  <c r="C3301" i="9"/>
  <c r="D3300" i="9"/>
  <c r="C3300" i="9"/>
  <c r="D3299" i="9"/>
  <c r="C3299" i="9"/>
  <c r="D3298" i="9"/>
  <c r="C3298" i="9"/>
  <c r="D3297" i="9"/>
  <c r="C3297" i="9"/>
  <c r="D3296" i="9"/>
  <c r="C3296" i="9"/>
  <c r="D3295" i="9"/>
  <c r="C3295" i="9"/>
  <c r="D3294" i="9"/>
  <c r="C3294" i="9"/>
  <c r="D3293" i="9"/>
  <c r="C3293" i="9"/>
  <c r="D3292" i="9"/>
  <c r="C3292" i="9"/>
  <c r="D3291" i="9"/>
  <c r="C3291" i="9"/>
  <c r="D3290" i="9"/>
  <c r="C3290" i="9"/>
  <c r="D3289" i="9"/>
  <c r="C3289" i="9"/>
  <c r="D3288" i="9"/>
  <c r="C3288" i="9"/>
  <c r="D3287" i="9"/>
  <c r="C3287" i="9"/>
  <c r="D3286" i="9"/>
  <c r="C3286" i="9"/>
  <c r="D3285" i="9"/>
  <c r="C3285" i="9"/>
  <c r="D3284" i="9"/>
  <c r="C3284" i="9"/>
  <c r="D3283" i="9"/>
  <c r="C3283" i="9"/>
  <c r="D3282" i="9"/>
  <c r="C3282" i="9"/>
  <c r="D3281" i="9"/>
  <c r="C3281" i="9"/>
  <c r="D3280" i="9"/>
  <c r="C3280" i="9"/>
  <c r="D3279" i="9"/>
  <c r="C3279" i="9"/>
  <c r="D3278" i="9"/>
  <c r="C3278" i="9"/>
  <c r="D3277" i="9"/>
  <c r="C3277" i="9"/>
  <c r="D3276" i="9"/>
  <c r="C3276" i="9"/>
  <c r="D3275" i="9"/>
  <c r="C3275" i="9"/>
  <c r="D3274" i="9"/>
  <c r="C3274" i="9"/>
  <c r="D3273" i="9"/>
  <c r="C3273" i="9"/>
  <c r="D3272" i="9"/>
  <c r="C3272" i="9"/>
  <c r="D3271" i="9"/>
  <c r="C3271" i="9"/>
  <c r="D3270" i="9"/>
  <c r="C3270" i="9"/>
  <c r="D3269" i="9"/>
  <c r="C3269" i="9"/>
  <c r="D3268" i="9"/>
  <c r="C3268" i="9"/>
  <c r="D3267" i="9"/>
  <c r="C3267" i="9"/>
  <c r="D3266" i="9"/>
  <c r="C3266" i="9"/>
  <c r="D3265" i="9"/>
  <c r="C3265" i="9"/>
  <c r="D3264" i="9"/>
  <c r="C3264" i="9"/>
  <c r="D3263" i="9"/>
  <c r="C3263" i="9"/>
  <c r="D3262" i="9"/>
  <c r="C3262" i="9"/>
  <c r="D3261" i="9"/>
  <c r="C3261" i="9"/>
  <c r="D3260" i="9"/>
  <c r="C3260" i="9"/>
  <c r="D3259" i="9"/>
  <c r="C3259" i="9"/>
  <c r="D3258" i="9"/>
  <c r="C3258" i="9"/>
  <c r="D3257" i="9"/>
  <c r="C3257" i="9"/>
  <c r="D3256" i="9"/>
  <c r="C3256" i="9"/>
  <c r="D3255" i="9"/>
  <c r="C3255" i="9"/>
  <c r="D3254" i="9"/>
  <c r="C3254" i="9"/>
  <c r="D3253" i="9"/>
  <c r="C3253" i="9"/>
  <c r="D3252" i="9"/>
  <c r="C3252" i="9"/>
  <c r="D3251" i="9"/>
  <c r="C3251" i="9"/>
  <c r="D3250" i="9"/>
  <c r="C3250" i="9"/>
  <c r="D3249" i="9"/>
  <c r="C3249" i="9"/>
  <c r="D3248" i="9"/>
  <c r="C3248" i="9"/>
  <c r="D3247" i="9"/>
  <c r="C3247" i="9"/>
  <c r="D3246" i="9"/>
  <c r="C3246" i="9"/>
  <c r="D3245" i="9"/>
  <c r="C3245" i="9"/>
  <c r="D3244" i="9"/>
  <c r="C3244" i="9"/>
  <c r="D3243" i="9"/>
  <c r="C3243" i="9"/>
  <c r="D3242" i="9"/>
  <c r="C3242" i="9"/>
  <c r="D3241" i="9"/>
  <c r="C3241" i="9"/>
  <c r="D3240" i="9"/>
  <c r="C3240" i="9"/>
  <c r="D3239" i="9"/>
  <c r="C3239" i="9"/>
  <c r="D3238" i="9"/>
  <c r="C3238" i="9"/>
  <c r="D3237" i="9"/>
  <c r="C3237" i="9"/>
  <c r="D3236" i="9"/>
  <c r="C3236" i="9"/>
  <c r="D3235" i="9"/>
  <c r="C3235" i="9"/>
  <c r="D3234" i="9"/>
  <c r="C3234" i="9"/>
  <c r="D3233" i="9"/>
  <c r="C3233" i="9"/>
  <c r="D3232" i="9"/>
  <c r="C3232" i="9"/>
  <c r="D3231" i="9"/>
  <c r="C3231" i="9"/>
  <c r="D3230" i="9"/>
  <c r="C3230" i="9"/>
  <c r="D3229" i="9"/>
  <c r="C3229" i="9"/>
  <c r="D3228" i="9"/>
  <c r="C3228" i="9"/>
  <c r="D3227" i="9"/>
  <c r="C3227" i="9"/>
  <c r="D3226" i="9"/>
  <c r="C3226" i="9"/>
  <c r="D3225" i="9"/>
  <c r="C3225" i="9"/>
  <c r="D3224" i="9"/>
  <c r="C3224" i="9"/>
  <c r="D3223" i="9"/>
  <c r="C3223" i="9"/>
  <c r="D3222" i="9"/>
  <c r="C3222" i="9"/>
  <c r="D3221" i="9"/>
  <c r="C3221" i="9"/>
  <c r="D3220" i="9"/>
  <c r="C3220" i="9"/>
  <c r="D3219" i="9"/>
  <c r="C3219" i="9"/>
  <c r="D3218" i="9"/>
  <c r="C3218" i="9"/>
  <c r="D3217" i="9"/>
  <c r="C3217" i="9"/>
  <c r="D3216" i="9"/>
  <c r="C3216" i="9"/>
  <c r="D3215" i="9"/>
  <c r="C3215" i="9"/>
  <c r="D3214" i="9"/>
  <c r="C3214" i="9"/>
  <c r="D3213" i="9"/>
  <c r="C3213" i="9"/>
  <c r="D3212" i="9"/>
  <c r="C3212" i="9"/>
  <c r="D3211" i="9"/>
  <c r="C3211" i="9"/>
  <c r="D3210" i="9"/>
  <c r="C3210" i="9"/>
  <c r="D3209" i="9"/>
  <c r="C3209" i="9"/>
  <c r="D3208" i="9"/>
  <c r="C3208" i="9"/>
  <c r="D3207" i="9"/>
  <c r="C3207" i="9"/>
  <c r="D3206" i="9"/>
  <c r="C3206" i="9"/>
  <c r="D3205" i="9"/>
  <c r="C3205" i="9"/>
  <c r="D3204" i="9"/>
  <c r="C3204" i="9"/>
  <c r="D3203" i="9"/>
  <c r="C3203" i="9"/>
  <c r="D3202" i="9"/>
  <c r="C3202" i="9"/>
  <c r="D3201" i="9"/>
  <c r="C3201" i="9"/>
  <c r="D3200" i="9"/>
  <c r="C3200" i="9"/>
  <c r="D3199" i="9"/>
  <c r="C3199" i="9"/>
  <c r="D3198" i="9"/>
  <c r="C3198" i="9"/>
  <c r="D3197" i="9"/>
  <c r="C3197" i="9"/>
  <c r="D3196" i="9"/>
  <c r="C3196" i="9"/>
  <c r="D3195" i="9"/>
  <c r="C3195" i="9"/>
  <c r="D3194" i="9"/>
  <c r="C3194" i="9"/>
  <c r="D3193" i="9"/>
  <c r="C3193" i="9"/>
  <c r="D3192" i="9"/>
  <c r="C3192" i="9"/>
  <c r="D3191" i="9"/>
  <c r="C3191" i="9"/>
  <c r="D3190" i="9"/>
  <c r="C3190" i="9"/>
  <c r="D3189" i="9"/>
  <c r="C3189" i="9"/>
  <c r="D3188" i="9"/>
  <c r="C3188" i="9"/>
  <c r="D3187" i="9"/>
  <c r="C3187" i="9"/>
  <c r="D3186" i="9"/>
  <c r="C3186" i="9"/>
  <c r="D3185" i="9"/>
  <c r="C3185" i="9"/>
  <c r="D3184" i="9"/>
  <c r="C3184" i="9"/>
  <c r="D3183" i="9"/>
  <c r="C3183" i="9"/>
  <c r="D3182" i="9"/>
  <c r="C3182" i="9"/>
  <c r="D3181" i="9"/>
  <c r="C3181" i="9"/>
  <c r="D3180" i="9"/>
  <c r="C3180" i="9"/>
  <c r="D3179" i="9"/>
  <c r="C3179" i="9"/>
  <c r="D3178" i="9"/>
  <c r="C3178" i="9"/>
  <c r="D3177" i="9"/>
  <c r="C3177" i="9"/>
  <c r="D3176" i="9"/>
  <c r="C3176" i="9"/>
  <c r="D3175" i="9"/>
  <c r="C3175" i="9"/>
  <c r="D3174" i="9"/>
  <c r="C3174" i="9"/>
  <c r="D3173" i="9"/>
  <c r="C3173" i="9"/>
  <c r="D3172" i="9"/>
  <c r="C3172" i="9"/>
  <c r="D3171" i="9"/>
  <c r="C3171" i="9"/>
  <c r="D3170" i="9"/>
  <c r="C3170" i="9"/>
  <c r="D3169" i="9"/>
  <c r="C3169" i="9"/>
  <c r="D3168" i="9"/>
  <c r="C3168" i="9"/>
  <c r="D3167" i="9"/>
  <c r="C3167" i="9"/>
  <c r="D3166" i="9"/>
  <c r="C3166" i="9"/>
  <c r="D3165" i="9"/>
  <c r="C3165" i="9"/>
  <c r="D3164" i="9"/>
  <c r="C3164" i="9"/>
  <c r="D3163" i="9"/>
  <c r="C3163" i="9"/>
  <c r="D3162" i="9"/>
  <c r="C3162" i="9"/>
  <c r="D3161" i="9"/>
  <c r="C3161" i="9"/>
  <c r="D3160" i="9"/>
  <c r="C3160" i="9"/>
  <c r="D3159" i="9"/>
  <c r="C3159" i="9"/>
  <c r="D3158" i="9"/>
  <c r="C3158" i="9"/>
  <c r="D3157" i="9"/>
  <c r="C3157" i="9"/>
  <c r="D3156" i="9"/>
  <c r="C3156" i="9"/>
  <c r="D3155" i="9"/>
  <c r="C3155" i="9"/>
  <c r="D3154" i="9"/>
  <c r="C3154" i="9"/>
  <c r="D3153" i="9"/>
  <c r="C3153" i="9"/>
  <c r="D3152" i="9"/>
  <c r="C3152" i="9"/>
  <c r="D3151" i="9"/>
  <c r="C3151" i="9"/>
  <c r="D3150" i="9"/>
  <c r="C3150" i="9"/>
  <c r="D3149" i="9"/>
  <c r="C3149" i="9"/>
  <c r="D3148" i="9"/>
  <c r="C3148" i="9"/>
  <c r="D3147" i="9"/>
  <c r="C3147" i="9"/>
  <c r="D3146" i="9"/>
  <c r="C3146" i="9"/>
  <c r="D3145" i="9"/>
  <c r="C3145" i="9"/>
  <c r="D3144" i="9"/>
  <c r="C3144" i="9"/>
  <c r="D3143" i="9"/>
  <c r="C3143" i="9"/>
  <c r="D3142" i="9"/>
  <c r="C3142" i="9"/>
  <c r="D3141" i="9"/>
  <c r="C3141" i="9"/>
  <c r="D3140" i="9"/>
  <c r="C3140" i="9"/>
  <c r="D3139" i="9"/>
  <c r="C3139" i="9"/>
  <c r="D3138" i="9"/>
  <c r="C3138" i="9"/>
  <c r="D3137" i="9"/>
  <c r="C3137" i="9"/>
  <c r="D3136" i="9"/>
  <c r="C3136" i="9"/>
  <c r="D3135" i="9"/>
  <c r="C3135" i="9"/>
  <c r="D3134" i="9"/>
  <c r="C3134" i="9"/>
  <c r="D3133" i="9"/>
  <c r="C3133" i="9"/>
  <c r="D3132" i="9"/>
  <c r="C3132" i="9"/>
  <c r="D3131" i="9"/>
  <c r="C3131" i="9"/>
  <c r="D3130" i="9"/>
  <c r="C3130" i="9"/>
  <c r="D3129" i="9"/>
  <c r="C3129" i="9"/>
  <c r="D3128" i="9"/>
  <c r="C3128" i="9"/>
  <c r="D3127" i="9"/>
  <c r="C3127" i="9"/>
  <c r="D3126" i="9"/>
  <c r="C3126" i="9"/>
  <c r="D3125" i="9"/>
  <c r="C3125" i="9"/>
  <c r="D3124" i="9"/>
  <c r="C3124" i="9"/>
  <c r="D3123" i="9"/>
  <c r="C3123" i="9"/>
  <c r="D3122" i="9"/>
  <c r="C3122" i="9"/>
  <c r="D3121" i="9"/>
  <c r="C3121" i="9"/>
  <c r="D3120" i="9"/>
  <c r="C3120" i="9"/>
  <c r="D3119" i="9"/>
  <c r="C3119" i="9"/>
  <c r="D3118" i="9"/>
  <c r="C3118" i="9"/>
  <c r="D3117" i="9"/>
  <c r="C3117" i="9"/>
  <c r="D3116" i="9"/>
  <c r="C3116" i="9"/>
  <c r="D3115" i="9"/>
  <c r="C3115" i="9"/>
  <c r="D3114" i="9"/>
  <c r="C3114" i="9"/>
  <c r="D3113" i="9"/>
  <c r="C3113" i="9"/>
  <c r="D3112" i="9"/>
  <c r="C3112" i="9"/>
  <c r="D3111" i="9"/>
  <c r="C3111" i="9"/>
  <c r="D3110" i="9"/>
  <c r="C3110" i="9"/>
  <c r="D3109" i="9"/>
  <c r="C3109" i="9"/>
  <c r="D3108" i="9"/>
  <c r="C3108" i="9"/>
  <c r="D3107" i="9"/>
  <c r="C3107" i="9"/>
  <c r="D3106" i="9"/>
  <c r="C3106" i="9"/>
  <c r="D3105" i="9"/>
  <c r="C3105" i="9"/>
  <c r="D3104" i="9"/>
  <c r="C3104" i="9"/>
  <c r="D3103" i="9"/>
  <c r="C3103" i="9"/>
  <c r="D3102" i="9"/>
  <c r="C3102" i="9"/>
  <c r="D3101" i="9"/>
  <c r="C3101" i="9"/>
  <c r="D3100" i="9"/>
  <c r="C3100" i="9"/>
  <c r="D3099" i="9"/>
  <c r="C3099" i="9"/>
  <c r="D3098" i="9"/>
  <c r="C3098" i="9"/>
  <c r="D3097" i="9"/>
  <c r="C3097" i="9"/>
  <c r="D3096" i="9"/>
  <c r="C3096" i="9"/>
  <c r="D3095" i="9"/>
  <c r="C3095" i="9"/>
  <c r="D3094" i="9"/>
  <c r="C3094" i="9"/>
  <c r="D3093" i="9"/>
  <c r="C3093" i="9"/>
  <c r="D3092" i="9"/>
  <c r="C3092" i="9"/>
  <c r="D3091" i="9"/>
  <c r="C3091" i="9"/>
  <c r="D3090" i="9"/>
  <c r="C3090" i="9"/>
  <c r="D3089" i="9"/>
  <c r="C3089" i="9"/>
  <c r="D3088" i="9"/>
  <c r="C3088" i="9"/>
  <c r="D3087" i="9"/>
  <c r="C3087" i="9"/>
  <c r="D3086" i="9"/>
  <c r="C3086" i="9"/>
  <c r="D3085" i="9"/>
  <c r="C3085" i="9"/>
  <c r="D3084" i="9"/>
  <c r="C3084" i="9"/>
  <c r="D3083" i="9"/>
  <c r="C3083" i="9"/>
  <c r="D3082" i="9"/>
  <c r="C3082" i="9"/>
  <c r="D3081" i="9"/>
  <c r="C3081" i="9"/>
  <c r="D3080" i="9"/>
  <c r="C3080" i="9"/>
  <c r="D3079" i="9"/>
  <c r="C3079" i="9"/>
  <c r="D3078" i="9"/>
  <c r="C3078" i="9"/>
  <c r="D3077" i="9"/>
  <c r="C3077" i="9"/>
  <c r="D3076" i="9"/>
  <c r="C3076" i="9"/>
  <c r="D3075" i="9"/>
  <c r="C3075" i="9"/>
  <c r="D3074" i="9"/>
  <c r="C3074" i="9"/>
  <c r="D3073" i="9"/>
  <c r="C3073" i="9"/>
  <c r="D3072" i="9"/>
  <c r="C3072" i="9"/>
  <c r="D3071" i="9"/>
  <c r="C3071" i="9"/>
  <c r="D3070" i="9"/>
  <c r="C3070" i="9"/>
  <c r="D3069" i="9"/>
  <c r="C3069" i="9"/>
  <c r="D3068" i="9"/>
  <c r="C3068" i="9"/>
  <c r="D3067" i="9"/>
  <c r="C3067" i="9"/>
  <c r="D3066" i="9"/>
  <c r="C3066" i="9"/>
  <c r="D3065" i="9"/>
  <c r="C3065" i="9"/>
  <c r="D3064" i="9"/>
  <c r="C3064" i="9"/>
  <c r="D3063" i="9"/>
  <c r="C3063" i="9"/>
  <c r="D3062" i="9"/>
  <c r="C3062" i="9"/>
  <c r="D3061" i="9"/>
  <c r="C3061" i="9"/>
  <c r="D3060" i="9"/>
  <c r="C3060" i="9"/>
  <c r="D3059" i="9"/>
  <c r="C3059" i="9"/>
  <c r="D3058" i="9"/>
  <c r="C3058" i="9"/>
  <c r="D3057" i="9"/>
  <c r="C3057" i="9"/>
  <c r="D3056" i="9"/>
  <c r="C3056" i="9"/>
  <c r="D3055" i="9"/>
  <c r="C3055" i="9"/>
  <c r="D3054" i="9"/>
  <c r="C3054" i="9"/>
  <c r="D3053" i="9"/>
  <c r="C3053" i="9"/>
  <c r="D3052" i="9"/>
  <c r="C3052" i="9"/>
  <c r="D3051" i="9"/>
  <c r="C3051" i="9"/>
  <c r="D3050" i="9"/>
  <c r="C3050" i="9"/>
  <c r="D3049" i="9"/>
  <c r="C3049" i="9"/>
  <c r="D3048" i="9"/>
  <c r="C3048" i="9"/>
  <c r="D3047" i="9"/>
  <c r="C3047" i="9"/>
  <c r="D3046" i="9"/>
  <c r="C3046" i="9"/>
  <c r="D3045" i="9"/>
  <c r="C3045" i="9"/>
  <c r="D3044" i="9"/>
  <c r="C3044" i="9"/>
  <c r="D3043" i="9"/>
  <c r="C3043" i="9"/>
  <c r="D3042" i="9"/>
  <c r="C3042" i="9"/>
  <c r="D3041" i="9"/>
  <c r="C3041" i="9"/>
  <c r="D3040" i="9"/>
  <c r="C3040" i="9"/>
  <c r="D3039" i="9"/>
  <c r="C3039" i="9"/>
  <c r="D3038" i="9"/>
  <c r="C3038" i="9"/>
  <c r="D3037" i="9"/>
  <c r="C3037" i="9"/>
  <c r="D3036" i="9"/>
  <c r="C3036" i="9"/>
  <c r="D3035" i="9"/>
  <c r="C3035" i="9"/>
  <c r="D3034" i="9"/>
  <c r="C3034" i="9"/>
  <c r="D3033" i="9"/>
  <c r="C3033" i="9"/>
  <c r="D3032" i="9"/>
  <c r="C3032" i="9"/>
  <c r="D3031" i="9"/>
  <c r="C3031" i="9"/>
  <c r="D3030" i="9"/>
  <c r="C3030" i="9"/>
  <c r="D3029" i="9"/>
  <c r="C3029" i="9"/>
  <c r="D3028" i="9"/>
  <c r="C3028" i="9"/>
  <c r="D3027" i="9"/>
  <c r="C3027" i="9"/>
  <c r="D3026" i="9"/>
  <c r="C3026" i="9"/>
  <c r="D3025" i="9"/>
  <c r="C3025" i="9"/>
  <c r="D3024" i="9"/>
  <c r="C3024" i="9"/>
  <c r="D3023" i="9"/>
  <c r="C3023" i="9"/>
  <c r="D3022" i="9"/>
  <c r="C3022" i="9"/>
  <c r="D3021" i="9"/>
  <c r="C3021" i="9"/>
  <c r="D3020" i="9"/>
  <c r="C3020" i="9"/>
  <c r="D3019" i="9"/>
  <c r="C3019" i="9"/>
  <c r="D3018" i="9"/>
  <c r="C3018" i="9"/>
  <c r="D3017" i="9"/>
  <c r="C3017" i="9"/>
  <c r="D3016" i="9"/>
  <c r="C3016" i="9"/>
  <c r="D3015" i="9"/>
  <c r="C3015" i="9"/>
  <c r="D3014" i="9"/>
  <c r="C3014" i="9"/>
  <c r="D3013" i="9"/>
  <c r="C3013" i="9"/>
  <c r="D3012" i="9"/>
  <c r="C3012" i="9"/>
  <c r="D3011" i="9"/>
  <c r="C3011" i="9"/>
  <c r="D3010" i="9"/>
  <c r="C3010" i="9"/>
  <c r="D3009" i="9"/>
  <c r="C3009" i="9"/>
  <c r="D3008" i="9"/>
  <c r="C3008" i="9"/>
  <c r="D3007" i="9"/>
  <c r="C3007" i="9"/>
  <c r="D3006" i="9"/>
  <c r="C3006" i="9"/>
  <c r="D3005" i="9"/>
  <c r="C3005" i="9"/>
  <c r="D3004" i="9"/>
  <c r="C3004" i="9"/>
  <c r="D3003" i="9"/>
  <c r="C3003" i="9"/>
  <c r="D3002" i="9"/>
  <c r="C3002" i="9"/>
  <c r="D3001" i="9"/>
  <c r="C3001" i="9"/>
  <c r="D3000" i="9"/>
  <c r="C3000" i="9"/>
  <c r="D2999" i="9"/>
  <c r="C2999" i="9"/>
  <c r="D2998" i="9"/>
  <c r="C2998" i="9"/>
  <c r="D2997" i="9"/>
  <c r="C2997" i="9"/>
  <c r="D2996" i="9"/>
  <c r="C2996" i="9"/>
  <c r="D2995" i="9"/>
  <c r="C2995" i="9"/>
  <c r="D2994" i="9"/>
  <c r="C2994" i="9"/>
  <c r="D2993" i="9"/>
  <c r="C2993" i="9"/>
  <c r="D2992" i="9"/>
  <c r="C2992" i="9"/>
  <c r="D2991" i="9"/>
  <c r="C2991" i="9"/>
  <c r="D2990" i="9"/>
  <c r="C2990" i="9"/>
  <c r="D2989" i="9"/>
  <c r="C2989" i="9"/>
  <c r="D2988" i="9"/>
  <c r="C2988" i="9"/>
  <c r="D2987" i="9"/>
  <c r="C2987" i="9"/>
  <c r="D2986" i="9"/>
  <c r="C2986" i="9"/>
  <c r="D2985" i="9"/>
  <c r="C2985" i="9"/>
  <c r="D2984" i="9"/>
  <c r="C2984" i="9"/>
  <c r="D2983" i="9"/>
  <c r="C2983" i="9"/>
  <c r="D2982" i="9"/>
  <c r="C2982" i="9"/>
  <c r="D2981" i="9"/>
  <c r="C2981" i="9"/>
  <c r="D2980" i="9"/>
  <c r="C2980" i="9"/>
  <c r="D2979" i="9"/>
  <c r="C2979" i="9"/>
  <c r="D2978" i="9"/>
  <c r="C2978" i="9"/>
  <c r="D2977" i="9"/>
  <c r="C2977" i="9"/>
  <c r="D2976" i="9"/>
  <c r="C2976" i="9"/>
  <c r="D2975" i="9"/>
  <c r="C2975" i="9"/>
  <c r="D2974" i="9"/>
  <c r="C2974" i="9"/>
  <c r="D2973" i="9"/>
  <c r="C2973" i="9"/>
  <c r="D2972" i="9"/>
  <c r="C2972" i="9"/>
  <c r="D2971" i="9"/>
  <c r="C2971" i="9"/>
  <c r="D2970" i="9"/>
  <c r="C2970" i="9"/>
  <c r="D2969" i="9"/>
  <c r="C2969" i="9"/>
  <c r="D2968" i="9"/>
  <c r="C2968" i="9"/>
  <c r="D2967" i="9"/>
  <c r="C2967" i="9"/>
  <c r="D2966" i="9"/>
  <c r="C2966" i="9"/>
  <c r="D2965" i="9"/>
  <c r="C2965" i="9"/>
  <c r="D2964" i="9"/>
  <c r="C2964" i="9"/>
  <c r="D2963" i="9"/>
  <c r="C2963" i="9"/>
  <c r="D2962" i="9"/>
  <c r="C2962" i="9"/>
  <c r="D2961" i="9"/>
  <c r="C2961" i="9"/>
  <c r="D2960" i="9"/>
  <c r="C2960" i="9"/>
  <c r="D2959" i="9"/>
  <c r="C2959" i="9"/>
  <c r="D2958" i="9"/>
  <c r="C2958" i="9"/>
  <c r="D2957" i="9"/>
  <c r="C2957" i="9"/>
  <c r="D2956" i="9"/>
  <c r="C2956" i="9"/>
  <c r="D2955" i="9"/>
  <c r="C2955" i="9"/>
  <c r="D2954" i="9"/>
  <c r="C2954" i="9"/>
  <c r="D2953" i="9"/>
  <c r="C2953" i="9"/>
  <c r="D2952" i="9"/>
  <c r="C2952" i="9"/>
  <c r="D2951" i="9"/>
  <c r="C2951" i="9"/>
  <c r="D2950" i="9"/>
  <c r="C2950" i="9"/>
  <c r="D2949" i="9"/>
  <c r="C2949" i="9"/>
  <c r="D2948" i="9"/>
  <c r="C2948" i="9"/>
  <c r="D2947" i="9"/>
  <c r="C2947" i="9"/>
  <c r="D2946" i="9"/>
  <c r="C2946" i="9"/>
  <c r="D2945" i="9"/>
  <c r="C2945" i="9"/>
  <c r="D2944" i="9"/>
  <c r="C2944" i="9"/>
  <c r="D2943" i="9"/>
  <c r="C2943" i="9"/>
  <c r="D2942" i="9"/>
  <c r="C2942" i="9"/>
  <c r="D2941" i="9"/>
  <c r="C2941" i="9"/>
  <c r="D2940" i="9"/>
  <c r="C2940" i="9"/>
  <c r="D2939" i="9"/>
  <c r="C2939" i="9"/>
  <c r="D2938" i="9"/>
  <c r="C2938" i="9"/>
  <c r="D2937" i="9"/>
  <c r="C2937" i="9"/>
  <c r="D2936" i="9"/>
  <c r="C2936" i="9"/>
  <c r="D2935" i="9"/>
  <c r="C2935" i="9"/>
  <c r="D2934" i="9"/>
  <c r="C2934" i="9"/>
  <c r="D2933" i="9"/>
  <c r="C2933" i="9"/>
  <c r="D2932" i="9"/>
  <c r="C2932" i="9"/>
  <c r="D2931" i="9"/>
  <c r="C2931" i="9"/>
  <c r="D2930" i="9"/>
  <c r="C2930" i="9"/>
  <c r="D2929" i="9"/>
  <c r="C2929" i="9"/>
  <c r="D2928" i="9"/>
  <c r="C2928" i="9"/>
  <c r="D2927" i="9"/>
  <c r="C2927" i="9"/>
  <c r="D2926" i="9"/>
  <c r="C2926" i="9"/>
  <c r="D2925" i="9"/>
  <c r="C2925" i="9"/>
  <c r="D2924" i="9"/>
  <c r="C2924" i="9"/>
  <c r="D2923" i="9"/>
  <c r="C2923" i="9"/>
  <c r="D2922" i="9"/>
  <c r="C2922" i="9"/>
  <c r="D2921" i="9"/>
  <c r="C2921" i="9"/>
  <c r="D2920" i="9"/>
  <c r="C2920" i="9"/>
  <c r="D2919" i="9"/>
  <c r="C2919" i="9"/>
  <c r="D2918" i="9"/>
  <c r="C2918" i="9"/>
  <c r="D2917" i="9"/>
  <c r="C2917" i="9"/>
  <c r="D2916" i="9"/>
  <c r="C2916" i="9"/>
  <c r="D2915" i="9"/>
  <c r="C2915" i="9"/>
  <c r="D2914" i="9"/>
  <c r="C2914" i="9"/>
  <c r="D2913" i="9"/>
  <c r="C2913" i="9"/>
  <c r="D2912" i="9"/>
  <c r="C2912" i="9"/>
  <c r="D2911" i="9"/>
  <c r="C2911" i="9"/>
  <c r="D2910" i="9"/>
  <c r="C2910" i="9"/>
  <c r="D2909" i="9"/>
  <c r="C2909" i="9"/>
  <c r="D2908" i="9"/>
  <c r="C2908" i="9"/>
  <c r="D2907" i="9"/>
  <c r="C2907" i="9"/>
  <c r="D2906" i="9"/>
  <c r="C2906" i="9"/>
  <c r="D2905" i="9"/>
  <c r="C2905" i="9"/>
  <c r="D2904" i="9"/>
  <c r="C2904" i="9"/>
  <c r="D2903" i="9"/>
  <c r="C2903" i="9"/>
  <c r="D2902" i="9"/>
  <c r="C2902" i="9"/>
  <c r="D2901" i="9"/>
  <c r="C2901" i="9"/>
  <c r="D2900" i="9"/>
  <c r="C2900" i="9"/>
  <c r="D2899" i="9"/>
  <c r="C2899" i="9"/>
  <c r="D2898" i="9"/>
  <c r="C2898" i="9"/>
  <c r="D2897" i="9"/>
  <c r="C2897" i="9"/>
  <c r="D2896" i="9"/>
  <c r="C2896" i="9"/>
  <c r="D2895" i="9"/>
  <c r="C2895" i="9"/>
  <c r="D2894" i="9"/>
  <c r="C2894" i="9"/>
  <c r="D2893" i="9"/>
  <c r="C2893" i="9"/>
  <c r="D2892" i="9"/>
  <c r="C2892" i="9"/>
  <c r="D2891" i="9"/>
  <c r="C2891" i="9"/>
  <c r="D2890" i="9"/>
  <c r="C2890" i="9"/>
  <c r="D2889" i="9"/>
  <c r="C2889" i="9"/>
  <c r="D2888" i="9"/>
  <c r="C2888" i="9"/>
  <c r="D2887" i="9"/>
  <c r="C2887" i="9"/>
  <c r="D2886" i="9"/>
  <c r="C2886" i="9"/>
  <c r="D2885" i="9"/>
  <c r="C2885" i="9"/>
  <c r="D2884" i="9"/>
  <c r="C2884" i="9"/>
  <c r="D2883" i="9"/>
  <c r="C2883" i="9"/>
  <c r="D2882" i="9"/>
  <c r="C2882" i="9"/>
  <c r="D2881" i="9"/>
  <c r="C2881" i="9"/>
  <c r="D2880" i="9"/>
  <c r="C2880" i="9"/>
  <c r="D2879" i="9"/>
  <c r="C2879" i="9"/>
  <c r="D2878" i="9"/>
  <c r="C2878" i="9"/>
  <c r="D2877" i="9"/>
  <c r="C2877" i="9"/>
  <c r="D2876" i="9"/>
  <c r="C2876" i="9"/>
  <c r="D2875" i="9"/>
  <c r="C2875" i="9"/>
  <c r="D2874" i="9"/>
  <c r="C2874" i="9"/>
  <c r="D2873" i="9"/>
  <c r="C2873" i="9"/>
  <c r="D2872" i="9"/>
  <c r="C2872" i="9"/>
  <c r="D2871" i="9"/>
  <c r="C2871" i="9"/>
  <c r="D2870" i="9"/>
  <c r="C2870" i="9"/>
  <c r="D2869" i="9"/>
  <c r="C2869" i="9"/>
  <c r="D2868" i="9"/>
  <c r="C2868" i="9"/>
  <c r="D2867" i="9"/>
  <c r="C2867" i="9"/>
  <c r="D2866" i="9"/>
  <c r="C2866" i="9"/>
  <c r="D2865" i="9"/>
  <c r="C2865" i="9"/>
  <c r="D2864" i="9"/>
  <c r="C2864" i="9"/>
  <c r="D2863" i="9"/>
  <c r="C2863" i="9"/>
  <c r="D2862" i="9"/>
  <c r="C2862" i="9"/>
  <c r="D2861" i="9"/>
  <c r="C2861" i="9"/>
  <c r="D2860" i="9"/>
  <c r="C2860" i="9"/>
  <c r="D2859" i="9"/>
  <c r="C2859" i="9"/>
  <c r="D2858" i="9"/>
  <c r="C2858" i="9"/>
  <c r="D2857" i="9"/>
  <c r="C2857" i="9"/>
  <c r="D2856" i="9"/>
  <c r="C2856" i="9"/>
  <c r="D2855" i="9"/>
  <c r="C2855" i="9"/>
  <c r="D2854" i="9"/>
  <c r="C2854" i="9"/>
  <c r="D2853" i="9"/>
  <c r="C2853" i="9"/>
  <c r="D2852" i="9"/>
  <c r="C2852" i="9"/>
  <c r="D2851" i="9"/>
  <c r="C2851" i="9"/>
  <c r="D2850" i="9"/>
  <c r="C2850" i="9"/>
  <c r="D2849" i="9"/>
  <c r="C2849" i="9"/>
  <c r="D2848" i="9"/>
  <c r="C2848" i="9"/>
  <c r="D2847" i="9"/>
  <c r="C2847" i="9"/>
  <c r="D2846" i="9"/>
  <c r="C2846" i="9"/>
  <c r="D2845" i="9"/>
  <c r="C2845" i="9"/>
  <c r="D2844" i="9"/>
  <c r="C2844" i="9"/>
  <c r="D2843" i="9"/>
  <c r="C2843" i="9"/>
  <c r="D2842" i="9"/>
  <c r="C2842" i="9"/>
  <c r="D2841" i="9"/>
  <c r="C2841" i="9"/>
  <c r="D2840" i="9"/>
  <c r="C2840" i="9"/>
  <c r="D2839" i="9"/>
  <c r="C2839" i="9"/>
  <c r="D2838" i="9"/>
  <c r="C2838" i="9"/>
  <c r="D2837" i="9"/>
  <c r="C2837" i="9"/>
  <c r="D2836" i="9"/>
  <c r="C2836" i="9"/>
  <c r="D2835" i="9"/>
  <c r="C2835" i="9"/>
  <c r="D2834" i="9"/>
  <c r="C2834" i="9"/>
  <c r="D2833" i="9"/>
  <c r="C2833" i="9"/>
  <c r="D2832" i="9"/>
  <c r="C2832" i="9"/>
  <c r="D2831" i="9"/>
  <c r="C2831" i="9"/>
  <c r="D2830" i="9"/>
  <c r="C2830" i="9"/>
  <c r="D2829" i="9"/>
  <c r="C2829" i="9"/>
  <c r="D2828" i="9"/>
  <c r="C2828" i="9"/>
  <c r="D2827" i="9"/>
  <c r="C2827" i="9"/>
  <c r="D2826" i="9"/>
  <c r="C2826" i="9"/>
  <c r="D2825" i="9"/>
  <c r="C2825" i="9"/>
  <c r="D2824" i="9"/>
  <c r="C2824" i="9"/>
  <c r="D2823" i="9"/>
  <c r="C2823" i="9"/>
  <c r="D2822" i="9"/>
  <c r="C2822" i="9"/>
  <c r="D2821" i="9"/>
  <c r="C2821" i="9"/>
  <c r="D2820" i="9"/>
  <c r="C2820" i="9"/>
  <c r="D2819" i="9"/>
  <c r="C2819" i="9"/>
  <c r="D2818" i="9"/>
  <c r="C2818" i="9"/>
  <c r="D2817" i="9"/>
  <c r="C2817" i="9"/>
  <c r="D2816" i="9"/>
  <c r="C2816" i="9"/>
  <c r="D2815" i="9"/>
  <c r="C2815" i="9"/>
  <c r="D2814" i="9"/>
  <c r="C2814" i="9"/>
  <c r="D2813" i="9"/>
  <c r="C2813" i="9"/>
  <c r="D2812" i="9"/>
  <c r="C2812" i="9"/>
  <c r="D2811" i="9"/>
  <c r="C2811" i="9"/>
  <c r="D2810" i="9"/>
  <c r="C2810" i="9"/>
  <c r="D2809" i="9"/>
  <c r="C2809" i="9"/>
  <c r="D2808" i="9"/>
  <c r="C2808" i="9"/>
  <c r="D2807" i="9"/>
  <c r="C2807" i="9"/>
  <c r="D2806" i="9"/>
  <c r="C2806" i="9"/>
  <c r="D2805" i="9"/>
  <c r="C2805" i="9"/>
  <c r="D2804" i="9"/>
  <c r="C2804" i="9"/>
  <c r="D2803" i="9"/>
  <c r="C2803" i="9"/>
  <c r="D2802" i="9"/>
  <c r="C2802" i="9"/>
  <c r="D2801" i="9"/>
  <c r="C2801" i="9"/>
  <c r="D2800" i="9"/>
  <c r="C2800" i="9"/>
  <c r="D2799" i="9"/>
  <c r="C2799" i="9"/>
  <c r="D2798" i="9"/>
  <c r="C2798" i="9"/>
  <c r="D2797" i="9"/>
  <c r="C2797" i="9"/>
  <c r="D2796" i="9"/>
  <c r="C2796" i="9"/>
  <c r="D2795" i="9"/>
  <c r="C2795" i="9"/>
  <c r="D2794" i="9"/>
  <c r="C2794" i="9"/>
  <c r="D2793" i="9"/>
  <c r="C2793" i="9"/>
  <c r="D2792" i="9"/>
  <c r="C2792" i="9"/>
  <c r="D2791" i="9"/>
  <c r="C2791" i="9"/>
  <c r="D2790" i="9"/>
  <c r="C2790" i="9"/>
  <c r="D2789" i="9"/>
  <c r="C2789" i="9"/>
  <c r="D2788" i="9"/>
  <c r="C2788" i="9"/>
  <c r="D2787" i="9"/>
  <c r="C2787" i="9"/>
  <c r="D2786" i="9"/>
  <c r="C2786" i="9"/>
  <c r="D2785" i="9"/>
  <c r="C2785" i="9"/>
  <c r="D2784" i="9"/>
  <c r="C2784" i="9"/>
  <c r="D2783" i="9"/>
  <c r="C2783" i="9"/>
  <c r="D2782" i="9"/>
  <c r="C2782" i="9"/>
  <c r="D2781" i="9"/>
  <c r="C2781" i="9"/>
  <c r="D2780" i="9"/>
  <c r="C2780" i="9"/>
  <c r="D2779" i="9"/>
  <c r="C2779" i="9"/>
  <c r="D2778" i="9"/>
  <c r="C2778" i="9"/>
  <c r="D2777" i="9"/>
  <c r="C2777" i="9"/>
  <c r="D2776" i="9"/>
  <c r="C2776" i="9"/>
  <c r="D2775" i="9"/>
  <c r="C2775" i="9"/>
  <c r="D2774" i="9"/>
  <c r="C2774" i="9"/>
  <c r="D2773" i="9"/>
  <c r="C2773" i="9"/>
  <c r="D2772" i="9"/>
  <c r="C2772" i="9"/>
  <c r="D2771" i="9"/>
  <c r="C2771" i="9"/>
  <c r="D2770" i="9"/>
  <c r="C2770" i="9"/>
  <c r="D2769" i="9"/>
  <c r="C2769" i="9"/>
  <c r="D2768" i="9"/>
  <c r="C2768" i="9"/>
  <c r="D2767" i="9"/>
  <c r="C2767" i="9"/>
  <c r="D2766" i="9"/>
  <c r="C2766" i="9"/>
  <c r="D2765" i="9"/>
  <c r="C2765" i="9"/>
  <c r="D2764" i="9"/>
  <c r="C2764" i="9"/>
  <c r="D2763" i="9"/>
  <c r="C2763" i="9"/>
  <c r="D2762" i="9"/>
  <c r="C2762" i="9"/>
  <c r="D2761" i="9"/>
  <c r="C2761" i="9"/>
  <c r="D2760" i="9"/>
  <c r="C2760" i="9"/>
  <c r="D2759" i="9"/>
  <c r="C2759" i="9"/>
  <c r="D2758" i="9"/>
  <c r="C2758" i="9"/>
  <c r="D2757" i="9"/>
  <c r="C2757" i="9"/>
  <c r="D2756" i="9"/>
  <c r="C2756" i="9"/>
  <c r="D2755" i="9"/>
  <c r="C2755" i="9"/>
  <c r="D2754" i="9"/>
  <c r="C2754" i="9"/>
  <c r="D2753" i="9"/>
  <c r="C2753" i="9"/>
  <c r="D2752" i="9"/>
  <c r="C2752" i="9"/>
  <c r="D2751" i="9"/>
  <c r="C2751" i="9"/>
  <c r="D2750" i="9"/>
  <c r="C2750" i="9"/>
  <c r="D2749" i="9"/>
  <c r="C2749" i="9"/>
  <c r="D2748" i="9"/>
  <c r="C2748" i="9"/>
  <c r="D2747" i="9"/>
  <c r="C2747" i="9"/>
  <c r="D2746" i="9"/>
  <c r="C2746" i="9"/>
  <c r="D2745" i="9"/>
  <c r="C2745" i="9"/>
  <c r="D2744" i="9"/>
  <c r="C2744" i="9"/>
  <c r="D2743" i="9"/>
  <c r="C2743" i="9"/>
  <c r="D2742" i="9"/>
  <c r="C2742" i="9"/>
  <c r="D2741" i="9"/>
  <c r="C2741" i="9"/>
  <c r="D2740" i="9"/>
  <c r="C2740" i="9"/>
  <c r="D2739" i="9"/>
  <c r="C2739" i="9"/>
  <c r="D2738" i="9"/>
  <c r="C2738" i="9"/>
  <c r="D2737" i="9"/>
  <c r="C2737" i="9"/>
  <c r="D2736" i="9"/>
  <c r="C2736" i="9"/>
  <c r="D2735" i="9"/>
  <c r="C2735" i="9"/>
  <c r="D2734" i="9"/>
  <c r="C2734" i="9"/>
  <c r="D2733" i="9"/>
  <c r="C2733" i="9"/>
  <c r="D2732" i="9"/>
  <c r="C2732" i="9"/>
  <c r="D2731" i="9"/>
  <c r="C2731" i="9"/>
  <c r="D2730" i="9"/>
  <c r="C2730" i="9"/>
  <c r="D2729" i="9"/>
  <c r="C2729" i="9"/>
  <c r="D2728" i="9"/>
  <c r="C2728" i="9"/>
  <c r="D2727" i="9"/>
  <c r="C2727" i="9"/>
  <c r="D2726" i="9"/>
  <c r="C2726" i="9"/>
  <c r="D2725" i="9"/>
  <c r="C2725" i="9"/>
  <c r="D2724" i="9"/>
  <c r="C2724" i="9"/>
  <c r="D2723" i="9"/>
  <c r="C2723" i="9"/>
  <c r="D2722" i="9"/>
  <c r="C2722" i="9"/>
  <c r="D2721" i="9"/>
  <c r="C2721" i="9"/>
  <c r="D2720" i="9"/>
  <c r="C2720" i="9"/>
  <c r="D2719" i="9"/>
  <c r="C2719" i="9"/>
  <c r="D2718" i="9"/>
  <c r="C2718" i="9"/>
  <c r="D2717" i="9"/>
  <c r="C2717" i="9"/>
  <c r="D2716" i="9"/>
  <c r="C2716" i="9"/>
  <c r="D2715" i="9"/>
  <c r="C2715" i="9"/>
  <c r="D2714" i="9"/>
  <c r="C2714" i="9"/>
  <c r="D2713" i="9"/>
  <c r="C2713" i="9"/>
  <c r="D2712" i="9"/>
  <c r="C2712" i="9"/>
  <c r="D2711" i="9"/>
  <c r="C2711" i="9"/>
  <c r="D2710" i="9"/>
  <c r="C2710" i="9"/>
  <c r="D2709" i="9"/>
  <c r="C2709" i="9"/>
  <c r="D2708" i="9"/>
  <c r="C2708" i="9"/>
  <c r="D2707" i="9"/>
  <c r="C2707" i="9"/>
  <c r="D2706" i="9"/>
  <c r="C2706" i="9"/>
  <c r="D2705" i="9"/>
  <c r="C2705" i="9"/>
  <c r="D2704" i="9"/>
  <c r="C2704" i="9"/>
  <c r="D2703" i="9"/>
  <c r="C2703" i="9"/>
  <c r="D2702" i="9"/>
  <c r="C2702" i="9"/>
  <c r="D2701" i="9"/>
  <c r="C2701" i="9"/>
  <c r="D2700" i="9"/>
  <c r="C2700" i="9"/>
  <c r="D2699" i="9"/>
  <c r="C2699" i="9"/>
  <c r="D2698" i="9"/>
  <c r="C2698" i="9"/>
  <c r="D2697" i="9"/>
  <c r="C2697" i="9"/>
  <c r="D2696" i="9"/>
  <c r="C2696" i="9"/>
  <c r="D2695" i="9"/>
  <c r="C2695" i="9"/>
  <c r="D2694" i="9"/>
  <c r="C2694" i="9"/>
  <c r="D2693" i="9"/>
  <c r="C2693" i="9"/>
  <c r="D2692" i="9"/>
  <c r="C2692" i="9"/>
  <c r="D2691" i="9"/>
  <c r="C2691" i="9"/>
  <c r="D2690" i="9"/>
  <c r="C2690" i="9"/>
  <c r="D2689" i="9"/>
  <c r="C2689" i="9"/>
  <c r="D2688" i="9"/>
  <c r="C2688" i="9"/>
  <c r="D2687" i="9"/>
  <c r="C2687" i="9"/>
  <c r="D2686" i="9"/>
  <c r="C2686" i="9"/>
  <c r="D2685" i="9"/>
  <c r="C2685" i="9"/>
  <c r="D2684" i="9"/>
  <c r="C2684" i="9"/>
  <c r="D2683" i="9"/>
  <c r="C2683" i="9"/>
  <c r="D2682" i="9"/>
  <c r="C2682" i="9"/>
  <c r="D2681" i="9"/>
  <c r="C2681" i="9"/>
  <c r="D2680" i="9"/>
  <c r="C2680" i="9"/>
  <c r="D2679" i="9"/>
  <c r="C2679" i="9"/>
  <c r="D2678" i="9"/>
  <c r="C2678" i="9"/>
  <c r="D2677" i="9"/>
  <c r="C2677" i="9"/>
  <c r="D2676" i="9"/>
  <c r="C2676" i="9"/>
  <c r="D2675" i="9"/>
  <c r="C2675" i="9"/>
  <c r="D2674" i="9"/>
  <c r="C2674" i="9"/>
  <c r="D2673" i="9"/>
  <c r="C2673" i="9"/>
  <c r="D2672" i="9"/>
  <c r="C2672" i="9"/>
  <c r="D2671" i="9"/>
  <c r="C2671" i="9"/>
  <c r="D2670" i="9"/>
  <c r="C2670" i="9"/>
  <c r="D2669" i="9"/>
  <c r="C2669" i="9"/>
  <c r="D2668" i="9"/>
  <c r="C2668" i="9"/>
  <c r="D2667" i="9"/>
  <c r="C2667" i="9"/>
  <c r="D2666" i="9"/>
  <c r="C2666" i="9"/>
  <c r="D2665" i="9"/>
  <c r="C2665" i="9"/>
  <c r="D2664" i="9"/>
  <c r="C2664" i="9"/>
  <c r="D2663" i="9"/>
  <c r="C2663" i="9"/>
  <c r="D2662" i="9"/>
  <c r="C2662" i="9"/>
  <c r="D2661" i="9"/>
  <c r="C2661" i="9"/>
  <c r="D2660" i="9"/>
  <c r="C2660" i="9"/>
  <c r="D2659" i="9"/>
  <c r="C2659" i="9"/>
  <c r="D2658" i="9"/>
  <c r="C2658" i="9"/>
  <c r="D2657" i="9"/>
  <c r="C2657" i="9"/>
  <c r="D2656" i="9"/>
  <c r="C2656" i="9"/>
  <c r="D2655" i="9"/>
  <c r="C2655" i="9"/>
  <c r="D2654" i="9"/>
  <c r="C2654" i="9"/>
  <c r="D2653" i="9"/>
  <c r="C2653" i="9"/>
  <c r="D2652" i="9"/>
  <c r="C2652" i="9"/>
  <c r="D2651" i="9"/>
  <c r="C2651" i="9"/>
  <c r="D2650" i="9"/>
  <c r="C2650" i="9"/>
  <c r="D2649" i="9"/>
  <c r="C2649" i="9"/>
  <c r="D2648" i="9"/>
  <c r="C2648" i="9"/>
  <c r="D2647" i="9"/>
  <c r="C2647" i="9"/>
  <c r="D2646" i="9"/>
  <c r="C2646" i="9"/>
  <c r="D2645" i="9"/>
  <c r="C2645" i="9"/>
  <c r="D2644" i="9"/>
  <c r="C2644" i="9"/>
  <c r="D2643" i="9"/>
  <c r="C2643" i="9"/>
  <c r="D2642" i="9"/>
  <c r="C2642" i="9"/>
  <c r="D2641" i="9"/>
  <c r="C2641" i="9"/>
  <c r="D2640" i="9"/>
  <c r="C2640" i="9"/>
  <c r="D2639" i="9"/>
  <c r="C2639" i="9"/>
  <c r="D2638" i="9"/>
  <c r="C2638" i="9"/>
  <c r="D2637" i="9"/>
  <c r="C2637" i="9"/>
  <c r="D2636" i="9"/>
  <c r="C2636" i="9"/>
  <c r="D2635" i="9"/>
  <c r="C2635" i="9"/>
  <c r="D2634" i="9"/>
  <c r="C2634" i="9"/>
  <c r="D2633" i="9"/>
  <c r="C2633" i="9"/>
  <c r="D2632" i="9"/>
  <c r="C2632" i="9"/>
  <c r="D2631" i="9"/>
  <c r="C2631" i="9"/>
  <c r="D2630" i="9"/>
  <c r="C2630" i="9"/>
  <c r="D2629" i="9"/>
  <c r="C2629" i="9"/>
  <c r="D2628" i="9"/>
  <c r="C2628" i="9"/>
  <c r="D2627" i="9"/>
  <c r="C2627" i="9"/>
  <c r="D2626" i="9"/>
  <c r="C2626" i="9"/>
  <c r="D2625" i="9"/>
  <c r="C2625" i="9"/>
  <c r="D2624" i="9"/>
  <c r="C2624" i="9"/>
  <c r="D2623" i="9"/>
  <c r="C2623" i="9"/>
  <c r="D2622" i="9"/>
  <c r="C2622" i="9"/>
  <c r="D2621" i="9"/>
  <c r="C2621" i="9"/>
  <c r="D2620" i="9"/>
  <c r="C2620" i="9"/>
  <c r="D2619" i="9"/>
  <c r="C2619" i="9"/>
  <c r="D2618" i="9"/>
  <c r="C2618" i="9"/>
  <c r="D2617" i="9"/>
  <c r="C2617" i="9"/>
  <c r="D2616" i="9"/>
  <c r="C2616" i="9"/>
  <c r="D2615" i="9"/>
  <c r="C2615" i="9"/>
  <c r="D2614" i="9"/>
  <c r="C2614" i="9"/>
  <c r="D2613" i="9"/>
  <c r="C2613" i="9"/>
  <c r="D2612" i="9"/>
  <c r="C2612" i="9"/>
  <c r="D2611" i="9"/>
  <c r="C2611" i="9"/>
  <c r="D2610" i="9"/>
  <c r="C2610" i="9"/>
  <c r="D2609" i="9"/>
  <c r="C2609" i="9"/>
  <c r="D2608" i="9"/>
  <c r="C2608" i="9"/>
  <c r="D2607" i="9"/>
  <c r="C2607" i="9"/>
  <c r="D2606" i="9"/>
  <c r="C2606" i="9"/>
  <c r="D2605" i="9"/>
  <c r="C2605" i="9"/>
  <c r="D2604" i="9"/>
  <c r="C2604" i="9"/>
  <c r="D2603" i="9"/>
  <c r="C2603" i="9"/>
  <c r="D2602" i="9"/>
  <c r="C2602" i="9"/>
  <c r="D2601" i="9"/>
  <c r="C2601" i="9"/>
  <c r="D2600" i="9"/>
  <c r="C2600" i="9"/>
  <c r="D2599" i="9"/>
  <c r="C2599" i="9"/>
  <c r="D2598" i="9"/>
  <c r="C2598" i="9"/>
  <c r="D2597" i="9"/>
  <c r="C2597" i="9"/>
  <c r="D2596" i="9"/>
  <c r="C2596" i="9"/>
  <c r="D2595" i="9"/>
  <c r="C2595" i="9"/>
  <c r="D2594" i="9"/>
  <c r="C2594" i="9"/>
  <c r="D2593" i="9"/>
  <c r="C2593" i="9"/>
  <c r="D2592" i="9"/>
  <c r="C2592" i="9"/>
  <c r="D2591" i="9"/>
  <c r="C2591" i="9"/>
  <c r="D2590" i="9"/>
  <c r="C2590" i="9"/>
  <c r="D2589" i="9"/>
  <c r="C2589" i="9"/>
  <c r="D2588" i="9"/>
  <c r="C2588" i="9"/>
  <c r="D2587" i="9"/>
  <c r="C2587" i="9"/>
  <c r="D2586" i="9"/>
  <c r="C2586" i="9"/>
  <c r="D2585" i="9"/>
  <c r="C2585" i="9"/>
  <c r="D2584" i="9"/>
  <c r="C2584" i="9"/>
  <c r="D2583" i="9"/>
  <c r="C2583" i="9"/>
  <c r="D2582" i="9"/>
  <c r="C2582" i="9"/>
  <c r="D2581" i="9"/>
  <c r="C2581" i="9"/>
  <c r="D2580" i="9"/>
  <c r="C2580" i="9"/>
  <c r="D2579" i="9"/>
  <c r="C2579" i="9"/>
  <c r="D2578" i="9"/>
  <c r="C2578" i="9"/>
  <c r="D2577" i="9"/>
  <c r="C2577" i="9"/>
  <c r="D2576" i="9"/>
  <c r="C2576" i="9"/>
  <c r="D2575" i="9"/>
  <c r="C2575" i="9"/>
  <c r="D2574" i="9"/>
  <c r="C2574" i="9"/>
  <c r="D2573" i="9"/>
  <c r="C2573" i="9"/>
  <c r="D2572" i="9"/>
  <c r="C2572" i="9"/>
  <c r="D2571" i="9"/>
  <c r="C2571" i="9"/>
  <c r="D2570" i="9"/>
  <c r="C2570" i="9"/>
  <c r="D2569" i="9"/>
  <c r="C2569" i="9"/>
  <c r="D2568" i="9"/>
  <c r="C2568" i="9"/>
  <c r="D2567" i="9"/>
  <c r="C2567" i="9"/>
  <c r="D2566" i="9"/>
  <c r="C2566" i="9"/>
  <c r="D2565" i="9"/>
  <c r="C2565" i="9"/>
  <c r="D2564" i="9"/>
  <c r="C2564" i="9"/>
  <c r="D2563" i="9"/>
  <c r="C2563" i="9"/>
  <c r="D2562" i="9"/>
  <c r="C2562" i="9"/>
  <c r="D2561" i="9"/>
  <c r="C2561" i="9"/>
  <c r="D2560" i="9"/>
  <c r="C2560" i="9"/>
  <c r="D2559" i="9"/>
  <c r="C2559" i="9"/>
  <c r="D2558" i="9"/>
  <c r="C2558" i="9"/>
  <c r="D2557" i="9"/>
  <c r="C2557" i="9"/>
  <c r="D2556" i="9"/>
  <c r="C2556" i="9"/>
  <c r="D2555" i="9"/>
  <c r="C2555" i="9"/>
  <c r="D2554" i="9"/>
  <c r="C2554" i="9"/>
  <c r="D2553" i="9"/>
  <c r="C2553" i="9"/>
  <c r="D2552" i="9"/>
  <c r="C2552" i="9"/>
  <c r="D2551" i="9"/>
  <c r="C2551" i="9"/>
  <c r="D2550" i="9"/>
  <c r="C2550" i="9"/>
  <c r="D2549" i="9"/>
  <c r="C2549" i="9"/>
  <c r="D2548" i="9"/>
  <c r="C2548" i="9"/>
  <c r="D2547" i="9"/>
  <c r="C2547" i="9"/>
  <c r="D2546" i="9"/>
  <c r="C2546" i="9"/>
  <c r="D2545" i="9"/>
  <c r="C2545" i="9"/>
  <c r="D2544" i="9"/>
  <c r="C2544" i="9"/>
  <c r="D2543" i="9"/>
  <c r="C2543" i="9"/>
  <c r="D2542" i="9"/>
  <c r="C2542" i="9"/>
  <c r="D2541" i="9"/>
  <c r="C2541" i="9"/>
  <c r="D2540" i="9"/>
  <c r="C2540" i="9"/>
  <c r="D2539" i="9"/>
  <c r="C2539" i="9"/>
  <c r="D2538" i="9"/>
  <c r="C2538" i="9"/>
  <c r="D2537" i="9"/>
  <c r="C2537" i="9"/>
  <c r="D2536" i="9"/>
  <c r="C2536" i="9"/>
  <c r="D2535" i="9"/>
  <c r="C2535" i="9"/>
  <c r="D2534" i="9"/>
  <c r="C2534" i="9"/>
  <c r="D2533" i="9"/>
  <c r="C2533" i="9"/>
  <c r="D2532" i="9"/>
  <c r="C2532" i="9"/>
  <c r="D2531" i="9"/>
  <c r="C2531" i="9"/>
  <c r="D2530" i="9"/>
  <c r="C2530" i="9"/>
  <c r="D2529" i="9"/>
  <c r="C2529" i="9"/>
  <c r="D2528" i="9"/>
  <c r="C2528" i="9"/>
  <c r="D2527" i="9"/>
  <c r="C2527" i="9"/>
  <c r="D2526" i="9"/>
  <c r="C2526" i="9"/>
  <c r="D2525" i="9"/>
  <c r="C2525" i="9"/>
  <c r="D2524" i="9"/>
  <c r="C2524" i="9"/>
  <c r="D2523" i="9"/>
  <c r="C2523" i="9"/>
  <c r="D2522" i="9"/>
  <c r="C2522" i="9"/>
  <c r="D2521" i="9"/>
  <c r="C2521" i="9"/>
  <c r="D2520" i="9"/>
  <c r="C2520" i="9"/>
  <c r="D2519" i="9"/>
  <c r="C2519" i="9"/>
  <c r="D2518" i="9"/>
  <c r="C2518" i="9"/>
  <c r="D2517" i="9"/>
  <c r="C2517" i="9"/>
  <c r="D2516" i="9"/>
  <c r="C2516" i="9"/>
  <c r="D2515" i="9"/>
  <c r="C2515" i="9"/>
  <c r="D2514" i="9"/>
  <c r="C2514" i="9"/>
  <c r="D2513" i="9"/>
  <c r="C2513" i="9"/>
  <c r="D2512" i="9"/>
  <c r="C2512" i="9"/>
  <c r="D2511" i="9"/>
  <c r="C2511" i="9"/>
  <c r="D2510" i="9"/>
  <c r="C2510" i="9"/>
  <c r="D2509" i="9"/>
  <c r="C2509" i="9"/>
  <c r="D2508" i="9"/>
  <c r="C2508" i="9"/>
  <c r="D2507" i="9"/>
  <c r="C2507" i="9"/>
  <c r="D2506" i="9"/>
  <c r="C2506" i="9"/>
  <c r="D2505" i="9"/>
  <c r="C2505" i="9"/>
  <c r="D2504" i="9"/>
  <c r="C2504" i="9"/>
  <c r="D2503" i="9"/>
  <c r="C2503" i="9"/>
  <c r="D2502" i="9"/>
  <c r="C2502" i="9"/>
  <c r="D2501" i="9"/>
  <c r="C2501" i="9"/>
  <c r="D2500" i="9"/>
  <c r="C2500" i="9"/>
  <c r="D2499" i="9"/>
  <c r="C2499" i="9"/>
  <c r="D2498" i="9"/>
  <c r="C2498" i="9"/>
  <c r="D2497" i="9"/>
  <c r="C2497" i="9"/>
  <c r="D2496" i="9"/>
  <c r="C2496" i="9"/>
  <c r="D2495" i="9"/>
  <c r="C2495" i="9"/>
  <c r="D2494" i="9"/>
  <c r="C2494" i="9"/>
  <c r="D2493" i="9"/>
  <c r="C2493" i="9"/>
  <c r="D2492" i="9"/>
  <c r="C2492" i="9"/>
  <c r="D2491" i="9"/>
  <c r="C2491" i="9"/>
  <c r="D2490" i="9"/>
  <c r="C2490" i="9"/>
  <c r="D2489" i="9"/>
  <c r="C2489" i="9"/>
  <c r="D2488" i="9"/>
  <c r="C2488" i="9"/>
  <c r="D2487" i="9"/>
  <c r="C2487" i="9"/>
  <c r="D2486" i="9"/>
  <c r="C2486" i="9"/>
  <c r="D2485" i="9"/>
  <c r="C2485" i="9"/>
  <c r="D2484" i="9"/>
  <c r="C2484" i="9"/>
  <c r="D2483" i="9"/>
  <c r="C2483" i="9"/>
  <c r="D2482" i="9"/>
  <c r="C2482" i="9"/>
  <c r="D2481" i="9"/>
  <c r="C2481" i="9"/>
  <c r="D2480" i="9"/>
  <c r="C2480" i="9"/>
  <c r="D2479" i="9"/>
  <c r="C2479" i="9"/>
  <c r="D2478" i="9"/>
  <c r="C2478" i="9"/>
  <c r="D2477" i="9"/>
  <c r="C2477" i="9"/>
  <c r="D2476" i="9"/>
  <c r="C2476" i="9"/>
  <c r="D2475" i="9"/>
  <c r="C2475" i="9"/>
  <c r="D2474" i="9"/>
  <c r="C2474" i="9"/>
  <c r="D2473" i="9"/>
  <c r="C2473" i="9"/>
  <c r="D2472" i="9"/>
  <c r="C2472" i="9"/>
  <c r="D2471" i="9"/>
  <c r="C2471" i="9"/>
  <c r="D2470" i="9"/>
  <c r="C2470" i="9"/>
  <c r="D2469" i="9"/>
  <c r="C2469" i="9"/>
  <c r="D2468" i="9"/>
  <c r="C2468" i="9"/>
  <c r="D2467" i="9"/>
  <c r="C2467" i="9"/>
  <c r="D2466" i="9"/>
  <c r="C2466" i="9"/>
  <c r="D2465" i="9"/>
  <c r="C2465" i="9"/>
  <c r="D2464" i="9"/>
  <c r="C2464" i="9"/>
  <c r="D2463" i="9"/>
  <c r="C2463" i="9"/>
  <c r="D2462" i="9"/>
  <c r="C2462" i="9"/>
  <c r="D2461" i="9"/>
  <c r="C2461" i="9"/>
  <c r="D2460" i="9"/>
  <c r="C2460" i="9"/>
  <c r="D2459" i="9"/>
  <c r="C2459" i="9"/>
  <c r="D2458" i="9"/>
  <c r="C2458" i="9"/>
  <c r="D2457" i="9"/>
  <c r="C2457" i="9"/>
  <c r="D2456" i="9"/>
  <c r="C2456" i="9"/>
  <c r="D2455" i="9"/>
  <c r="C2455" i="9"/>
  <c r="D2454" i="9"/>
  <c r="C2454" i="9"/>
  <c r="D2453" i="9"/>
  <c r="C2453" i="9"/>
  <c r="D2452" i="9"/>
  <c r="C2452" i="9"/>
  <c r="D2451" i="9"/>
  <c r="C2451" i="9"/>
  <c r="D2450" i="9"/>
  <c r="C2450" i="9"/>
  <c r="D2449" i="9"/>
  <c r="C2449" i="9"/>
  <c r="D2448" i="9"/>
  <c r="C2448" i="9"/>
  <c r="D2447" i="9"/>
  <c r="C2447" i="9"/>
  <c r="D2446" i="9"/>
  <c r="C2446" i="9"/>
  <c r="D2445" i="9"/>
  <c r="C2445" i="9"/>
  <c r="D2444" i="9"/>
  <c r="C2444" i="9"/>
  <c r="D2443" i="9"/>
  <c r="C2443" i="9"/>
  <c r="D2442" i="9"/>
  <c r="C2442" i="9"/>
  <c r="D2441" i="9"/>
  <c r="C2441" i="9"/>
  <c r="D2440" i="9"/>
  <c r="C2440" i="9"/>
  <c r="D2439" i="9"/>
  <c r="C2439" i="9"/>
  <c r="D2438" i="9"/>
  <c r="C2438" i="9"/>
  <c r="D2437" i="9"/>
  <c r="C2437" i="9"/>
  <c r="D2436" i="9"/>
  <c r="C2436" i="9"/>
  <c r="D2435" i="9"/>
  <c r="C2435" i="9"/>
  <c r="D2434" i="9"/>
  <c r="C2434" i="9"/>
  <c r="D2433" i="9"/>
  <c r="C2433" i="9"/>
  <c r="D2432" i="9"/>
  <c r="C2432" i="9"/>
  <c r="D2431" i="9"/>
  <c r="C2431" i="9"/>
  <c r="D2430" i="9"/>
  <c r="C2430" i="9"/>
  <c r="D2429" i="9"/>
  <c r="C2429" i="9"/>
  <c r="D2428" i="9"/>
  <c r="C2428" i="9"/>
  <c r="D2427" i="9"/>
  <c r="C2427" i="9"/>
  <c r="D2426" i="9"/>
  <c r="C2426" i="9"/>
  <c r="D2425" i="9"/>
  <c r="C2425" i="9"/>
  <c r="D2424" i="9"/>
  <c r="C2424" i="9"/>
  <c r="D2423" i="9"/>
  <c r="C2423" i="9"/>
  <c r="D2422" i="9"/>
  <c r="C2422" i="9"/>
  <c r="D2421" i="9"/>
  <c r="C2421" i="9"/>
  <c r="D2420" i="9"/>
  <c r="C2420" i="9"/>
  <c r="D2419" i="9"/>
  <c r="C2419" i="9"/>
  <c r="D2418" i="9"/>
  <c r="C2418" i="9"/>
  <c r="D2417" i="9"/>
  <c r="C2417" i="9"/>
  <c r="D2416" i="9"/>
  <c r="C2416" i="9"/>
  <c r="D2415" i="9"/>
  <c r="C2415" i="9"/>
  <c r="D2414" i="9"/>
  <c r="C2414" i="9"/>
  <c r="D2413" i="9"/>
  <c r="C2413" i="9"/>
  <c r="D2412" i="9"/>
  <c r="C2412" i="9"/>
  <c r="D2411" i="9"/>
  <c r="C2411" i="9"/>
  <c r="D2410" i="9"/>
  <c r="C2410" i="9"/>
  <c r="D2409" i="9"/>
  <c r="C2409" i="9"/>
  <c r="D2408" i="9"/>
  <c r="C2408" i="9"/>
  <c r="D2407" i="9"/>
  <c r="C2407" i="9"/>
  <c r="D2406" i="9"/>
  <c r="C2406" i="9"/>
  <c r="D2405" i="9"/>
  <c r="C2405" i="9"/>
  <c r="D2404" i="9"/>
  <c r="C2404" i="9"/>
  <c r="D2403" i="9"/>
  <c r="C2403" i="9"/>
  <c r="D2402" i="9"/>
  <c r="C2402" i="9"/>
  <c r="D2401" i="9"/>
  <c r="C2401" i="9"/>
  <c r="D2400" i="9"/>
  <c r="C2400" i="9"/>
  <c r="D2399" i="9"/>
  <c r="C2399" i="9"/>
  <c r="D2398" i="9"/>
  <c r="C2398" i="9"/>
  <c r="D2397" i="9"/>
  <c r="C2397" i="9"/>
  <c r="D2396" i="9"/>
  <c r="C2396" i="9"/>
  <c r="D2395" i="9"/>
  <c r="C2395" i="9"/>
  <c r="D2394" i="9"/>
  <c r="C2394" i="9"/>
  <c r="D2393" i="9"/>
  <c r="C2393" i="9"/>
  <c r="D2392" i="9"/>
  <c r="C2392" i="9"/>
  <c r="D2391" i="9"/>
  <c r="C2391" i="9"/>
  <c r="D2390" i="9"/>
  <c r="C2390" i="9"/>
  <c r="D2389" i="9"/>
  <c r="C2389" i="9"/>
  <c r="D2388" i="9"/>
  <c r="C2388" i="9"/>
  <c r="D2387" i="9"/>
  <c r="C2387" i="9"/>
  <c r="D2386" i="9"/>
  <c r="C2386" i="9"/>
  <c r="D2385" i="9"/>
  <c r="C2385" i="9"/>
  <c r="D2384" i="9"/>
  <c r="C2384" i="9"/>
  <c r="D2383" i="9"/>
  <c r="C2383" i="9"/>
  <c r="D2382" i="9"/>
  <c r="C2382" i="9"/>
  <c r="D2381" i="9"/>
  <c r="C2381" i="9"/>
  <c r="D2380" i="9"/>
  <c r="C2380" i="9"/>
  <c r="D2379" i="9"/>
  <c r="C2379" i="9"/>
  <c r="D2378" i="9"/>
  <c r="C2378" i="9"/>
  <c r="D2377" i="9"/>
  <c r="C2377" i="9"/>
  <c r="D2376" i="9"/>
  <c r="C2376" i="9"/>
  <c r="D2375" i="9"/>
  <c r="C2375" i="9"/>
  <c r="D2374" i="9"/>
  <c r="C2374" i="9"/>
  <c r="D2373" i="9"/>
  <c r="C2373" i="9"/>
  <c r="D2372" i="9"/>
  <c r="C2372" i="9"/>
  <c r="D2371" i="9"/>
  <c r="C2371" i="9"/>
  <c r="D2370" i="9"/>
  <c r="C2370" i="9"/>
  <c r="D2369" i="9"/>
  <c r="C2369" i="9"/>
  <c r="D2368" i="9"/>
  <c r="C2368" i="9"/>
  <c r="D2367" i="9"/>
  <c r="C2367" i="9"/>
  <c r="D2366" i="9"/>
  <c r="C2366" i="9"/>
  <c r="D2365" i="9"/>
  <c r="C2365" i="9"/>
  <c r="D2364" i="9"/>
  <c r="C2364" i="9"/>
  <c r="D2363" i="9"/>
  <c r="C2363" i="9"/>
  <c r="D2362" i="9"/>
  <c r="C2362" i="9"/>
  <c r="D2361" i="9"/>
  <c r="C2361" i="9"/>
  <c r="D2360" i="9"/>
  <c r="C2360" i="9"/>
  <c r="D2359" i="9"/>
  <c r="C2359" i="9"/>
  <c r="D2358" i="9"/>
  <c r="C2358" i="9"/>
  <c r="D2357" i="9"/>
  <c r="C2357" i="9"/>
  <c r="D2356" i="9"/>
  <c r="C2356" i="9"/>
  <c r="D2355" i="9"/>
  <c r="C2355" i="9"/>
  <c r="D2354" i="9"/>
  <c r="C2354" i="9"/>
  <c r="D2353" i="9"/>
  <c r="C2353" i="9"/>
  <c r="D2352" i="9"/>
  <c r="C2352" i="9"/>
  <c r="D2351" i="9"/>
  <c r="C2351" i="9"/>
  <c r="D2350" i="9"/>
  <c r="C2350" i="9"/>
  <c r="D2349" i="9"/>
  <c r="C2349" i="9"/>
  <c r="D2348" i="9"/>
  <c r="C2348" i="9"/>
  <c r="D2347" i="9"/>
  <c r="C2347" i="9"/>
  <c r="D2346" i="9"/>
  <c r="C2346" i="9"/>
  <c r="D2345" i="9"/>
  <c r="C2345" i="9"/>
  <c r="D2344" i="9"/>
  <c r="C2344" i="9"/>
  <c r="D2343" i="9"/>
  <c r="C2343" i="9"/>
  <c r="D2342" i="9"/>
  <c r="C2342" i="9"/>
  <c r="D2341" i="9"/>
  <c r="C2341" i="9"/>
  <c r="D2340" i="9"/>
  <c r="C2340" i="9"/>
  <c r="D2339" i="9"/>
  <c r="C2339" i="9"/>
  <c r="D2338" i="9"/>
  <c r="C2338" i="9"/>
  <c r="D2337" i="9"/>
  <c r="C2337" i="9"/>
  <c r="D2336" i="9"/>
  <c r="C2336" i="9"/>
  <c r="D2335" i="9"/>
  <c r="C2335" i="9"/>
  <c r="D2334" i="9"/>
  <c r="C2334" i="9"/>
  <c r="D2333" i="9"/>
  <c r="C2333" i="9"/>
  <c r="D2332" i="9"/>
  <c r="C2332" i="9"/>
  <c r="D2331" i="9"/>
  <c r="C2331" i="9"/>
  <c r="D2330" i="9"/>
  <c r="C2330" i="9"/>
  <c r="D2329" i="9"/>
  <c r="C2329" i="9"/>
  <c r="D2328" i="9"/>
  <c r="C2328" i="9"/>
  <c r="D2327" i="9"/>
  <c r="C2327" i="9"/>
  <c r="D2326" i="9"/>
  <c r="C2326" i="9"/>
  <c r="D2325" i="9"/>
  <c r="C2325" i="9"/>
  <c r="D2324" i="9"/>
  <c r="C2324" i="9"/>
  <c r="D2323" i="9"/>
  <c r="C2323" i="9"/>
  <c r="D2322" i="9"/>
  <c r="C2322" i="9"/>
  <c r="D2321" i="9"/>
  <c r="C2321" i="9"/>
  <c r="D2320" i="9"/>
  <c r="C2320" i="9"/>
  <c r="D2319" i="9"/>
  <c r="C2319" i="9"/>
  <c r="D2318" i="9"/>
  <c r="C2318" i="9"/>
  <c r="D2317" i="9"/>
  <c r="C2317" i="9"/>
  <c r="D2316" i="9"/>
  <c r="C2316" i="9"/>
  <c r="D2315" i="9"/>
  <c r="C2315" i="9"/>
  <c r="D2314" i="9"/>
  <c r="C2314" i="9"/>
  <c r="D2313" i="9"/>
  <c r="C2313" i="9"/>
  <c r="D2312" i="9"/>
  <c r="C2312" i="9"/>
  <c r="D2311" i="9"/>
  <c r="C2311" i="9"/>
  <c r="D2310" i="9"/>
  <c r="C2310" i="9"/>
  <c r="D2309" i="9"/>
  <c r="C2309" i="9"/>
  <c r="D2308" i="9"/>
  <c r="C2308" i="9"/>
  <c r="D2307" i="9"/>
  <c r="C2307" i="9"/>
  <c r="D2306" i="9"/>
  <c r="C2306" i="9"/>
  <c r="D2305" i="9"/>
  <c r="C2305" i="9"/>
  <c r="D2304" i="9"/>
  <c r="C2304" i="9"/>
  <c r="D2303" i="9"/>
  <c r="C2303" i="9"/>
  <c r="D2302" i="9"/>
  <c r="C2302" i="9"/>
  <c r="D2301" i="9"/>
  <c r="C2301" i="9"/>
  <c r="D2300" i="9"/>
  <c r="C2300" i="9"/>
  <c r="D2299" i="9"/>
  <c r="C2299" i="9"/>
  <c r="D2298" i="9"/>
  <c r="C2298" i="9"/>
  <c r="D2297" i="9"/>
  <c r="C2297" i="9"/>
  <c r="D2296" i="9"/>
  <c r="C2296" i="9"/>
  <c r="D2295" i="9"/>
  <c r="C2295" i="9"/>
  <c r="D2294" i="9"/>
  <c r="C2294" i="9"/>
  <c r="D2293" i="9"/>
  <c r="C2293" i="9"/>
  <c r="D2292" i="9"/>
  <c r="C2292" i="9"/>
  <c r="D2291" i="9"/>
  <c r="C2291" i="9"/>
  <c r="D2290" i="9"/>
  <c r="C2290" i="9"/>
  <c r="D2289" i="9"/>
  <c r="C2289" i="9"/>
  <c r="D2288" i="9"/>
  <c r="C2288" i="9"/>
  <c r="D2287" i="9"/>
  <c r="C2287" i="9"/>
  <c r="D2286" i="9"/>
  <c r="C2286" i="9"/>
  <c r="D2285" i="9"/>
  <c r="C2285" i="9"/>
  <c r="D2284" i="9"/>
  <c r="C2284" i="9"/>
  <c r="D2283" i="9"/>
  <c r="C2283" i="9"/>
  <c r="D2282" i="9"/>
  <c r="C2282" i="9"/>
  <c r="D2281" i="9"/>
  <c r="C2281" i="9"/>
  <c r="D2280" i="9"/>
  <c r="C2280" i="9"/>
  <c r="D2279" i="9"/>
  <c r="C2279" i="9"/>
  <c r="D2278" i="9"/>
  <c r="C2278" i="9"/>
  <c r="D2277" i="9"/>
  <c r="C2277" i="9"/>
  <c r="D2276" i="9"/>
  <c r="C2276" i="9"/>
  <c r="D2275" i="9"/>
  <c r="C2275" i="9"/>
  <c r="D2274" i="9"/>
  <c r="C2274" i="9"/>
  <c r="D2273" i="9"/>
  <c r="C2273" i="9"/>
  <c r="D2272" i="9"/>
  <c r="C2272" i="9"/>
  <c r="D2271" i="9"/>
  <c r="C2271" i="9"/>
  <c r="D2270" i="9"/>
  <c r="C2270" i="9"/>
  <c r="D2269" i="9"/>
  <c r="C2269" i="9"/>
  <c r="D2268" i="9"/>
  <c r="C2268" i="9"/>
  <c r="D2267" i="9"/>
  <c r="C2267" i="9"/>
  <c r="D2266" i="9"/>
  <c r="C2266" i="9"/>
  <c r="D2265" i="9"/>
  <c r="C2265" i="9"/>
  <c r="D2264" i="9"/>
  <c r="C2264" i="9"/>
  <c r="D2263" i="9"/>
  <c r="C2263" i="9"/>
  <c r="D2262" i="9"/>
  <c r="C2262" i="9"/>
  <c r="D2261" i="9"/>
  <c r="C2261" i="9"/>
  <c r="D2260" i="9"/>
  <c r="C2260" i="9"/>
  <c r="D2259" i="9"/>
  <c r="C2259" i="9"/>
  <c r="D2258" i="9"/>
  <c r="C2258" i="9"/>
  <c r="D2257" i="9"/>
  <c r="C2257" i="9"/>
  <c r="D2256" i="9"/>
  <c r="C2256" i="9"/>
  <c r="D2255" i="9"/>
  <c r="C2255" i="9"/>
  <c r="D2254" i="9"/>
  <c r="C2254" i="9"/>
  <c r="D2253" i="9"/>
  <c r="C2253" i="9"/>
  <c r="D2252" i="9"/>
  <c r="C2252" i="9"/>
  <c r="D2251" i="9"/>
  <c r="C2251" i="9"/>
  <c r="D2250" i="9"/>
  <c r="C2250" i="9"/>
  <c r="D2249" i="9"/>
  <c r="C2249" i="9"/>
  <c r="D2248" i="9"/>
  <c r="C2248" i="9"/>
  <c r="D2247" i="9"/>
  <c r="C2247" i="9"/>
  <c r="D2246" i="9"/>
  <c r="C2246" i="9"/>
  <c r="D2245" i="9"/>
  <c r="C2245" i="9"/>
  <c r="D2244" i="9"/>
  <c r="C2244" i="9"/>
  <c r="D2243" i="9"/>
  <c r="C2243" i="9"/>
  <c r="D2242" i="9"/>
  <c r="C2242" i="9"/>
  <c r="D2241" i="9"/>
  <c r="C2241" i="9"/>
  <c r="D2240" i="9"/>
  <c r="C2240" i="9"/>
  <c r="D2239" i="9"/>
  <c r="C2239" i="9"/>
  <c r="D2238" i="9"/>
  <c r="C2238" i="9"/>
  <c r="D2237" i="9"/>
  <c r="C2237" i="9"/>
  <c r="D2236" i="9"/>
  <c r="C2236" i="9"/>
  <c r="D2235" i="9"/>
  <c r="C2235" i="9"/>
  <c r="D2234" i="9"/>
  <c r="C2234" i="9"/>
  <c r="D2233" i="9"/>
  <c r="C2233" i="9"/>
  <c r="D2232" i="9"/>
  <c r="C2232" i="9"/>
  <c r="D2231" i="9"/>
  <c r="C2231" i="9"/>
  <c r="D2230" i="9"/>
  <c r="C2230" i="9"/>
  <c r="D2229" i="9"/>
  <c r="C2229" i="9"/>
  <c r="D2228" i="9"/>
  <c r="C2228" i="9"/>
  <c r="D2227" i="9"/>
  <c r="C2227" i="9"/>
  <c r="D2226" i="9"/>
  <c r="C2226" i="9"/>
  <c r="D2225" i="9"/>
  <c r="C2225" i="9"/>
  <c r="D2224" i="9"/>
  <c r="C2224" i="9"/>
  <c r="D2223" i="9"/>
  <c r="C2223" i="9"/>
  <c r="D2222" i="9"/>
  <c r="C2222" i="9"/>
  <c r="D2221" i="9"/>
  <c r="C2221" i="9"/>
  <c r="D2220" i="9"/>
  <c r="C2220" i="9"/>
  <c r="D2219" i="9"/>
  <c r="C2219" i="9"/>
  <c r="D2218" i="9"/>
  <c r="C2218" i="9"/>
  <c r="D2217" i="9"/>
  <c r="C2217" i="9"/>
  <c r="D2216" i="9"/>
  <c r="C2216" i="9"/>
  <c r="D2215" i="9"/>
  <c r="C2215" i="9"/>
  <c r="D2214" i="9"/>
  <c r="C2214" i="9"/>
  <c r="D2213" i="9"/>
  <c r="C2213" i="9"/>
  <c r="D2212" i="9"/>
  <c r="C2212" i="9"/>
  <c r="D2211" i="9"/>
  <c r="C2211" i="9"/>
  <c r="D2210" i="9"/>
  <c r="C2210" i="9"/>
  <c r="D2209" i="9"/>
  <c r="C2209" i="9"/>
  <c r="D2208" i="9"/>
  <c r="C2208" i="9"/>
  <c r="D2207" i="9"/>
  <c r="C2207" i="9"/>
  <c r="D2206" i="9"/>
  <c r="C2206" i="9"/>
  <c r="D2205" i="9"/>
  <c r="C2205" i="9"/>
  <c r="D2204" i="9"/>
  <c r="C2204" i="9"/>
  <c r="D2203" i="9"/>
  <c r="C2203" i="9"/>
  <c r="D2202" i="9"/>
  <c r="C2202" i="9"/>
  <c r="D2201" i="9"/>
  <c r="C2201" i="9"/>
  <c r="D2200" i="9"/>
  <c r="C2200" i="9"/>
  <c r="D2199" i="9"/>
  <c r="C2199" i="9"/>
  <c r="D2198" i="9"/>
  <c r="C2198" i="9"/>
  <c r="D2197" i="9"/>
  <c r="C2197" i="9"/>
  <c r="D2196" i="9"/>
  <c r="C2196" i="9"/>
  <c r="D2195" i="9"/>
  <c r="C2195" i="9"/>
  <c r="D2194" i="9"/>
  <c r="C2194" i="9"/>
  <c r="D2193" i="9"/>
  <c r="C2193" i="9"/>
  <c r="D2192" i="9"/>
  <c r="C2192" i="9"/>
  <c r="D2191" i="9"/>
  <c r="C2191" i="9"/>
  <c r="D2190" i="9"/>
  <c r="C2190" i="9"/>
  <c r="D2189" i="9"/>
  <c r="C2189" i="9"/>
  <c r="D2188" i="9"/>
  <c r="C2188" i="9"/>
  <c r="D2187" i="9"/>
  <c r="C2187" i="9"/>
  <c r="D2186" i="9"/>
  <c r="C2186" i="9"/>
  <c r="D2185" i="9"/>
  <c r="C2185" i="9"/>
  <c r="D2184" i="9"/>
  <c r="C2184" i="9"/>
  <c r="D2183" i="9"/>
  <c r="C2183" i="9"/>
  <c r="D2182" i="9"/>
  <c r="C2182" i="9"/>
  <c r="D2181" i="9"/>
  <c r="C2181" i="9"/>
  <c r="D2180" i="9"/>
  <c r="C2180" i="9"/>
  <c r="D2179" i="9"/>
  <c r="C2179" i="9"/>
  <c r="D2178" i="9"/>
  <c r="C2178" i="9"/>
  <c r="D2177" i="9"/>
  <c r="C2177" i="9"/>
  <c r="D2176" i="9"/>
  <c r="C2176" i="9"/>
  <c r="D2175" i="9"/>
  <c r="C2175" i="9"/>
  <c r="D2174" i="9"/>
  <c r="C2174" i="9"/>
  <c r="D2173" i="9"/>
  <c r="C2173" i="9"/>
  <c r="D2172" i="9"/>
  <c r="C2172" i="9"/>
  <c r="D2171" i="9"/>
  <c r="C2171" i="9"/>
  <c r="D2170" i="9"/>
  <c r="C2170" i="9"/>
  <c r="D2169" i="9"/>
  <c r="C2169" i="9"/>
  <c r="D2168" i="9"/>
  <c r="C2168" i="9"/>
  <c r="D2167" i="9"/>
  <c r="C2167" i="9"/>
  <c r="D2166" i="9"/>
  <c r="C2166" i="9"/>
  <c r="D2165" i="9"/>
  <c r="C2165" i="9"/>
  <c r="D2164" i="9"/>
  <c r="C2164" i="9"/>
  <c r="D2163" i="9"/>
  <c r="C2163" i="9"/>
  <c r="D2162" i="9"/>
  <c r="C2162" i="9"/>
  <c r="D2161" i="9"/>
  <c r="C2161" i="9"/>
  <c r="D2160" i="9"/>
  <c r="C2160" i="9"/>
  <c r="D2159" i="9"/>
  <c r="C2159" i="9"/>
  <c r="D2158" i="9"/>
  <c r="C2158" i="9"/>
  <c r="D2157" i="9"/>
  <c r="C2157" i="9"/>
  <c r="D2156" i="9"/>
  <c r="C2156" i="9"/>
  <c r="D2155" i="9"/>
  <c r="C2155" i="9"/>
  <c r="D2154" i="9"/>
  <c r="C2154" i="9"/>
  <c r="D2153" i="9"/>
  <c r="C2153" i="9"/>
  <c r="D2152" i="9"/>
  <c r="C2152" i="9"/>
  <c r="D2151" i="9"/>
  <c r="C2151" i="9"/>
  <c r="D2150" i="9"/>
  <c r="C2150" i="9"/>
  <c r="D2149" i="9"/>
  <c r="C2149" i="9"/>
  <c r="D2148" i="9"/>
  <c r="C2148" i="9"/>
  <c r="D2147" i="9"/>
  <c r="C2147" i="9"/>
  <c r="D2146" i="9"/>
  <c r="C2146" i="9"/>
  <c r="D2145" i="9"/>
  <c r="C2145" i="9"/>
  <c r="D2144" i="9"/>
  <c r="C2144" i="9"/>
  <c r="D2143" i="9"/>
  <c r="C2143" i="9"/>
  <c r="D2142" i="9"/>
  <c r="C2142" i="9"/>
  <c r="D2141" i="9"/>
  <c r="C2141" i="9"/>
  <c r="D2140" i="9"/>
  <c r="C2140" i="9"/>
  <c r="D2139" i="9"/>
  <c r="C2139" i="9"/>
  <c r="D2138" i="9"/>
  <c r="C2138" i="9"/>
  <c r="D2137" i="9"/>
  <c r="C2137" i="9"/>
  <c r="D2136" i="9"/>
  <c r="C2136" i="9"/>
  <c r="D2135" i="9"/>
  <c r="C2135" i="9"/>
  <c r="D2134" i="9"/>
  <c r="C2134" i="9"/>
  <c r="D2133" i="9"/>
  <c r="C2133" i="9"/>
  <c r="D2132" i="9"/>
  <c r="C2132" i="9"/>
  <c r="D2131" i="9"/>
  <c r="C2131" i="9"/>
  <c r="D2130" i="9"/>
  <c r="C2130" i="9"/>
  <c r="D2129" i="9"/>
  <c r="C2129" i="9"/>
  <c r="D2128" i="9"/>
  <c r="C2128" i="9"/>
  <c r="D2127" i="9"/>
  <c r="C2127" i="9"/>
  <c r="D2126" i="9"/>
  <c r="C2126" i="9"/>
  <c r="D2125" i="9"/>
  <c r="C2125" i="9"/>
  <c r="D2124" i="9"/>
  <c r="C2124" i="9"/>
  <c r="D2123" i="9"/>
  <c r="C2123" i="9"/>
  <c r="D2122" i="9"/>
  <c r="C2122" i="9"/>
  <c r="D2121" i="9"/>
  <c r="C2121" i="9"/>
  <c r="D2120" i="9"/>
  <c r="C2120" i="9"/>
  <c r="D2119" i="9"/>
  <c r="C2119" i="9"/>
  <c r="D2118" i="9"/>
  <c r="C2118" i="9"/>
  <c r="D2117" i="9"/>
  <c r="C2117" i="9"/>
  <c r="D2116" i="9"/>
  <c r="C2116" i="9"/>
  <c r="D2115" i="9"/>
  <c r="C2115" i="9"/>
  <c r="D2114" i="9"/>
  <c r="C2114" i="9"/>
  <c r="D2113" i="9"/>
  <c r="C2113" i="9"/>
  <c r="D2112" i="9"/>
  <c r="C2112" i="9"/>
  <c r="D2111" i="9"/>
  <c r="C2111" i="9"/>
  <c r="D2110" i="9"/>
  <c r="C2110" i="9"/>
  <c r="D2109" i="9"/>
  <c r="C2109" i="9"/>
  <c r="D2108" i="9"/>
  <c r="C2108" i="9"/>
  <c r="D2107" i="9"/>
  <c r="C2107" i="9"/>
  <c r="D2106" i="9"/>
  <c r="C2106" i="9"/>
  <c r="D2105" i="9"/>
  <c r="C2105" i="9"/>
  <c r="D2104" i="9"/>
  <c r="C2104" i="9"/>
  <c r="D2103" i="9"/>
  <c r="C2103" i="9"/>
  <c r="D2102" i="9"/>
  <c r="C2102" i="9"/>
  <c r="D2101" i="9"/>
  <c r="C2101" i="9"/>
  <c r="D2100" i="9"/>
  <c r="C2100" i="9"/>
  <c r="D2099" i="9"/>
  <c r="C2099" i="9"/>
  <c r="D2098" i="9"/>
  <c r="C2098" i="9"/>
  <c r="D2097" i="9"/>
  <c r="C2097" i="9"/>
  <c r="D2096" i="9"/>
  <c r="C2096" i="9"/>
  <c r="D2095" i="9"/>
  <c r="C2095" i="9"/>
  <c r="D2094" i="9"/>
  <c r="C2094" i="9"/>
  <c r="D2093" i="9"/>
  <c r="C2093" i="9"/>
  <c r="D2092" i="9"/>
  <c r="C2092" i="9"/>
  <c r="D2091" i="9"/>
  <c r="C2091" i="9"/>
  <c r="D2090" i="9"/>
  <c r="C2090" i="9"/>
  <c r="D2089" i="9"/>
  <c r="C2089" i="9"/>
  <c r="D2088" i="9"/>
  <c r="C2088" i="9"/>
  <c r="D2087" i="9"/>
  <c r="C2087" i="9"/>
  <c r="D2086" i="9"/>
  <c r="C2086" i="9"/>
  <c r="D2085" i="9"/>
  <c r="C2085" i="9"/>
  <c r="D2084" i="9"/>
  <c r="C2084" i="9"/>
  <c r="D2083" i="9"/>
  <c r="C2083" i="9"/>
  <c r="D2082" i="9"/>
  <c r="C2082" i="9"/>
  <c r="D2081" i="9"/>
  <c r="C2081" i="9"/>
  <c r="D2080" i="9"/>
  <c r="C2080" i="9"/>
  <c r="D2079" i="9"/>
  <c r="C2079" i="9"/>
  <c r="D2078" i="9"/>
  <c r="C2078" i="9"/>
  <c r="D2077" i="9"/>
  <c r="C2077" i="9"/>
  <c r="D2076" i="9"/>
  <c r="C2076" i="9"/>
  <c r="D2075" i="9"/>
  <c r="C2075" i="9"/>
  <c r="D2074" i="9"/>
  <c r="C2074" i="9"/>
  <c r="D2073" i="9"/>
  <c r="C2073" i="9"/>
  <c r="D2072" i="9"/>
  <c r="C2072" i="9"/>
  <c r="D2071" i="9"/>
  <c r="C2071" i="9"/>
  <c r="D2070" i="9"/>
  <c r="C2070" i="9"/>
  <c r="D2069" i="9"/>
  <c r="C2069" i="9"/>
  <c r="D2068" i="9"/>
  <c r="C2068" i="9"/>
  <c r="D2067" i="9"/>
  <c r="C2067" i="9"/>
  <c r="D2066" i="9"/>
  <c r="C2066" i="9"/>
  <c r="D2065" i="9"/>
  <c r="C2065" i="9"/>
  <c r="D2064" i="9"/>
  <c r="C2064" i="9"/>
  <c r="D2063" i="9"/>
  <c r="C2063" i="9"/>
  <c r="D2062" i="9"/>
  <c r="C2062" i="9"/>
  <c r="D2061" i="9"/>
  <c r="C2061" i="9"/>
  <c r="D2060" i="9"/>
  <c r="C2060" i="9"/>
  <c r="D2059" i="9"/>
  <c r="C2059" i="9"/>
  <c r="D2058" i="9"/>
  <c r="C2058" i="9"/>
  <c r="D2057" i="9"/>
  <c r="C2057" i="9"/>
  <c r="D2056" i="9"/>
  <c r="C2056" i="9"/>
  <c r="D2055" i="9"/>
  <c r="C2055" i="9"/>
  <c r="D2054" i="9"/>
  <c r="C2054" i="9"/>
  <c r="D2053" i="9"/>
  <c r="C2053" i="9"/>
  <c r="D2052" i="9"/>
  <c r="C2052" i="9"/>
  <c r="D2051" i="9"/>
  <c r="C2051" i="9"/>
  <c r="D2050" i="9"/>
  <c r="C2050" i="9"/>
  <c r="D2049" i="9"/>
  <c r="C2049" i="9"/>
  <c r="D2048" i="9"/>
  <c r="C2048" i="9"/>
  <c r="D2047" i="9"/>
  <c r="C2047" i="9"/>
  <c r="D2046" i="9"/>
  <c r="C2046" i="9"/>
  <c r="D2045" i="9"/>
  <c r="C2045" i="9"/>
  <c r="D2044" i="9"/>
  <c r="C2044" i="9"/>
  <c r="D2043" i="9"/>
  <c r="C2043" i="9"/>
  <c r="D2042" i="9"/>
  <c r="C2042" i="9"/>
  <c r="D2041" i="9"/>
  <c r="C2041" i="9"/>
  <c r="D2040" i="9"/>
  <c r="C2040" i="9"/>
  <c r="D2039" i="9"/>
  <c r="C2039" i="9"/>
  <c r="D2038" i="9"/>
  <c r="C2038" i="9"/>
  <c r="D2037" i="9"/>
  <c r="C2037" i="9"/>
  <c r="D2036" i="9"/>
  <c r="C2036" i="9"/>
  <c r="D2035" i="9"/>
  <c r="C2035" i="9"/>
  <c r="D2034" i="9"/>
  <c r="C2034" i="9"/>
  <c r="D2033" i="9"/>
  <c r="C2033" i="9"/>
  <c r="D2032" i="9"/>
  <c r="C2032" i="9"/>
  <c r="D2031" i="9"/>
  <c r="C2031" i="9"/>
  <c r="D2030" i="9"/>
  <c r="C2030" i="9"/>
  <c r="D2029" i="9"/>
  <c r="C2029" i="9"/>
  <c r="D2028" i="9"/>
  <c r="C2028" i="9"/>
  <c r="D2027" i="9"/>
  <c r="C2027" i="9"/>
  <c r="D2026" i="9"/>
  <c r="C2026" i="9"/>
  <c r="D2025" i="9"/>
  <c r="C2025" i="9"/>
  <c r="D2024" i="9"/>
  <c r="C2024" i="9"/>
  <c r="D2023" i="9"/>
  <c r="C2023" i="9"/>
  <c r="D2022" i="9"/>
  <c r="C2022" i="9"/>
  <c r="D2021" i="9"/>
  <c r="C2021" i="9"/>
  <c r="D2020" i="9"/>
  <c r="C2020" i="9"/>
  <c r="D2019" i="9"/>
  <c r="C2019" i="9"/>
  <c r="D2018" i="9"/>
  <c r="C2018" i="9"/>
  <c r="D2017" i="9"/>
  <c r="C2017" i="9"/>
  <c r="D2016" i="9"/>
  <c r="C2016" i="9"/>
  <c r="D2015" i="9"/>
  <c r="C2015" i="9"/>
  <c r="D2014" i="9"/>
  <c r="C2014" i="9"/>
  <c r="D2013" i="9"/>
  <c r="C2013" i="9"/>
  <c r="D2012" i="9"/>
  <c r="C2012" i="9"/>
  <c r="D2011" i="9"/>
  <c r="C2011" i="9"/>
  <c r="D2010" i="9"/>
  <c r="C2010" i="9"/>
  <c r="D2009" i="9"/>
  <c r="C2009" i="9"/>
  <c r="D2008" i="9"/>
  <c r="C2008" i="9"/>
  <c r="D2007" i="9"/>
  <c r="C2007" i="9"/>
  <c r="D2006" i="9"/>
  <c r="C2006" i="9"/>
  <c r="D2005" i="9"/>
  <c r="C2005" i="9"/>
  <c r="D2004" i="9"/>
  <c r="C2004" i="9"/>
  <c r="D2003" i="9"/>
  <c r="C2003" i="9"/>
  <c r="D2002" i="9"/>
  <c r="C2002" i="9"/>
  <c r="D2001" i="9"/>
  <c r="C2001" i="9"/>
  <c r="D2000" i="9"/>
  <c r="C2000" i="9"/>
  <c r="D1999" i="9"/>
  <c r="C1999" i="9"/>
  <c r="D1998" i="9"/>
  <c r="C1998" i="9"/>
  <c r="D1997" i="9"/>
  <c r="C1997" i="9"/>
  <c r="D1996" i="9"/>
  <c r="C1996" i="9"/>
  <c r="D1995" i="9"/>
  <c r="C1995" i="9"/>
  <c r="D1994" i="9"/>
  <c r="C1994" i="9"/>
  <c r="D1993" i="9"/>
  <c r="C1993" i="9"/>
  <c r="D1992" i="9"/>
  <c r="C1992" i="9"/>
  <c r="D1991" i="9"/>
  <c r="C1991" i="9"/>
  <c r="D1990" i="9"/>
  <c r="C1990" i="9"/>
  <c r="D1989" i="9"/>
  <c r="C1989" i="9"/>
  <c r="D1988" i="9"/>
  <c r="C1988" i="9"/>
  <c r="D1987" i="9"/>
  <c r="C1987" i="9"/>
  <c r="D1986" i="9"/>
  <c r="C1986" i="9"/>
  <c r="D1985" i="9"/>
  <c r="C1985" i="9"/>
  <c r="D1984" i="9"/>
  <c r="C1984" i="9"/>
  <c r="D1983" i="9"/>
  <c r="C1983" i="9"/>
  <c r="D1982" i="9"/>
  <c r="C1982" i="9"/>
  <c r="D1981" i="9"/>
  <c r="C1981" i="9"/>
  <c r="D1980" i="9"/>
  <c r="C1980" i="9"/>
  <c r="D1979" i="9"/>
  <c r="C1979" i="9"/>
  <c r="D1978" i="9"/>
  <c r="C1978" i="9"/>
  <c r="D1977" i="9"/>
  <c r="C1977" i="9"/>
  <c r="D1976" i="9"/>
  <c r="C1976" i="9"/>
  <c r="D1975" i="9"/>
  <c r="C1975" i="9"/>
  <c r="D1974" i="9"/>
  <c r="C1974" i="9"/>
  <c r="D1973" i="9"/>
  <c r="C1973" i="9"/>
  <c r="D1972" i="9"/>
  <c r="C1972" i="9"/>
  <c r="D1971" i="9"/>
  <c r="C1971" i="9"/>
  <c r="D1970" i="9"/>
  <c r="C1970" i="9"/>
  <c r="D1969" i="9"/>
  <c r="C1969" i="9"/>
  <c r="D1968" i="9"/>
  <c r="C1968" i="9"/>
  <c r="D1967" i="9"/>
  <c r="C1967" i="9"/>
  <c r="D1966" i="9"/>
  <c r="C1966" i="9"/>
  <c r="D1965" i="9"/>
  <c r="C1965" i="9"/>
  <c r="D1964" i="9"/>
  <c r="C1964" i="9"/>
  <c r="D1963" i="9"/>
  <c r="C1963" i="9"/>
  <c r="D1962" i="9"/>
  <c r="C1962" i="9"/>
  <c r="D1961" i="9"/>
  <c r="C1961" i="9"/>
  <c r="D1960" i="9"/>
  <c r="C1960" i="9"/>
  <c r="D1959" i="9"/>
  <c r="C1959" i="9"/>
  <c r="D1958" i="9"/>
  <c r="C1958" i="9"/>
  <c r="D1957" i="9"/>
  <c r="C1957" i="9"/>
  <c r="D1956" i="9"/>
  <c r="C1956" i="9"/>
  <c r="D1955" i="9"/>
  <c r="C1955" i="9"/>
  <c r="D1954" i="9"/>
  <c r="C1954" i="9"/>
  <c r="D1953" i="9"/>
  <c r="C1953" i="9"/>
  <c r="D1952" i="9"/>
  <c r="C1952" i="9"/>
  <c r="D1951" i="9"/>
  <c r="C1951" i="9"/>
  <c r="D1950" i="9"/>
  <c r="C1950" i="9"/>
  <c r="D1949" i="9"/>
  <c r="C1949" i="9"/>
  <c r="D1948" i="9"/>
  <c r="C1948" i="9"/>
  <c r="D1947" i="9"/>
  <c r="C1947" i="9"/>
  <c r="D1946" i="9"/>
  <c r="C1946" i="9"/>
  <c r="D1945" i="9"/>
  <c r="C1945" i="9"/>
  <c r="D1944" i="9"/>
  <c r="C1944" i="9"/>
  <c r="D1943" i="9"/>
  <c r="C1943" i="9"/>
  <c r="D1942" i="9"/>
  <c r="C1942" i="9"/>
  <c r="D1941" i="9"/>
  <c r="C1941" i="9"/>
  <c r="D1940" i="9"/>
  <c r="C1940" i="9"/>
  <c r="D1939" i="9"/>
  <c r="C1939" i="9"/>
  <c r="D1938" i="9"/>
  <c r="C1938" i="9"/>
  <c r="D1937" i="9"/>
  <c r="C1937" i="9"/>
  <c r="D1936" i="9"/>
  <c r="C1936" i="9"/>
  <c r="D1935" i="9"/>
  <c r="C1935" i="9"/>
  <c r="D1934" i="9"/>
  <c r="C1934" i="9"/>
  <c r="D1933" i="9"/>
  <c r="C1933" i="9"/>
  <c r="D1932" i="9"/>
  <c r="C1932" i="9"/>
  <c r="D1931" i="9"/>
  <c r="C1931" i="9"/>
  <c r="D1930" i="9"/>
  <c r="C1930" i="9"/>
  <c r="D1929" i="9"/>
  <c r="C1929" i="9"/>
  <c r="D1928" i="9"/>
  <c r="C1928" i="9"/>
  <c r="D1927" i="9"/>
  <c r="C1927" i="9"/>
  <c r="D1926" i="9"/>
  <c r="C1926" i="9"/>
  <c r="D1925" i="9"/>
  <c r="C1925" i="9"/>
  <c r="D1924" i="9"/>
  <c r="C1924" i="9"/>
  <c r="D1923" i="9"/>
  <c r="C1923" i="9"/>
  <c r="D1922" i="9"/>
  <c r="C1922" i="9"/>
  <c r="D1921" i="9"/>
  <c r="C1921" i="9"/>
  <c r="D1920" i="9"/>
  <c r="C1920" i="9"/>
  <c r="D1919" i="9"/>
  <c r="C1919" i="9"/>
  <c r="D1918" i="9"/>
  <c r="C1918" i="9"/>
  <c r="D1917" i="9"/>
  <c r="C1917" i="9"/>
  <c r="D1916" i="9"/>
  <c r="C1916" i="9"/>
  <c r="D1915" i="9"/>
  <c r="C1915" i="9"/>
  <c r="D1914" i="9"/>
  <c r="C1914" i="9"/>
  <c r="D1913" i="9"/>
  <c r="C1913" i="9"/>
  <c r="D1912" i="9"/>
  <c r="C1912" i="9"/>
  <c r="D1911" i="9"/>
  <c r="C1911" i="9"/>
  <c r="D1910" i="9"/>
  <c r="C1910" i="9"/>
  <c r="D1909" i="9"/>
  <c r="C1909" i="9"/>
  <c r="D1908" i="9"/>
  <c r="C1908" i="9"/>
  <c r="D1907" i="9"/>
  <c r="C1907" i="9"/>
  <c r="D1906" i="9"/>
  <c r="C1906" i="9"/>
  <c r="D1905" i="9"/>
  <c r="C1905" i="9"/>
  <c r="D1904" i="9"/>
  <c r="C1904" i="9"/>
  <c r="D1903" i="9"/>
  <c r="C1903" i="9"/>
  <c r="D1902" i="9"/>
  <c r="C1902" i="9"/>
  <c r="D1901" i="9"/>
  <c r="C1901" i="9"/>
  <c r="D1900" i="9"/>
  <c r="C1900" i="9"/>
  <c r="D1899" i="9"/>
  <c r="C1899" i="9"/>
  <c r="D1898" i="9"/>
  <c r="C1898" i="9"/>
  <c r="D1897" i="9"/>
  <c r="C1897" i="9"/>
  <c r="D1896" i="9"/>
  <c r="C1896" i="9"/>
  <c r="D1895" i="9"/>
  <c r="C1895" i="9"/>
  <c r="D1894" i="9"/>
  <c r="C1894" i="9"/>
  <c r="D1893" i="9"/>
  <c r="C1893" i="9"/>
  <c r="D1892" i="9"/>
  <c r="C1892" i="9"/>
  <c r="D1891" i="9"/>
  <c r="C1891" i="9"/>
  <c r="D1890" i="9"/>
  <c r="C1890" i="9"/>
  <c r="D1889" i="9"/>
  <c r="C1889" i="9"/>
  <c r="D1888" i="9"/>
  <c r="C1888" i="9"/>
  <c r="D1887" i="9"/>
  <c r="C1887" i="9"/>
  <c r="D1886" i="9"/>
  <c r="C1886" i="9"/>
  <c r="D1885" i="9"/>
  <c r="C1885" i="9"/>
  <c r="D1884" i="9"/>
  <c r="C1884" i="9"/>
  <c r="D1883" i="9"/>
  <c r="C1883" i="9"/>
  <c r="D1882" i="9"/>
  <c r="C1882" i="9"/>
  <c r="D1881" i="9"/>
  <c r="C1881" i="9"/>
  <c r="D1880" i="9"/>
  <c r="C1880" i="9"/>
  <c r="D1879" i="9"/>
  <c r="C1879" i="9"/>
  <c r="D1878" i="9"/>
  <c r="C1878" i="9"/>
  <c r="D1877" i="9"/>
  <c r="C1877" i="9"/>
  <c r="D1876" i="9"/>
  <c r="C1876" i="9"/>
  <c r="D1875" i="9"/>
  <c r="C1875" i="9"/>
  <c r="D1874" i="9"/>
  <c r="C1874" i="9"/>
  <c r="D1873" i="9"/>
  <c r="C1873" i="9"/>
  <c r="D1872" i="9"/>
  <c r="C1872" i="9"/>
  <c r="D1871" i="9"/>
  <c r="C1871" i="9"/>
  <c r="D1870" i="9"/>
  <c r="C1870" i="9"/>
  <c r="D1869" i="9"/>
  <c r="C1869" i="9"/>
  <c r="D1868" i="9"/>
  <c r="C1868" i="9"/>
  <c r="D1867" i="9"/>
  <c r="C1867" i="9"/>
  <c r="D1866" i="9"/>
  <c r="C1866" i="9"/>
  <c r="D1865" i="9"/>
  <c r="C1865" i="9"/>
  <c r="D1864" i="9"/>
  <c r="C1864" i="9"/>
  <c r="D1863" i="9"/>
  <c r="C1863" i="9"/>
  <c r="D1862" i="9"/>
  <c r="C1862" i="9"/>
  <c r="D1861" i="9"/>
  <c r="C1861" i="9"/>
  <c r="D1860" i="9"/>
  <c r="C1860" i="9"/>
  <c r="D1859" i="9"/>
  <c r="C1859" i="9"/>
  <c r="D1858" i="9"/>
  <c r="C1858" i="9"/>
  <c r="D1857" i="9"/>
  <c r="C1857" i="9"/>
  <c r="D1856" i="9"/>
  <c r="C1856" i="9"/>
  <c r="D1855" i="9"/>
  <c r="C1855" i="9"/>
  <c r="D1854" i="9"/>
  <c r="C1854" i="9"/>
  <c r="D1853" i="9"/>
  <c r="C1853" i="9"/>
  <c r="D1852" i="9"/>
  <c r="C1852" i="9"/>
  <c r="D1851" i="9"/>
  <c r="C1851" i="9"/>
  <c r="D1850" i="9"/>
  <c r="C1850" i="9"/>
  <c r="D1849" i="9"/>
  <c r="C1849" i="9"/>
  <c r="D1848" i="9"/>
  <c r="C1848" i="9"/>
  <c r="D1847" i="9"/>
  <c r="C1847" i="9"/>
  <c r="D1846" i="9"/>
  <c r="C1846" i="9"/>
  <c r="D1845" i="9"/>
  <c r="C1845" i="9"/>
  <c r="D1844" i="9"/>
  <c r="C1844" i="9"/>
  <c r="D1843" i="9"/>
  <c r="C1843" i="9"/>
  <c r="D1842" i="9"/>
  <c r="C1842" i="9"/>
  <c r="D1841" i="9"/>
  <c r="C1841" i="9"/>
  <c r="D1840" i="9"/>
  <c r="C1840" i="9"/>
  <c r="D1839" i="9"/>
  <c r="C1839" i="9"/>
  <c r="D1838" i="9"/>
  <c r="C1838" i="9"/>
  <c r="D1837" i="9"/>
  <c r="C1837" i="9"/>
  <c r="D1836" i="9"/>
  <c r="C1836" i="9"/>
  <c r="D1835" i="9"/>
  <c r="C1835" i="9"/>
  <c r="D1834" i="9"/>
  <c r="C1834" i="9"/>
  <c r="D1833" i="9"/>
  <c r="C1833" i="9"/>
  <c r="D1832" i="9"/>
  <c r="C1832" i="9"/>
  <c r="D1831" i="9"/>
  <c r="C1831" i="9"/>
  <c r="D1830" i="9"/>
  <c r="C1830" i="9"/>
  <c r="D1829" i="9"/>
  <c r="C1829" i="9"/>
  <c r="D1828" i="9"/>
  <c r="C1828" i="9"/>
  <c r="D1827" i="9"/>
  <c r="C1827" i="9"/>
  <c r="D1826" i="9"/>
  <c r="C1826" i="9"/>
  <c r="D1825" i="9"/>
  <c r="C1825" i="9"/>
  <c r="D1824" i="9"/>
  <c r="C1824" i="9"/>
  <c r="D1823" i="9"/>
  <c r="C1823" i="9"/>
  <c r="D1822" i="9"/>
  <c r="C1822" i="9"/>
  <c r="D1821" i="9"/>
  <c r="C1821" i="9"/>
  <c r="D1820" i="9"/>
  <c r="C1820" i="9"/>
  <c r="D1819" i="9"/>
  <c r="C1819" i="9"/>
  <c r="D1818" i="9"/>
  <c r="C1818" i="9"/>
  <c r="D1817" i="9"/>
  <c r="C1817" i="9"/>
  <c r="D1816" i="9"/>
  <c r="C1816" i="9"/>
  <c r="D1815" i="9"/>
  <c r="C1815" i="9"/>
  <c r="D1814" i="9"/>
  <c r="C1814" i="9"/>
  <c r="D1813" i="9"/>
  <c r="C1813" i="9"/>
  <c r="D1812" i="9"/>
  <c r="C1812" i="9"/>
  <c r="D1811" i="9"/>
  <c r="C1811" i="9"/>
  <c r="D1810" i="9"/>
  <c r="C1810" i="9"/>
  <c r="D1809" i="9"/>
  <c r="C1809" i="9"/>
  <c r="D1808" i="9"/>
  <c r="C1808" i="9"/>
  <c r="D1807" i="9"/>
  <c r="C1807" i="9"/>
  <c r="D1806" i="9"/>
  <c r="C1806" i="9"/>
  <c r="D1805" i="9"/>
  <c r="C1805" i="9"/>
  <c r="D1804" i="9"/>
  <c r="C1804" i="9"/>
  <c r="D1803" i="9"/>
  <c r="C1803" i="9"/>
  <c r="D1802" i="9"/>
  <c r="C1802" i="9"/>
  <c r="D1801" i="9"/>
  <c r="C1801" i="9"/>
  <c r="D1800" i="9"/>
  <c r="C1800" i="9"/>
  <c r="D1799" i="9"/>
  <c r="C1799" i="9"/>
  <c r="D1798" i="9"/>
  <c r="C1798" i="9"/>
  <c r="D1797" i="9"/>
  <c r="C1797" i="9"/>
  <c r="D1796" i="9"/>
  <c r="C1796" i="9"/>
  <c r="D1795" i="9"/>
  <c r="C1795" i="9"/>
  <c r="D1794" i="9"/>
  <c r="C1794" i="9"/>
  <c r="D1793" i="9"/>
  <c r="C1793" i="9"/>
  <c r="D1792" i="9"/>
  <c r="C1792" i="9"/>
  <c r="D1791" i="9"/>
  <c r="C1791" i="9"/>
  <c r="D1790" i="9"/>
  <c r="C1790" i="9"/>
  <c r="D1789" i="9"/>
  <c r="C1789" i="9"/>
  <c r="D1788" i="9"/>
  <c r="C1788" i="9"/>
  <c r="D1787" i="9"/>
  <c r="C1787" i="9"/>
  <c r="D1786" i="9"/>
  <c r="C1786" i="9"/>
  <c r="D1785" i="9"/>
  <c r="C1785" i="9"/>
  <c r="D1784" i="9"/>
  <c r="C1784" i="9"/>
  <c r="D1783" i="9"/>
  <c r="C1783" i="9"/>
  <c r="D1782" i="9"/>
  <c r="C1782" i="9"/>
  <c r="D1781" i="9"/>
  <c r="C1781" i="9"/>
  <c r="D1780" i="9"/>
  <c r="C1780" i="9"/>
  <c r="D1779" i="9"/>
  <c r="C1779" i="9"/>
  <c r="D1778" i="9"/>
  <c r="C1778" i="9"/>
  <c r="D1777" i="9"/>
  <c r="C1777" i="9"/>
  <c r="D1776" i="9"/>
  <c r="C1776" i="9"/>
  <c r="D1775" i="9"/>
  <c r="C1775" i="9"/>
  <c r="D1774" i="9"/>
  <c r="C1774" i="9"/>
  <c r="D1773" i="9"/>
  <c r="C1773" i="9"/>
  <c r="D1772" i="9"/>
  <c r="C1772" i="9"/>
  <c r="D1771" i="9"/>
  <c r="C1771" i="9"/>
  <c r="D1770" i="9"/>
  <c r="C1770" i="9"/>
  <c r="D1769" i="9"/>
  <c r="C1769" i="9"/>
  <c r="D1768" i="9"/>
  <c r="C1768" i="9"/>
  <c r="D1767" i="9"/>
  <c r="C1767" i="9"/>
  <c r="D1766" i="9"/>
  <c r="C1766" i="9"/>
  <c r="D1765" i="9"/>
  <c r="C1765" i="9"/>
  <c r="D1764" i="9"/>
  <c r="C1764" i="9"/>
  <c r="D1763" i="9"/>
  <c r="C1763" i="9"/>
  <c r="D1762" i="9"/>
  <c r="C1762" i="9"/>
  <c r="D1761" i="9"/>
  <c r="C1761" i="9"/>
  <c r="D1760" i="9"/>
  <c r="C1760" i="9"/>
  <c r="D1759" i="9"/>
  <c r="C1759" i="9"/>
  <c r="D1758" i="9"/>
  <c r="C1758" i="9"/>
  <c r="D1757" i="9"/>
  <c r="C1757" i="9"/>
  <c r="D1756" i="9"/>
  <c r="C1756" i="9"/>
  <c r="D1755" i="9"/>
  <c r="C1755" i="9"/>
  <c r="D1754" i="9"/>
  <c r="C1754" i="9"/>
  <c r="D1753" i="9"/>
  <c r="C1753" i="9"/>
  <c r="D1752" i="9"/>
  <c r="C1752" i="9"/>
  <c r="D1751" i="9"/>
  <c r="C1751" i="9"/>
  <c r="D1750" i="9"/>
  <c r="C1750" i="9"/>
  <c r="D1749" i="9"/>
  <c r="C1749" i="9"/>
  <c r="D1748" i="9"/>
  <c r="C1748" i="9"/>
  <c r="D1747" i="9"/>
  <c r="C1747" i="9"/>
  <c r="D1746" i="9"/>
  <c r="C1746" i="9"/>
  <c r="D1745" i="9"/>
  <c r="C1745" i="9"/>
  <c r="D1744" i="9"/>
  <c r="C1744" i="9"/>
  <c r="D1743" i="9"/>
  <c r="C1743" i="9"/>
  <c r="D1742" i="9"/>
  <c r="C1742" i="9"/>
  <c r="D1741" i="9"/>
  <c r="C1741" i="9"/>
  <c r="D1740" i="9"/>
  <c r="C1740" i="9"/>
  <c r="D1739" i="9"/>
  <c r="C1739" i="9"/>
  <c r="D1738" i="9"/>
  <c r="C1738" i="9"/>
  <c r="D1737" i="9"/>
  <c r="C1737" i="9"/>
  <c r="D1736" i="9"/>
  <c r="C1736" i="9"/>
  <c r="D1735" i="9"/>
  <c r="C1735" i="9"/>
  <c r="D1734" i="9"/>
  <c r="C1734" i="9"/>
  <c r="D1733" i="9"/>
  <c r="C1733" i="9"/>
  <c r="D1732" i="9"/>
  <c r="C1732" i="9"/>
  <c r="D1731" i="9"/>
  <c r="C1731" i="9"/>
  <c r="D1730" i="9"/>
  <c r="C1730" i="9"/>
  <c r="D1729" i="9"/>
  <c r="C1729" i="9"/>
  <c r="D1728" i="9"/>
  <c r="C1728" i="9"/>
  <c r="D1727" i="9"/>
  <c r="C1727" i="9"/>
  <c r="D1726" i="9"/>
  <c r="C1726" i="9"/>
  <c r="D1725" i="9"/>
  <c r="C1725" i="9"/>
  <c r="D1724" i="9"/>
  <c r="C1724" i="9"/>
  <c r="D1723" i="9"/>
  <c r="C1723" i="9"/>
  <c r="D1722" i="9"/>
  <c r="C1722" i="9"/>
  <c r="D1721" i="9"/>
  <c r="C1721" i="9"/>
  <c r="D1720" i="9"/>
  <c r="C1720" i="9"/>
  <c r="D1719" i="9"/>
  <c r="C1719" i="9"/>
  <c r="D1718" i="9"/>
  <c r="C1718" i="9"/>
  <c r="D1717" i="9"/>
  <c r="C1717" i="9"/>
  <c r="D1716" i="9"/>
  <c r="C1716" i="9"/>
  <c r="D1715" i="9"/>
  <c r="C1715" i="9"/>
  <c r="D1714" i="9"/>
  <c r="C1714" i="9"/>
  <c r="D1713" i="9"/>
  <c r="C1713" i="9"/>
  <c r="D1712" i="9"/>
  <c r="C1712" i="9"/>
  <c r="D1711" i="9"/>
  <c r="C1711" i="9"/>
  <c r="D1710" i="9"/>
  <c r="C1710" i="9"/>
  <c r="D1709" i="9"/>
  <c r="C1709" i="9"/>
  <c r="D1708" i="9"/>
  <c r="C1708" i="9"/>
  <c r="D1707" i="9"/>
  <c r="C1707" i="9"/>
  <c r="D1706" i="9"/>
  <c r="C1706" i="9"/>
  <c r="D1705" i="9"/>
  <c r="C1705" i="9"/>
  <c r="D1704" i="9"/>
  <c r="C1704" i="9"/>
  <c r="D1703" i="9"/>
  <c r="C1703" i="9"/>
  <c r="D1702" i="9"/>
  <c r="C1702" i="9"/>
  <c r="D1701" i="9"/>
  <c r="C1701" i="9"/>
  <c r="D1700" i="9"/>
  <c r="C1700" i="9"/>
  <c r="D1699" i="9"/>
  <c r="C1699" i="9"/>
  <c r="D1698" i="9"/>
  <c r="C1698" i="9"/>
  <c r="D1697" i="9"/>
  <c r="C1697" i="9"/>
  <c r="D1696" i="9"/>
  <c r="C1696" i="9"/>
  <c r="D1695" i="9"/>
  <c r="C1695" i="9"/>
  <c r="D1694" i="9"/>
  <c r="C1694" i="9"/>
  <c r="D1693" i="9"/>
  <c r="C1693" i="9"/>
  <c r="D1692" i="9"/>
  <c r="C1692" i="9"/>
  <c r="D1691" i="9"/>
  <c r="C1691" i="9"/>
  <c r="D1690" i="9"/>
  <c r="C1690" i="9"/>
  <c r="D1689" i="9"/>
  <c r="C1689" i="9"/>
  <c r="D1688" i="9"/>
  <c r="C1688" i="9"/>
  <c r="D1687" i="9"/>
  <c r="C1687" i="9"/>
  <c r="D1686" i="9"/>
  <c r="C1686" i="9"/>
  <c r="D1685" i="9"/>
  <c r="C1685" i="9"/>
  <c r="D1684" i="9"/>
  <c r="C1684" i="9"/>
  <c r="D1683" i="9"/>
  <c r="C1683" i="9"/>
  <c r="D1682" i="9"/>
  <c r="C1682" i="9"/>
  <c r="D1681" i="9"/>
  <c r="C1681" i="9"/>
  <c r="D1680" i="9"/>
  <c r="C1680" i="9"/>
  <c r="D1679" i="9"/>
  <c r="C1679" i="9"/>
  <c r="D1678" i="9"/>
  <c r="C1678" i="9"/>
  <c r="D1677" i="9"/>
  <c r="C1677" i="9"/>
  <c r="D1676" i="9"/>
  <c r="C1676" i="9"/>
  <c r="D1675" i="9"/>
  <c r="C1675" i="9"/>
  <c r="D1674" i="9"/>
  <c r="C1674" i="9"/>
  <c r="D1673" i="9"/>
  <c r="C1673" i="9"/>
  <c r="D1672" i="9"/>
  <c r="C1672" i="9"/>
  <c r="D1671" i="9"/>
  <c r="C1671" i="9"/>
  <c r="D1670" i="9"/>
  <c r="C1670" i="9"/>
  <c r="D1669" i="9"/>
  <c r="C1669" i="9"/>
  <c r="D1668" i="9"/>
  <c r="C1668" i="9"/>
  <c r="D1667" i="9"/>
  <c r="C1667" i="9"/>
  <c r="D1666" i="9"/>
  <c r="C1666" i="9"/>
  <c r="D1665" i="9"/>
  <c r="C1665" i="9"/>
  <c r="D1664" i="9"/>
  <c r="C1664" i="9"/>
  <c r="D1663" i="9"/>
  <c r="C1663" i="9"/>
  <c r="D1662" i="9"/>
  <c r="C1662" i="9"/>
  <c r="D1661" i="9"/>
  <c r="C1661" i="9"/>
  <c r="D1660" i="9"/>
  <c r="C1660" i="9"/>
  <c r="D1659" i="9"/>
  <c r="C1659" i="9"/>
  <c r="D1658" i="9"/>
  <c r="C1658" i="9"/>
  <c r="D1657" i="9"/>
  <c r="C1657" i="9"/>
  <c r="D1656" i="9"/>
  <c r="C1656" i="9"/>
  <c r="D1655" i="9"/>
  <c r="C1655" i="9"/>
  <c r="D1654" i="9"/>
  <c r="C1654" i="9"/>
  <c r="D1653" i="9"/>
  <c r="C1653" i="9"/>
  <c r="D1652" i="9"/>
  <c r="C1652" i="9"/>
  <c r="D1651" i="9"/>
  <c r="C1651" i="9"/>
  <c r="D1650" i="9"/>
  <c r="C1650" i="9"/>
  <c r="D1649" i="9"/>
  <c r="C1649" i="9"/>
  <c r="D1648" i="9"/>
  <c r="C1648" i="9"/>
  <c r="D1647" i="9"/>
  <c r="C1647" i="9"/>
  <c r="D1646" i="9"/>
  <c r="C1646" i="9"/>
  <c r="D1645" i="9"/>
  <c r="C1645" i="9"/>
  <c r="D1644" i="9"/>
  <c r="C1644" i="9"/>
  <c r="D1643" i="9"/>
  <c r="C1643" i="9"/>
  <c r="D1642" i="9"/>
  <c r="C1642" i="9"/>
  <c r="D1641" i="9"/>
  <c r="C1641" i="9"/>
  <c r="D1640" i="9"/>
  <c r="C1640" i="9"/>
  <c r="D1639" i="9"/>
  <c r="C1639" i="9"/>
  <c r="D1638" i="9"/>
  <c r="C1638" i="9"/>
  <c r="D1637" i="9"/>
  <c r="C1637" i="9"/>
  <c r="D1636" i="9"/>
  <c r="C1636" i="9"/>
  <c r="D1635" i="9"/>
  <c r="C1635" i="9"/>
  <c r="D1634" i="9"/>
  <c r="C1634" i="9"/>
  <c r="D1633" i="9"/>
  <c r="C1633" i="9"/>
  <c r="D1632" i="9"/>
  <c r="C1632" i="9"/>
  <c r="D1631" i="9"/>
  <c r="C1631" i="9"/>
  <c r="D1630" i="9"/>
  <c r="C1630" i="9"/>
  <c r="D1629" i="9"/>
  <c r="C1629" i="9"/>
  <c r="D1628" i="9"/>
  <c r="C1628" i="9"/>
  <c r="D1627" i="9"/>
  <c r="C1627" i="9"/>
  <c r="D1626" i="9"/>
  <c r="C1626" i="9"/>
  <c r="D1625" i="9"/>
  <c r="C1625" i="9"/>
  <c r="D1624" i="9"/>
  <c r="C1624" i="9"/>
  <c r="D1623" i="9"/>
  <c r="C1623" i="9"/>
  <c r="D1622" i="9"/>
  <c r="C1622" i="9"/>
  <c r="D1621" i="9"/>
  <c r="C1621" i="9"/>
  <c r="D1620" i="9"/>
  <c r="C1620" i="9"/>
  <c r="D1619" i="9"/>
  <c r="C1619" i="9"/>
  <c r="D1618" i="9"/>
  <c r="C1618" i="9"/>
  <c r="D1617" i="9"/>
  <c r="C1617" i="9"/>
  <c r="D1616" i="9"/>
  <c r="C1616" i="9"/>
  <c r="D1615" i="9"/>
  <c r="C1615" i="9"/>
  <c r="D1614" i="9"/>
  <c r="C1614" i="9"/>
  <c r="D1613" i="9"/>
  <c r="C1613" i="9"/>
  <c r="D1612" i="9"/>
  <c r="C1612" i="9"/>
  <c r="D1611" i="9"/>
  <c r="C1611" i="9"/>
  <c r="D1610" i="9"/>
  <c r="C1610" i="9"/>
  <c r="D1609" i="9"/>
  <c r="C1609" i="9"/>
  <c r="D1608" i="9"/>
  <c r="C1608" i="9"/>
  <c r="D1607" i="9"/>
  <c r="C1607" i="9"/>
  <c r="D1606" i="9"/>
  <c r="C1606" i="9"/>
  <c r="D1605" i="9"/>
  <c r="C1605" i="9"/>
  <c r="D1604" i="9"/>
  <c r="C1604" i="9"/>
  <c r="D1603" i="9"/>
  <c r="C1603" i="9"/>
  <c r="D1602" i="9"/>
  <c r="C1602" i="9"/>
  <c r="D1601" i="9"/>
  <c r="C1601" i="9"/>
  <c r="D1600" i="9"/>
  <c r="C1600" i="9"/>
  <c r="D1599" i="9"/>
  <c r="C1599" i="9"/>
  <c r="D1598" i="9"/>
  <c r="C1598" i="9"/>
  <c r="D1597" i="9"/>
  <c r="C1597" i="9"/>
  <c r="D1596" i="9"/>
  <c r="C1596" i="9"/>
  <c r="D1595" i="9"/>
  <c r="C1595" i="9"/>
  <c r="D1594" i="9"/>
  <c r="C1594" i="9"/>
  <c r="D1593" i="9"/>
  <c r="C1593" i="9"/>
  <c r="D1592" i="9"/>
  <c r="C1592" i="9"/>
  <c r="D1591" i="9"/>
  <c r="C1591" i="9"/>
  <c r="D1590" i="9"/>
  <c r="C1590" i="9"/>
  <c r="D1589" i="9"/>
  <c r="C1589" i="9"/>
  <c r="D1588" i="9"/>
  <c r="C1588" i="9"/>
  <c r="D1587" i="9"/>
  <c r="C1587" i="9"/>
  <c r="D1586" i="9"/>
  <c r="C1586" i="9"/>
  <c r="D1585" i="9"/>
  <c r="C1585" i="9"/>
  <c r="D1584" i="9"/>
  <c r="C1584" i="9"/>
  <c r="D1583" i="9"/>
  <c r="C1583" i="9"/>
  <c r="D1582" i="9"/>
  <c r="C1582" i="9"/>
  <c r="D1581" i="9"/>
  <c r="C1581" i="9"/>
  <c r="D1580" i="9"/>
  <c r="C1580" i="9"/>
  <c r="D1579" i="9"/>
  <c r="C1579" i="9"/>
  <c r="D1578" i="9"/>
  <c r="C1578" i="9"/>
  <c r="D1577" i="9"/>
  <c r="C1577" i="9"/>
  <c r="D1576" i="9"/>
  <c r="C1576" i="9"/>
  <c r="D1575" i="9"/>
  <c r="C1575" i="9"/>
  <c r="D1574" i="9"/>
  <c r="C1574" i="9"/>
  <c r="D1573" i="9"/>
  <c r="C1573" i="9"/>
  <c r="D1572" i="9"/>
  <c r="C1572" i="9"/>
  <c r="D1571" i="9"/>
  <c r="C1571" i="9"/>
  <c r="D1570" i="9"/>
  <c r="C1570" i="9"/>
  <c r="D1569" i="9"/>
  <c r="C1569" i="9"/>
  <c r="D1568" i="9"/>
  <c r="C1568" i="9"/>
  <c r="D1567" i="9"/>
  <c r="C1567" i="9"/>
  <c r="D1566" i="9"/>
  <c r="C1566" i="9"/>
  <c r="D1565" i="9"/>
  <c r="C1565" i="9"/>
  <c r="D1564" i="9"/>
  <c r="C1564" i="9"/>
  <c r="D1563" i="9"/>
  <c r="C1563" i="9"/>
  <c r="D1562" i="9"/>
  <c r="C1562" i="9"/>
  <c r="D1561" i="9"/>
  <c r="C1561" i="9"/>
  <c r="D1560" i="9"/>
  <c r="C1560" i="9"/>
  <c r="D1559" i="9"/>
  <c r="C1559" i="9"/>
  <c r="D1558" i="9"/>
  <c r="C1558" i="9"/>
  <c r="D1557" i="9"/>
  <c r="C1557" i="9"/>
  <c r="D1556" i="9"/>
  <c r="C1556" i="9"/>
  <c r="D1555" i="9"/>
  <c r="C1555" i="9"/>
  <c r="D1554" i="9"/>
  <c r="C1554" i="9"/>
  <c r="D1553" i="9"/>
  <c r="C1553" i="9"/>
  <c r="D1552" i="9"/>
  <c r="C1552" i="9"/>
  <c r="D1551" i="9"/>
  <c r="C1551" i="9"/>
  <c r="D1550" i="9"/>
  <c r="C1550" i="9"/>
  <c r="D1549" i="9"/>
  <c r="C1549" i="9"/>
  <c r="D1548" i="9"/>
  <c r="C1548" i="9"/>
  <c r="D1547" i="9"/>
  <c r="C1547" i="9"/>
  <c r="D1546" i="9"/>
  <c r="C1546" i="9"/>
  <c r="D1545" i="9"/>
  <c r="C1545" i="9"/>
  <c r="D1544" i="9"/>
  <c r="C1544" i="9"/>
  <c r="D1543" i="9"/>
  <c r="C1543" i="9"/>
  <c r="D1542" i="9"/>
  <c r="C1542" i="9"/>
  <c r="D1541" i="9"/>
  <c r="C1541" i="9"/>
  <c r="D1540" i="9"/>
  <c r="C1540" i="9"/>
  <c r="D1539" i="9"/>
  <c r="C1539" i="9"/>
  <c r="D1538" i="9"/>
  <c r="C1538" i="9"/>
  <c r="D1537" i="9"/>
  <c r="C1537" i="9"/>
  <c r="D1536" i="9"/>
  <c r="C1536" i="9"/>
  <c r="D1535" i="9"/>
  <c r="C1535" i="9"/>
  <c r="D1534" i="9"/>
  <c r="C1534" i="9"/>
  <c r="D1533" i="9"/>
  <c r="C1533" i="9"/>
  <c r="D1532" i="9"/>
  <c r="C1532" i="9"/>
  <c r="D1531" i="9"/>
  <c r="C1531" i="9"/>
  <c r="D1530" i="9"/>
  <c r="C1530" i="9"/>
  <c r="D1529" i="9"/>
  <c r="C1529" i="9"/>
  <c r="D1528" i="9"/>
  <c r="C1528" i="9"/>
  <c r="D1527" i="9"/>
  <c r="C1527" i="9"/>
  <c r="D1526" i="9"/>
  <c r="C1526" i="9"/>
  <c r="D1525" i="9"/>
  <c r="C1525" i="9"/>
  <c r="D1524" i="9"/>
  <c r="C1524" i="9"/>
  <c r="D1523" i="9"/>
  <c r="C1523" i="9"/>
  <c r="D1522" i="9"/>
  <c r="C1522" i="9"/>
  <c r="D1521" i="9"/>
  <c r="C1521" i="9"/>
  <c r="D1520" i="9"/>
  <c r="C1520" i="9"/>
  <c r="D1519" i="9"/>
  <c r="C1519" i="9"/>
  <c r="D1518" i="9"/>
  <c r="C1518" i="9"/>
  <c r="D1517" i="9"/>
  <c r="C1517" i="9"/>
  <c r="D1516" i="9"/>
  <c r="C1516" i="9"/>
  <c r="D1515" i="9"/>
  <c r="C1515" i="9"/>
  <c r="D1514" i="9"/>
  <c r="C1514" i="9"/>
  <c r="D1513" i="9"/>
  <c r="C1513" i="9"/>
  <c r="D1512" i="9"/>
  <c r="C1512" i="9"/>
  <c r="D1511" i="9"/>
  <c r="C1511" i="9"/>
  <c r="D1510" i="9"/>
  <c r="C1510" i="9"/>
  <c r="D1509" i="9"/>
  <c r="C1509" i="9"/>
  <c r="D1508" i="9"/>
  <c r="C1508" i="9"/>
  <c r="D1507" i="9"/>
  <c r="C1507" i="9"/>
  <c r="D1506" i="9"/>
  <c r="C1506" i="9"/>
  <c r="D1505" i="9"/>
  <c r="C1505" i="9"/>
  <c r="D1504" i="9"/>
  <c r="C1504" i="9"/>
  <c r="D1503" i="9"/>
  <c r="C1503" i="9"/>
  <c r="D1502" i="9"/>
  <c r="C1502" i="9"/>
  <c r="D1501" i="9"/>
  <c r="C1501" i="9"/>
  <c r="D1500" i="9"/>
  <c r="C1500" i="9"/>
  <c r="D1499" i="9"/>
  <c r="C1499" i="9"/>
  <c r="D1498" i="9"/>
  <c r="C1498" i="9"/>
  <c r="D1497" i="9"/>
  <c r="C1497" i="9"/>
  <c r="D1496" i="9"/>
  <c r="C1496" i="9"/>
  <c r="D1495" i="9"/>
  <c r="C1495" i="9"/>
  <c r="D1494" i="9"/>
  <c r="C1494" i="9"/>
  <c r="D1493" i="9"/>
  <c r="C1493" i="9"/>
  <c r="D1492" i="9"/>
  <c r="C1492" i="9"/>
  <c r="D1491" i="9"/>
  <c r="C1491" i="9"/>
  <c r="D1490" i="9"/>
  <c r="C1490" i="9"/>
  <c r="D1489" i="9"/>
  <c r="C1489" i="9"/>
  <c r="D1488" i="9"/>
  <c r="C1488" i="9"/>
  <c r="D1487" i="9"/>
  <c r="C1487" i="9"/>
  <c r="D1486" i="9"/>
  <c r="C1486" i="9"/>
  <c r="D1485" i="9"/>
  <c r="C1485" i="9"/>
  <c r="D1484" i="9"/>
  <c r="C1484" i="9"/>
  <c r="D1483" i="9"/>
  <c r="C1483" i="9"/>
  <c r="D1482" i="9"/>
  <c r="C1482" i="9"/>
  <c r="D1481" i="9"/>
  <c r="C1481" i="9"/>
  <c r="D1480" i="9"/>
  <c r="C1480" i="9"/>
  <c r="D1479" i="9"/>
  <c r="C1479" i="9"/>
  <c r="D1478" i="9"/>
  <c r="C1478" i="9"/>
  <c r="D1477" i="9"/>
  <c r="C1477" i="9"/>
  <c r="D1476" i="9"/>
  <c r="C1476" i="9"/>
  <c r="D1475" i="9"/>
  <c r="C1475" i="9"/>
  <c r="D1474" i="9"/>
  <c r="C1474" i="9"/>
  <c r="D1473" i="9"/>
  <c r="C1473" i="9"/>
  <c r="D1472" i="9"/>
  <c r="C1472" i="9"/>
  <c r="D1471" i="9"/>
  <c r="C1471" i="9"/>
  <c r="D1470" i="9"/>
  <c r="C1470" i="9"/>
  <c r="D1469" i="9"/>
  <c r="C1469" i="9"/>
  <c r="D1468" i="9"/>
  <c r="C1468" i="9"/>
  <c r="D1467" i="9"/>
  <c r="C1467" i="9"/>
  <c r="D1466" i="9"/>
  <c r="C1466" i="9"/>
  <c r="D1465" i="9"/>
  <c r="C1465" i="9"/>
  <c r="D1464" i="9"/>
  <c r="C1464" i="9"/>
  <c r="D1463" i="9"/>
  <c r="C1463" i="9"/>
  <c r="D1462" i="9"/>
  <c r="C1462" i="9"/>
  <c r="D1461" i="9"/>
  <c r="C1461" i="9"/>
  <c r="D1460" i="9"/>
  <c r="C1460" i="9"/>
  <c r="D1459" i="9"/>
  <c r="C1459" i="9"/>
  <c r="D1458" i="9"/>
  <c r="C1458" i="9"/>
  <c r="D1457" i="9"/>
  <c r="C1457" i="9"/>
  <c r="D1456" i="9"/>
  <c r="C1456" i="9"/>
  <c r="D1455" i="9"/>
  <c r="C1455" i="9"/>
  <c r="D1454" i="9"/>
  <c r="C1454" i="9"/>
  <c r="D1453" i="9"/>
  <c r="C1453" i="9"/>
  <c r="D1452" i="9"/>
  <c r="C1452" i="9"/>
  <c r="D1451" i="9"/>
  <c r="C1451" i="9"/>
  <c r="D1450" i="9"/>
  <c r="C1450" i="9"/>
  <c r="D1449" i="9"/>
  <c r="C1449" i="9"/>
  <c r="D1448" i="9"/>
  <c r="C1448" i="9"/>
  <c r="D1447" i="9"/>
  <c r="C1447" i="9"/>
  <c r="D1446" i="9"/>
  <c r="C1446" i="9"/>
  <c r="D1445" i="9"/>
  <c r="C1445" i="9"/>
  <c r="D1444" i="9"/>
  <c r="C1444" i="9"/>
  <c r="D1443" i="9"/>
  <c r="C1443" i="9"/>
  <c r="D1442" i="9"/>
  <c r="C1442" i="9"/>
  <c r="D1441" i="9"/>
  <c r="C1441" i="9"/>
  <c r="D1440" i="9"/>
  <c r="C1440" i="9"/>
  <c r="D1439" i="9"/>
  <c r="C1439" i="9"/>
  <c r="D1438" i="9"/>
  <c r="C1438" i="9"/>
  <c r="D1437" i="9"/>
  <c r="C1437" i="9"/>
  <c r="D1436" i="9"/>
  <c r="C1436" i="9"/>
  <c r="D1435" i="9"/>
  <c r="C1435" i="9"/>
  <c r="D1434" i="9"/>
  <c r="C1434" i="9"/>
  <c r="D1433" i="9"/>
  <c r="C1433" i="9"/>
  <c r="D1432" i="9"/>
  <c r="C1432" i="9"/>
  <c r="D1431" i="9"/>
  <c r="C1431" i="9"/>
  <c r="D1430" i="9"/>
  <c r="C1430" i="9"/>
  <c r="D1429" i="9"/>
  <c r="C1429" i="9"/>
  <c r="D1428" i="9"/>
  <c r="C1428" i="9"/>
  <c r="D1427" i="9"/>
  <c r="C1427" i="9"/>
  <c r="D1426" i="9"/>
  <c r="C1426" i="9"/>
  <c r="D1425" i="9"/>
  <c r="C1425" i="9"/>
  <c r="D1424" i="9"/>
  <c r="C1424" i="9"/>
  <c r="D1423" i="9"/>
  <c r="C1423" i="9"/>
  <c r="D1422" i="9"/>
  <c r="C1422" i="9"/>
  <c r="D1421" i="9"/>
  <c r="C1421" i="9"/>
  <c r="D1420" i="9"/>
  <c r="C1420" i="9"/>
  <c r="D1419" i="9"/>
  <c r="C1419" i="9"/>
  <c r="D1418" i="9"/>
  <c r="C1418" i="9"/>
  <c r="D1417" i="9"/>
  <c r="C1417" i="9"/>
  <c r="D1416" i="9"/>
  <c r="C1416" i="9"/>
  <c r="D1415" i="9"/>
  <c r="C1415" i="9"/>
  <c r="D1414" i="9"/>
  <c r="C1414" i="9"/>
  <c r="D1413" i="9"/>
  <c r="C1413" i="9"/>
  <c r="D1412" i="9"/>
  <c r="C1412" i="9"/>
  <c r="D1411" i="9"/>
  <c r="C1411" i="9"/>
  <c r="D1410" i="9"/>
  <c r="C1410" i="9"/>
  <c r="D1409" i="9"/>
  <c r="C1409" i="9"/>
  <c r="D1408" i="9"/>
  <c r="C1408" i="9"/>
  <c r="D1407" i="9"/>
  <c r="C1407" i="9"/>
  <c r="D1406" i="9"/>
  <c r="C1406" i="9"/>
  <c r="D1405" i="9"/>
  <c r="C1405" i="9"/>
  <c r="D1404" i="9"/>
  <c r="C1404" i="9"/>
  <c r="D1403" i="9"/>
  <c r="C1403" i="9"/>
  <c r="D1402" i="9"/>
  <c r="C1402" i="9"/>
  <c r="D1401" i="9"/>
  <c r="C1401" i="9"/>
  <c r="D1400" i="9"/>
  <c r="C1400" i="9"/>
  <c r="D1399" i="9"/>
  <c r="C1399" i="9"/>
  <c r="D1398" i="9"/>
  <c r="C1398" i="9"/>
  <c r="D1397" i="9"/>
  <c r="C1397" i="9"/>
  <c r="D1396" i="9"/>
  <c r="C1396" i="9"/>
  <c r="D1395" i="9"/>
  <c r="C1395" i="9"/>
  <c r="D1394" i="9"/>
  <c r="C1394" i="9"/>
  <c r="D1393" i="9"/>
  <c r="C1393" i="9"/>
  <c r="D1392" i="9"/>
  <c r="C1392" i="9"/>
  <c r="D1391" i="9"/>
  <c r="C1391" i="9"/>
  <c r="D1390" i="9"/>
  <c r="C1390" i="9"/>
  <c r="D1389" i="9"/>
  <c r="C1389" i="9"/>
  <c r="D1388" i="9"/>
  <c r="C1388" i="9"/>
  <c r="D1387" i="9"/>
  <c r="C1387" i="9"/>
  <c r="D1386" i="9"/>
  <c r="C1386" i="9"/>
  <c r="D1385" i="9"/>
  <c r="C1385" i="9"/>
  <c r="D1384" i="9"/>
  <c r="C1384" i="9"/>
  <c r="D1383" i="9"/>
  <c r="C1383" i="9"/>
  <c r="D1382" i="9"/>
  <c r="C1382" i="9"/>
  <c r="D1381" i="9"/>
  <c r="C1381" i="9"/>
  <c r="D1380" i="9"/>
  <c r="C1380" i="9"/>
  <c r="D1379" i="9"/>
  <c r="C1379" i="9"/>
  <c r="D1378" i="9"/>
  <c r="C1378" i="9"/>
  <c r="D1377" i="9"/>
  <c r="C1377" i="9"/>
  <c r="D1376" i="9"/>
  <c r="C1376" i="9"/>
  <c r="D1375" i="9"/>
  <c r="C1375" i="9"/>
  <c r="D1374" i="9"/>
  <c r="C1374" i="9"/>
  <c r="D1373" i="9"/>
  <c r="C1373" i="9"/>
  <c r="D1372" i="9"/>
  <c r="C1372" i="9"/>
  <c r="D1371" i="9"/>
  <c r="C1371" i="9"/>
  <c r="D1370" i="9"/>
  <c r="C1370" i="9"/>
  <c r="D1369" i="9"/>
  <c r="C1369" i="9"/>
  <c r="D1368" i="9"/>
  <c r="C1368" i="9"/>
  <c r="D1367" i="9"/>
  <c r="C1367" i="9"/>
  <c r="D1366" i="9"/>
  <c r="C1366" i="9"/>
  <c r="D1365" i="9"/>
  <c r="C1365" i="9"/>
  <c r="D1364" i="9"/>
  <c r="C1364" i="9"/>
  <c r="D1363" i="9"/>
  <c r="C1363" i="9"/>
  <c r="D1362" i="9"/>
  <c r="C1362" i="9"/>
  <c r="D1361" i="9"/>
  <c r="C1361" i="9"/>
  <c r="D1360" i="9"/>
  <c r="C1360" i="9"/>
  <c r="D1359" i="9"/>
  <c r="C1359" i="9"/>
  <c r="D1358" i="9"/>
  <c r="C1358" i="9"/>
  <c r="D1357" i="9"/>
  <c r="C1357" i="9"/>
  <c r="D1356" i="9"/>
  <c r="C1356" i="9"/>
  <c r="D1355" i="9"/>
  <c r="C1355" i="9"/>
  <c r="D1354" i="9"/>
  <c r="C1354" i="9"/>
  <c r="D1353" i="9"/>
  <c r="C1353" i="9"/>
  <c r="D1352" i="9"/>
  <c r="C1352" i="9"/>
  <c r="D1351" i="9"/>
  <c r="C1351" i="9"/>
  <c r="D1350" i="9"/>
  <c r="C1350" i="9"/>
  <c r="D1349" i="9"/>
  <c r="C1349" i="9"/>
  <c r="D1348" i="9"/>
  <c r="C1348" i="9"/>
  <c r="D1347" i="9"/>
  <c r="C1347" i="9"/>
  <c r="D1346" i="9"/>
  <c r="C1346" i="9"/>
  <c r="D1345" i="9"/>
  <c r="C1345" i="9"/>
  <c r="D1344" i="9"/>
  <c r="C1344" i="9"/>
  <c r="D1343" i="9"/>
  <c r="C1343" i="9"/>
  <c r="D1342" i="9"/>
  <c r="C1342" i="9"/>
  <c r="D1341" i="9"/>
  <c r="C1341" i="9"/>
  <c r="D1340" i="9"/>
  <c r="C1340" i="9"/>
  <c r="D1339" i="9"/>
  <c r="C1339" i="9"/>
  <c r="D1338" i="9"/>
  <c r="C1338" i="9"/>
  <c r="D1337" i="9"/>
  <c r="C1337" i="9"/>
  <c r="D1336" i="9"/>
  <c r="C1336" i="9"/>
  <c r="D1335" i="9"/>
  <c r="C1335" i="9"/>
  <c r="D1334" i="9"/>
  <c r="C1334" i="9"/>
  <c r="D1333" i="9"/>
  <c r="C1333" i="9"/>
  <c r="D1332" i="9"/>
  <c r="C1332" i="9"/>
  <c r="D1331" i="9"/>
  <c r="C1331" i="9"/>
  <c r="D1330" i="9"/>
  <c r="C1330" i="9"/>
  <c r="D1329" i="9"/>
  <c r="C1329" i="9"/>
  <c r="D1328" i="9"/>
  <c r="C1328" i="9"/>
  <c r="D1327" i="9"/>
  <c r="C1327" i="9"/>
  <c r="D1326" i="9"/>
  <c r="C1326" i="9"/>
  <c r="D1325" i="9"/>
  <c r="C1325" i="9"/>
  <c r="D1324" i="9"/>
  <c r="C1324" i="9"/>
  <c r="D1323" i="9"/>
  <c r="C1323" i="9"/>
  <c r="D1322" i="9"/>
  <c r="C1322" i="9"/>
  <c r="D1321" i="9"/>
  <c r="C1321" i="9"/>
  <c r="D1320" i="9"/>
  <c r="C1320" i="9"/>
  <c r="D1319" i="9"/>
  <c r="C1319" i="9"/>
  <c r="D1318" i="9"/>
  <c r="C1318" i="9"/>
  <c r="D1317" i="9"/>
  <c r="C1317" i="9"/>
  <c r="D1316" i="9"/>
  <c r="C1316" i="9"/>
  <c r="D1315" i="9"/>
  <c r="C1315" i="9"/>
  <c r="D1314" i="9"/>
  <c r="C1314" i="9"/>
  <c r="D1313" i="9"/>
  <c r="C1313" i="9"/>
  <c r="D1312" i="9"/>
  <c r="C1312" i="9"/>
  <c r="D1311" i="9"/>
  <c r="C1311" i="9"/>
  <c r="D1310" i="9"/>
  <c r="C1310" i="9"/>
  <c r="D1309" i="9"/>
  <c r="C1309" i="9"/>
  <c r="D1308" i="9"/>
  <c r="C1308" i="9"/>
  <c r="D1307" i="9"/>
  <c r="C1307" i="9"/>
  <c r="D1306" i="9"/>
  <c r="C1306" i="9"/>
  <c r="D1305" i="9"/>
  <c r="C1305" i="9"/>
  <c r="D1304" i="9"/>
  <c r="C1304" i="9"/>
  <c r="D1303" i="9"/>
  <c r="C1303" i="9"/>
  <c r="D1302" i="9"/>
  <c r="C1302" i="9"/>
  <c r="D1301" i="9"/>
  <c r="C1301" i="9"/>
  <c r="D1300" i="9"/>
  <c r="C1300" i="9"/>
  <c r="D1299" i="9"/>
  <c r="C1299" i="9"/>
  <c r="D1298" i="9"/>
  <c r="C1298" i="9"/>
  <c r="D1297" i="9"/>
  <c r="C1297" i="9"/>
  <c r="D1296" i="9"/>
  <c r="C1296" i="9"/>
  <c r="D1295" i="9"/>
  <c r="C1295" i="9"/>
  <c r="D1294" i="9"/>
  <c r="C1294" i="9"/>
  <c r="D1293" i="9"/>
  <c r="C1293" i="9"/>
  <c r="D1292" i="9"/>
  <c r="C1292" i="9"/>
  <c r="D1291" i="9"/>
  <c r="C1291" i="9"/>
  <c r="D1290" i="9"/>
  <c r="C1290" i="9"/>
  <c r="D1289" i="9"/>
  <c r="C1289" i="9"/>
  <c r="D1288" i="9"/>
  <c r="C1288" i="9"/>
  <c r="D1287" i="9"/>
  <c r="C1287" i="9"/>
  <c r="D1286" i="9"/>
  <c r="C1286" i="9"/>
  <c r="D1285" i="9"/>
  <c r="C1285" i="9"/>
  <c r="D1284" i="9"/>
  <c r="C1284" i="9"/>
  <c r="D1283" i="9"/>
  <c r="C1283" i="9"/>
  <c r="D1282" i="9"/>
  <c r="C1282" i="9"/>
  <c r="D1281" i="9"/>
  <c r="C1281" i="9"/>
  <c r="D1280" i="9"/>
  <c r="C1280" i="9"/>
  <c r="D1279" i="9"/>
  <c r="C1279" i="9"/>
  <c r="D1278" i="9"/>
  <c r="C1278" i="9"/>
  <c r="D1277" i="9"/>
  <c r="C1277" i="9"/>
  <c r="D1276" i="9"/>
  <c r="C1276" i="9"/>
  <c r="D1275" i="9"/>
  <c r="C1275" i="9"/>
  <c r="D1274" i="9"/>
  <c r="C1274" i="9"/>
  <c r="D1273" i="9"/>
  <c r="C1273" i="9"/>
  <c r="D1272" i="9"/>
  <c r="C1272" i="9"/>
  <c r="D1271" i="9"/>
  <c r="C1271" i="9"/>
  <c r="D1270" i="9"/>
  <c r="C1270" i="9"/>
  <c r="D1269" i="9"/>
  <c r="C1269" i="9"/>
  <c r="D1268" i="9"/>
  <c r="C1268" i="9"/>
  <c r="D1267" i="9"/>
  <c r="C1267" i="9"/>
  <c r="D1266" i="9"/>
  <c r="C1266" i="9"/>
  <c r="D1265" i="9"/>
  <c r="C1265" i="9"/>
  <c r="D1264" i="9"/>
  <c r="C1264" i="9"/>
  <c r="D1263" i="9"/>
  <c r="C1263" i="9"/>
  <c r="D1262" i="9"/>
  <c r="C1262" i="9"/>
  <c r="D1261" i="9"/>
  <c r="C1261" i="9"/>
  <c r="D1260" i="9"/>
  <c r="C1260" i="9"/>
  <c r="D1259" i="9"/>
  <c r="C1259" i="9"/>
  <c r="D1258" i="9"/>
  <c r="C1258" i="9"/>
  <c r="D1257" i="9"/>
  <c r="C1257" i="9"/>
  <c r="D1256" i="9"/>
  <c r="C1256" i="9"/>
  <c r="D1255" i="9"/>
  <c r="C1255" i="9"/>
  <c r="D1254" i="9"/>
  <c r="C1254" i="9"/>
  <c r="D1253" i="9"/>
  <c r="C1253" i="9"/>
  <c r="D1252" i="9"/>
  <c r="C1252" i="9"/>
  <c r="D1251" i="9"/>
  <c r="C1251" i="9"/>
  <c r="D1250" i="9"/>
  <c r="C1250" i="9"/>
  <c r="D1249" i="9"/>
  <c r="C1249" i="9"/>
  <c r="D1248" i="9"/>
  <c r="C1248" i="9"/>
  <c r="D1247" i="9"/>
  <c r="C1247" i="9"/>
  <c r="D1246" i="9"/>
  <c r="C1246" i="9"/>
  <c r="D1245" i="9"/>
  <c r="C1245" i="9"/>
  <c r="D1244" i="9"/>
  <c r="C1244" i="9"/>
  <c r="D1243" i="9"/>
  <c r="C1243" i="9"/>
  <c r="D1242" i="9"/>
  <c r="C1242" i="9"/>
  <c r="D1241" i="9"/>
  <c r="C1241" i="9"/>
  <c r="D1240" i="9"/>
  <c r="C1240" i="9"/>
  <c r="D1239" i="9"/>
  <c r="C1239" i="9"/>
  <c r="D1238" i="9"/>
  <c r="C1238" i="9"/>
  <c r="D1237" i="9"/>
  <c r="C1237" i="9"/>
  <c r="D1236" i="9"/>
  <c r="C1236" i="9"/>
  <c r="D1235" i="9"/>
  <c r="C1235" i="9"/>
  <c r="D1234" i="9"/>
  <c r="C1234" i="9"/>
  <c r="D1233" i="9"/>
  <c r="C1233" i="9"/>
  <c r="D1232" i="9"/>
  <c r="C1232" i="9"/>
  <c r="D1231" i="9"/>
  <c r="C1231" i="9"/>
  <c r="D1230" i="9"/>
  <c r="C1230" i="9"/>
  <c r="D1229" i="9"/>
  <c r="C1229" i="9"/>
  <c r="D1228" i="9"/>
  <c r="C1228" i="9"/>
  <c r="D1227" i="9"/>
  <c r="C1227" i="9"/>
  <c r="D1226" i="9"/>
  <c r="C1226" i="9"/>
  <c r="D1225" i="9"/>
  <c r="C1225" i="9"/>
  <c r="D1224" i="9"/>
  <c r="C1224" i="9"/>
  <c r="D1223" i="9"/>
  <c r="C1223" i="9"/>
  <c r="D1222" i="9"/>
  <c r="C1222" i="9"/>
  <c r="D1221" i="9"/>
  <c r="C1221" i="9"/>
  <c r="D1220" i="9"/>
  <c r="C1220" i="9"/>
  <c r="D1219" i="9"/>
  <c r="C1219" i="9"/>
  <c r="D1218" i="9"/>
  <c r="C1218" i="9"/>
  <c r="D1217" i="9"/>
  <c r="C1217" i="9"/>
  <c r="D1216" i="9"/>
  <c r="C1216" i="9"/>
  <c r="D1215" i="9"/>
  <c r="C1215" i="9"/>
  <c r="D1214" i="9"/>
  <c r="C1214" i="9"/>
  <c r="D1213" i="9"/>
  <c r="C1213" i="9"/>
  <c r="D1212" i="9"/>
  <c r="C1212" i="9"/>
  <c r="D1211" i="9"/>
  <c r="C1211" i="9"/>
  <c r="D1210" i="9"/>
  <c r="C1210" i="9"/>
  <c r="D1209" i="9"/>
  <c r="C1209" i="9"/>
  <c r="D1208" i="9"/>
  <c r="C1208" i="9"/>
  <c r="D1207" i="9"/>
  <c r="C1207" i="9"/>
  <c r="D1206" i="9"/>
  <c r="C1206" i="9"/>
  <c r="D1205" i="9"/>
  <c r="C1205" i="9"/>
  <c r="D1204" i="9"/>
  <c r="C1204" i="9"/>
  <c r="D1203" i="9"/>
  <c r="C1203" i="9"/>
  <c r="D1202" i="9"/>
  <c r="C1202" i="9"/>
  <c r="D1201" i="9"/>
  <c r="C1201" i="9"/>
  <c r="D1200" i="9"/>
  <c r="C1200" i="9"/>
  <c r="D1199" i="9"/>
  <c r="C1199" i="9"/>
  <c r="D1198" i="9"/>
  <c r="C1198" i="9"/>
  <c r="D1197" i="9"/>
  <c r="C1197" i="9"/>
  <c r="D1196" i="9"/>
  <c r="C1196" i="9"/>
  <c r="D1195" i="9"/>
  <c r="C1195" i="9"/>
  <c r="D1194" i="9"/>
  <c r="C1194" i="9"/>
  <c r="D1193" i="9"/>
  <c r="C1193" i="9"/>
  <c r="D1192" i="9"/>
  <c r="C1192" i="9"/>
  <c r="D1191" i="9"/>
  <c r="C1191" i="9"/>
  <c r="D1190" i="9"/>
  <c r="C1190" i="9"/>
  <c r="D1189" i="9"/>
  <c r="C1189" i="9"/>
  <c r="D1188" i="9"/>
  <c r="C1188" i="9"/>
  <c r="D1187" i="9"/>
  <c r="C1187" i="9"/>
  <c r="D1186" i="9"/>
  <c r="C1186" i="9"/>
  <c r="D1185" i="9"/>
  <c r="C1185" i="9"/>
  <c r="D1184" i="9"/>
  <c r="C1184" i="9"/>
  <c r="D1183" i="9"/>
  <c r="C1183" i="9"/>
  <c r="D1182" i="9"/>
  <c r="C1182" i="9"/>
  <c r="D1181" i="9"/>
  <c r="C1181" i="9"/>
  <c r="D1180" i="9"/>
  <c r="C1180" i="9"/>
  <c r="D1179" i="9"/>
  <c r="C1179" i="9"/>
  <c r="D1178" i="9"/>
  <c r="C1178" i="9"/>
  <c r="D1177" i="9"/>
  <c r="C1177" i="9"/>
  <c r="D1176" i="9"/>
  <c r="C1176" i="9"/>
  <c r="D1175" i="9"/>
  <c r="C1175" i="9"/>
  <c r="D1174" i="9"/>
  <c r="C1174" i="9"/>
  <c r="D1173" i="9"/>
  <c r="C1173" i="9"/>
  <c r="D1172" i="9"/>
  <c r="C1172" i="9"/>
  <c r="D1171" i="9"/>
  <c r="C1171" i="9"/>
  <c r="D1170" i="9"/>
  <c r="C1170" i="9"/>
  <c r="D1169" i="9"/>
  <c r="C1169" i="9"/>
  <c r="D1168" i="9"/>
  <c r="C1168" i="9"/>
  <c r="D1167" i="9"/>
  <c r="C1167" i="9"/>
  <c r="D1166" i="9"/>
  <c r="C1166" i="9"/>
  <c r="D1165" i="9"/>
  <c r="C1165" i="9"/>
  <c r="D1164" i="9"/>
  <c r="C1164" i="9"/>
  <c r="D1163" i="9"/>
  <c r="C1163" i="9"/>
  <c r="D1162" i="9"/>
  <c r="C1162" i="9"/>
  <c r="D1161" i="9"/>
  <c r="C1161" i="9"/>
  <c r="D1160" i="9"/>
  <c r="C1160" i="9"/>
  <c r="D1159" i="9"/>
  <c r="C1159" i="9"/>
  <c r="D1158" i="9"/>
  <c r="C1158" i="9"/>
  <c r="D1157" i="9"/>
  <c r="C1157" i="9"/>
  <c r="D1156" i="9"/>
  <c r="C1156" i="9"/>
  <c r="D1155" i="9"/>
  <c r="C1155" i="9"/>
  <c r="D1154" i="9"/>
  <c r="C1154" i="9"/>
  <c r="D1153" i="9"/>
  <c r="C1153" i="9"/>
  <c r="D1152" i="9"/>
  <c r="C1152" i="9"/>
  <c r="D1151" i="9"/>
  <c r="C1151" i="9"/>
  <c r="D1150" i="9"/>
  <c r="C1150" i="9"/>
  <c r="D1149" i="9"/>
  <c r="C1149" i="9"/>
  <c r="D1148" i="9"/>
  <c r="C1148" i="9"/>
  <c r="D1147" i="9"/>
  <c r="C1147" i="9"/>
  <c r="D1146" i="9"/>
  <c r="C1146" i="9"/>
  <c r="D1145" i="9"/>
  <c r="C1145" i="9"/>
  <c r="D1144" i="9"/>
  <c r="C1144" i="9"/>
  <c r="D1143" i="9"/>
  <c r="C1143" i="9"/>
  <c r="D1142" i="9"/>
  <c r="C1142" i="9"/>
  <c r="D1141" i="9"/>
  <c r="C1141" i="9"/>
  <c r="D1140" i="9"/>
  <c r="C1140" i="9"/>
  <c r="D1139" i="9"/>
  <c r="C1139" i="9"/>
  <c r="D1138" i="9"/>
  <c r="C1138" i="9"/>
  <c r="D1137" i="9"/>
  <c r="C1137" i="9"/>
  <c r="D1136" i="9"/>
  <c r="C1136" i="9"/>
  <c r="D1135" i="9"/>
  <c r="C1135" i="9"/>
  <c r="D1134" i="9"/>
  <c r="C1134" i="9"/>
  <c r="D1133" i="9"/>
  <c r="C1133" i="9"/>
  <c r="D1132" i="9"/>
  <c r="C1132" i="9"/>
  <c r="D1131" i="9"/>
  <c r="C1131" i="9"/>
  <c r="D1130" i="9"/>
  <c r="C1130" i="9"/>
  <c r="D1129" i="9"/>
  <c r="C1129" i="9"/>
  <c r="D1128" i="9"/>
  <c r="C1128" i="9"/>
  <c r="D1127" i="9"/>
  <c r="C1127" i="9"/>
  <c r="D1126" i="9"/>
  <c r="C1126" i="9"/>
  <c r="D1125" i="9"/>
  <c r="C1125" i="9"/>
  <c r="D1124" i="9"/>
  <c r="C1124" i="9"/>
  <c r="D1123" i="9"/>
  <c r="C1123" i="9"/>
  <c r="D1122" i="9"/>
  <c r="C1122" i="9"/>
  <c r="D1121" i="9"/>
  <c r="C1121" i="9"/>
  <c r="D1120" i="9"/>
  <c r="C1120" i="9"/>
  <c r="D1119" i="9"/>
  <c r="C1119" i="9"/>
  <c r="D1118" i="9"/>
  <c r="C1118" i="9"/>
  <c r="D1117" i="9"/>
  <c r="C1117" i="9"/>
  <c r="D1116" i="9"/>
  <c r="C1116" i="9"/>
  <c r="D1115" i="9"/>
  <c r="C1115" i="9"/>
  <c r="D1114" i="9"/>
  <c r="C1114" i="9"/>
  <c r="D1113" i="9"/>
  <c r="C1113" i="9"/>
  <c r="D1112" i="9"/>
  <c r="C1112" i="9"/>
  <c r="D1111" i="9"/>
  <c r="C1111" i="9"/>
  <c r="D1110" i="9"/>
  <c r="C1110" i="9"/>
  <c r="D1109" i="9"/>
  <c r="C1109" i="9"/>
  <c r="D1108" i="9"/>
  <c r="C1108" i="9"/>
  <c r="D1107" i="9"/>
  <c r="C1107" i="9"/>
  <c r="D1106" i="9"/>
  <c r="C1106" i="9"/>
  <c r="D1105" i="9"/>
  <c r="C1105" i="9"/>
  <c r="D1104" i="9"/>
  <c r="C1104" i="9"/>
  <c r="D1103" i="9"/>
  <c r="C1103" i="9"/>
  <c r="D1102" i="9"/>
  <c r="C1102" i="9"/>
  <c r="D1101" i="9"/>
  <c r="C1101" i="9"/>
  <c r="D1100" i="9"/>
  <c r="C1100" i="9"/>
  <c r="D1099" i="9"/>
  <c r="C1099" i="9"/>
  <c r="D1098" i="9"/>
  <c r="C1098" i="9"/>
  <c r="D1097" i="9"/>
  <c r="C1097" i="9"/>
  <c r="D1096" i="9"/>
  <c r="C1096" i="9"/>
  <c r="D1095" i="9"/>
  <c r="C1095" i="9"/>
  <c r="D1094" i="9"/>
  <c r="C1094" i="9"/>
  <c r="D1093" i="9"/>
  <c r="C1093" i="9"/>
  <c r="D1092" i="9"/>
  <c r="C1092" i="9"/>
  <c r="D1091" i="9"/>
  <c r="C1091" i="9"/>
  <c r="D1090" i="9"/>
  <c r="C1090" i="9"/>
  <c r="D1089" i="9"/>
  <c r="C1089" i="9"/>
  <c r="D1088" i="9"/>
  <c r="C1088" i="9"/>
  <c r="D1087" i="9"/>
  <c r="C1087" i="9"/>
  <c r="D1086" i="9"/>
  <c r="C1086" i="9"/>
  <c r="D1085" i="9"/>
  <c r="C1085" i="9"/>
  <c r="D1084" i="9"/>
  <c r="C1084" i="9"/>
  <c r="D1083" i="9"/>
  <c r="C1083" i="9"/>
  <c r="D1082" i="9"/>
  <c r="C1082" i="9"/>
  <c r="D1081" i="9"/>
  <c r="C1081" i="9"/>
  <c r="D1080" i="9"/>
  <c r="C1080" i="9"/>
  <c r="D1079" i="9"/>
  <c r="C1079" i="9"/>
  <c r="D1078" i="9"/>
  <c r="C1078" i="9"/>
  <c r="D1077" i="9"/>
  <c r="C1077" i="9"/>
  <c r="D1076" i="9"/>
  <c r="C1076" i="9"/>
  <c r="D1075" i="9"/>
  <c r="C1075" i="9"/>
  <c r="D1074" i="9"/>
  <c r="C1074" i="9"/>
  <c r="D1073" i="9"/>
  <c r="C1073" i="9"/>
  <c r="D1072" i="9"/>
  <c r="C1072" i="9"/>
  <c r="D1071" i="9"/>
  <c r="C1071" i="9"/>
  <c r="D1070" i="9"/>
  <c r="C1070" i="9"/>
  <c r="D1069" i="9"/>
  <c r="C1069" i="9"/>
  <c r="D1068" i="9"/>
  <c r="C1068" i="9"/>
  <c r="D1067" i="9"/>
  <c r="C1067" i="9"/>
  <c r="D1066" i="9"/>
  <c r="C1066" i="9"/>
  <c r="D1065" i="9"/>
  <c r="C1065" i="9"/>
  <c r="D1064" i="9"/>
  <c r="C1064" i="9"/>
  <c r="D1063" i="9"/>
  <c r="C1063" i="9"/>
  <c r="D1062" i="9"/>
  <c r="C1062" i="9"/>
  <c r="D1061" i="9"/>
  <c r="C1061" i="9"/>
  <c r="D1060" i="9"/>
  <c r="C1060" i="9"/>
  <c r="D1059" i="9"/>
  <c r="C1059" i="9"/>
  <c r="D1058" i="9"/>
  <c r="C1058" i="9"/>
  <c r="D1057" i="9"/>
  <c r="C1057" i="9"/>
  <c r="D1056" i="9"/>
  <c r="C1056" i="9"/>
  <c r="D1055" i="9"/>
  <c r="C1055" i="9"/>
  <c r="D1054" i="9"/>
  <c r="C1054" i="9"/>
  <c r="D1053" i="9"/>
  <c r="C1053" i="9"/>
  <c r="D1052" i="9"/>
  <c r="C1052" i="9"/>
  <c r="D1051" i="9"/>
  <c r="C1051" i="9"/>
  <c r="D1050" i="9"/>
  <c r="C1050" i="9"/>
  <c r="D1049" i="9"/>
  <c r="C1049" i="9"/>
  <c r="D1048" i="9"/>
  <c r="C1048" i="9"/>
  <c r="D1047" i="9"/>
  <c r="C1047" i="9"/>
  <c r="D1046" i="9"/>
  <c r="C1046" i="9"/>
  <c r="D1045" i="9"/>
  <c r="C1045" i="9"/>
  <c r="D1044" i="9"/>
  <c r="C1044" i="9"/>
  <c r="D1043" i="9"/>
  <c r="C1043" i="9"/>
  <c r="D1042" i="9"/>
  <c r="C1042" i="9"/>
  <c r="D1041" i="9"/>
  <c r="C1041" i="9"/>
  <c r="D1040" i="9"/>
  <c r="C1040" i="9"/>
  <c r="D1039" i="9"/>
  <c r="C1039" i="9"/>
  <c r="D1038" i="9"/>
  <c r="C1038" i="9"/>
  <c r="D1037" i="9"/>
  <c r="C1037" i="9"/>
  <c r="D1036" i="9"/>
  <c r="C1036" i="9"/>
  <c r="D1035" i="9"/>
  <c r="C1035" i="9"/>
  <c r="D1034" i="9"/>
  <c r="C1034" i="9"/>
  <c r="D1033" i="9"/>
  <c r="C1033" i="9"/>
  <c r="D1032" i="9"/>
  <c r="C1032" i="9"/>
  <c r="D1031" i="9"/>
  <c r="C1031" i="9"/>
  <c r="D1030" i="9"/>
  <c r="C1030" i="9"/>
  <c r="D1029" i="9"/>
  <c r="C1029" i="9"/>
  <c r="D1028" i="9"/>
  <c r="C1028" i="9"/>
  <c r="D1027" i="9"/>
  <c r="C1027" i="9"/>
  <c r="D1026" i="9"/>
  <c r="C1026" i="9"/>
  <c r="D1025" i="9"/>
  <c r="C1025" i="9"/>
  <c r="D1024" i="9"/>
  <c r="C1024" i="9"/>
  <c r="D1023" i="9"/>
  <c r="C1023" i="9"/>
  <c r="D1022" i="9"/>
  <c r="C1022" i="9"/>
  <c r="D1021" i="9"/>
  <c r="C1021" i="9"/>
  <c r="D1020" i="9"/>
  <c r="C1020" i="9"/>
  <c r="D1019" i="9"/>
  <c r="C1019" i="9"/>
  <c r="D1018" i="9"/>
  <c r="C1018" i="9"/>
  <c r="D1017" i="9"/>
  <c r="C1017" i="9"/>
  <c r="D1016" i="9"/>
  <c r="C1016" i="9"/>
  <c r="D1015" i="9"/>
  <c r="C1015" i="9"/>
  <c r="D1014" i="9"/>
  <c r="C1014" i="9"/>
  <c r="D1013" i="9"/>
  <c r="C1013" i="9"/>
  <c r="D1012" i="9"/>
  <c r="C1012" i="9"/>
  <c r="D1011" i="9"/>
  <c r="C1011" i="9"/>
  <c r="D1010" i="9"/>
  <c r="C1010" i="9"/>
  <c r="D1009" i="9"/>
  <c r="C1009" i="9"/>
  <c r="D1008" i="9"/>
  <c r="C1008" i="9"/>
  <c r="D1007" i="9"/>
  <c r="C1007" i="9"/>
  <c r="D1006" i="9"/>
  <c r="C1006" i="9"/>
  <c r="D1005" i="9"/>
  <c r="C1005" i="9"/>
  <c r="D1004" i="9"/>
  <c r="C1004" i="9"/>
  <c r="D1003" i="9"/>
  <c r="C1003" i="9"/>
  <c r="D1002" i="9"/>
  <c r="C1002" i="9"/>
  <c r="D1001" i="9"/>
  <c r="C1001" i="9"/>
  <c r="D1000" i="9"/>
  <c r="C1000" i="9"/>
  <c r="D999" i="9"/>
  <c r="C999" i="9"/>
  <c r="D998" i="9"/>
  <c r="C998" i="9"/>
  <c r="D997" i="9"/>
  <c r="C997" i="9"/>
  <c r="D996" i="9"/>
  <c r="C996" i="9"/>
  <c r="D995" i="9"/>
  <c r="C995" i="9"/>
  <c r="D994" i="9"/>
  <c r="C994" i="9"/>
  <c r="D993" i="9"/>
  <c r="C993" i="9"/>
  <c r="D992" i="9"/>
  <c r="C992" i="9"/>
  <c r="D991" i="9"/>
  <c r="C991" i="9"/>
  <c r="D990" i="9"/>
  <c r="C990" i="9"/>
  <c r="D989" i="9"/>
  <c r="C989" i="9"/>
  <c r="D988" i="9"/>
  <c r="C988" i="9"/>
  <c r="D987" i="9"/>
  <c r="C987" i="9"/>
  <c r="D986" i="9"/>
  <c r="C986" i="9"/>
  <c r="D985" i="9"/>
  <c r="C985" i="9"/>
  <c r="D984" i="9"/>
  <c r="C984" i="9"/>
  <c r="D983" i="9"/>
  <c r="C983" i="9"/>
  <c r="D982" i="9"/>
  <c r="C982" i="9"/>
  <c r="D981" i="9"/>
  <c r="C981" i="9"/>
  <c r="D980" i="9"/>
  <c r="C980" i="9"/>
  <c r="D979" i="9"/>
  <c r="C979" i="9"/>
  <c r="D978" i="9"/>
  <c r="C978" i="9"/>
  <c r="D977" i="9"/>
  <c r="C977" i="9"/>
  <c r="D976" i="9"/>
  <c r="C976" i="9"/>
  <c r="D975" i="9"/>
  <c r="C975" i="9"/>
  <c r="D974" i="9"/>
  <c r="C974" i="9"/>
  <c r="D973" i="9"/>
  <c r="C973" i="9"/>
  <c r="D972" i="9"/>
  <c r="C972" i="9"/>
  <c r="D971" i="9"/>
  <c r="C971" i="9"/>
  <c r="D970" i="9"/>
  <c r="C970" i="9"/>
  <c r="D969" i="9"/>
  <c r="C969" i="9"/>
  <c r="D968" i="9"/>
  <c r="C968" i="9"/>
  <c r="D967" i="9"/>
  <c r="C967" i="9"/>
  <c r="D966" i="9"/>
  <c r="C966" i="9"/>
  <c r="D965" i="9"/>
  <c r="C965" i="9"/>
  <c r="D964" i="9"/>
  <c r="C964" i="9"/>
  <c r="D963" i="9"/>
  <c r="C963" i="9"/>
  <c r="D962" i="9"/>
  <c r="C962" i="9"/>
  <c r="D961" i="9"/>
  <c r="C961" i="9"/>
  <c r="D960" i="9"/>
  <c r="C960" i="9"/>
  <c r="D959" i="9"/>
  <c r="C959" i="9"/>
  <c r="D958" i="9"/>
  <c r="C958" i="9"/>
  <c r="D957" i="9"/>
  <c r="C957" i="9"/>
  <c r="D956" i="9"/>
  <c r="C956" i="9"/>
  <c r="D955" i="9"/>
  <c r="C955" i="9"/>
  <c r="D954" i="9"/>
  <c r="C954" i="9"/>
  <c r="D953" i="9"/>
  <c r="C953" i="9"/>
  <c r="D952" i="9"/>
  <c r="C952" i="9"/>
  <c r="D951" i="9"/>
  <c r="C951" i="9"/>
  <c r="D950" i="9"/>
  <c r="C950" i="9"/>
  <c r="D949" i="9"/>
  <c r="C949" i="9"/>
  <c r="D948" i="9"/>
  <c r="C948" i="9"/>
  <c r="D947" i="9"/>
  <c r="C947" i="9"/>
  <c r="D946" i="9"/>
  <c r="C946" i="9"/>
  <c r="D945" i="9"/>
  <c r="C945" i="9"/>
  <c r="D944" i="9"/>
  <c r="C944" i="9"/>
  <c r="D943" i="9"/>
  <c r="C943" i="9"/>
  <c r="D942" i="9"/>
  <c r="C942" i="9"/>
  <c r="D941" i="9"/>
  <c r="C941" i="9"/>
  <c r="D940" i="9"/>
  <c r="C940" i="9"/>
  <c r="D939" i="9"/>
  <c r="C939" i="9"/>
  <c r="D938" i="9"/>
  <c r="C938" i="9"/>
  <c r="D937" i="9"/>
  <c r="C937" i="9"/>
  <c r="D936" i="9"/>
  <c r="C936" i="9"/>
  <c r="D935" i="9"/>
  <c r="C935" i="9"/>
  <c r="D934" i="9"/>
  <c r="C934" i="9"/>
  <c r="D933" i="9"/>
  <c r="C933" i="9"/>
  <c r="D932" i="9"/>
  <c r="C932" i="9"/>
  <c r="D931" i="9"/>
  <c r="C931" i="9"/>
  <c r="D930" i="9"/>
  <c r="C930" i="9"/>
  <c r="D929" i="9"/>
  <c r="C929" i="9"/>
  <c r="D928" i="9"/>
  <c r="C928" i="9"/>
  <c r="D927" i="9"/>
  <c r="C927" i="9"/>
  <c r="D926" i="9"/>
  <c r="C926" i="9"/>
  <c r="D925" i="9"/>
  <c r="C925" i="9"/>
  <c r="D924" i="9"/>
  <c r="C924" i="9"/>
  <c r="D923" i="9"/>
  <c r="C923" i="9"/>
  <c r="D922" i="9"/>
  <c r="C922" i="9"/>
  <c r="D921" i="9"/>
  <c r="C921" i="9"/>
  <c r="D920" i="9"/>
  <c r="C920" i="9"/>
  <c r="D919" i="9"/>
  <c r="C919" i="9"/>
  <c r="D918" i="9"/>
  <c r="C918" i="9"/>
  <c r="D917" i="9"/>
  <c r="C917" i="9"/>
  <c r="D916" i="9"/>
  <c r="C916" i="9"/>
  <c r="D915" i="9"/>
  <c r="C915" i="9"/>
  <c r="D914" i="9"/>
  <c r="C914" i="9"/>
  <c r="D913" i="9"/>
  <c r="C913" i="9"/>
  <c r="D912" i="9"/>
  <c r="C912" i="9"/>
  <c r="D911" i="9"/>
  <c r="C911" i="9"/>
  <c r="D910" i="9"/>
  <c r="C910" i="9"/>
  <c r="D909" i="9"/>
  <c r="C909" i="9"/>
  <c r="D908" i="9"/>
  <c r="C908" i="9"/>
  <c r="D907" i="9"/>
  <c r="C907" i="9"/>
  <c r="D906" i="9"/>
  <c r="C906" i="9"/>
  <c r="D905" i="9"/>
  <c r="C905" i="9"/>
  <c r="D904" i="9"/>
  <c r="C904" i="9"/>
  <c r="D903" i="9"/>
  <c r="C903" i="9"/>
  <c r="D902" i="9"/>
  <c r="C902" i="9"/>
  <c r="D901" i="9"/>
  <c r="C901" i="9"/>
  <c r="D900" i="9"/>
  <c r="C900" i="9"/>
  <c r="D899" i="9"/>
  <c r="C899" i="9"/>
  <c r="D898" i="9"/>
  <c r="C898" i="9"/>
  <c r="D897" i="9"/>
  <c r="C897" i="9"/>
  <c r="D896" i="9"/>
  <c r="C896" i="9"/>
  <c r="D895" i="9"/>
  <c r="C895" i="9"/>
  <c r="D894" i="9"/>
  <c r="C894" i="9"/>
  <c r="D893" i="9"/>
  <c r="C893" i="9"/>
  <c r="D892" i="9"/>
  <c r="C892" i="9"/>
  <c r="D891" i="9"/>
  <c r="C891" i="9"/>
  <c r="D890" i="9"/>
  <c r="C890" i="9"/>
  <c r="D889" i="9"/>
  <c r="C889" i="9"/>
  <c r="D888" i="9"/>
  <c r="C888" i="9"/>
  <c r="D887" i="9"/>
  <c r="C887" i="9"/>
  <c r="D886" i="9"/>
  <c r="C886" i="9"/>
  <c r="D885" i="9"/>
  <c r="C885" i="9"/>
  <c r="D884" i="9"/>
  <c r="C884" i="9"/>
  <c r="D883" i="9"/>
  <c r="C883" i="9"/>
  <c r="D882" i="9"/>
  <c r="C882" i="9"/>
  <c r="D881" i="9"/>
  <c r="C881" i="9"/>
  <c r="D880" i="9"/>
  <c r="C880" i="9"/>
  <c r="D879" i="9"/>
  <c r="C879" i="9"/>
  <c r="D878" i="9"/>
  <c r="C878" i="9"/>
  <c r="D877" i="9"/>
  <c r="C877" i="9"/>
  <c r="D876" i="9"/>
  <c r="C876" i="9"/>
  <c r="D875" i="9"/>
  <c r="C875" i="9"/>
  <c r="D874" i="9"/>
  <c r="C874" i="9"/>
  <c r="D873" i="9"/>
  <c r="C873" i="9"/>
  <c r="D872" i="9"/>
  <c r="C872" i="9"/>
  <c r="D871" i="9"/>
  <c r="C871" i="9"/>
  <c r="D870" i="9"/>
  <c r="C870" i="9"/>
  <c r="D869" i="9"/>
  <c r="C869" i="9"/>
  <c r="D868" i="9"/>
  <c r="C868" i="9"/>
  <c r="D867" i="9"/>
  <c r="C867" i="9"/>
  <c r="D866" i="9"/>
  <c r="C866" i="9"/>
  <c r="D865" i="9"/>
  <c r="C865" i="9"/>
  <c r="D864" i="9"/>
  <c r="C864" i="9"/>
  <c r="D863" i="9"/>
  <c r="C863" i="9"/>
  <c r="D862" i="9"/>
  <c r="C862" i="9"/>
  <c r="D861" i="9"/>
  <c r="C861" i="9"/>
  <c r="D860" i="9"/>
  <c r="C860" i="9"/>
  <c r="D859" i="9"/>
  <c r="C859" i="9"/>
  <c r="D858" i="9"/>
  <c r="C858" i="9"/>
  <c r="D857" i="9"/>
  <c r="C857" i="9"/>
  <c r="D856" i="9"/>
  <c r="C856" i="9"/>
  <c r="D855" i="9"/>
  <c r="C855" i="9"/>
  <c r="D854" i="9"/>
  <c r="C854" i="9"/>
  <c r="D853" i="9"/>
  <c r="C853" i="9"/>
  <c r="D852" i="9"/>
  <c r="C852" i="9"/>
  <c r="D851" i="9"/>
  <c r="C851" i="9"/>
  <c r="D850" i="9"/>
  <c r="C850" i="9"/>
  <c r="D849" i="9"/>
  <c r="C849" i="9"/>
  <c r="D848" i="9"/>
  <c r="C848" i="9"/>
  <c r="D847" i="9"/>
  <c r="C847" i="9"/>
  <c r="D846" i="9"/>
  <c r="C846" i="9"/>
  <c r="D845" i="9"/>
  <c r="C845" i="9"/>
  <c r="D844" i="9"/>
  <c r="C844" i="9"/>
  <c r="D843" i="9"/>
  <c r="C843" i="9"/>
  <c r="D842" i="9"/>
  <c r="C842" i="9"/>
  <c r="D841" i="9"/>
  <c r="C841" i="9"/>
  <c r="D840" i="9"/>
  <c r="C840" i="9"/>
  <c r="D839" i="9"/>
  <c r="C839" i="9"/>
  <c r="D838" i="9"/>
  <c r="C838" i="9"/>
  <c r="D837" i="9"/>
  <c r="C837" i="9"/>
  <c r="D836" i="9"/>
  <c r="C836" i="9"/>
  <c r="D835" i="9"/>
  <c r="C835" i="9"/>
  <c r="D834" i="9"/>
  <c r="C834" i="9"/>
  <c r="D833" i="9"/>
  <c r="C833" i="9"/>
  <c r="D832" i="9"/>
  <c r="C832" i="9"/>
  <c r="D831" i="9"/>
  <c r="C831" i="9"/>
  <c r="D830" i="9"/>
  <c r="C830" i="9"/>
  <c r="D829" i="9"/>
  <c r="C829" i="9"/>
  <c r="D828" i="9"/>
  <c r="C828" i="9"/>
  <c r="D827" i="9"/>
  <c r="C827" i="9"/>
  <c r="D826" i="9"/>
  <c r="C826" i="9"/>
  <c r="D825" i="9"/>
  <c r="C825" i="9"/>
  <c r="D824" i="9"/>
  <c r="C824" i="9"/>
  <c r="D823" i="9"/>
  <c r="C823" i="9"/>
  <c r="D822" i="9"/>
  <c r="C822" i="9"/>
  <c r="D821" i="9"/>
  <c r="C821" i="9"/>
  <c r="D820" i="9"/>
  <c r="C820" i="9"/>
  <c r="D819" i="9"/>
  <c r="C819" i="9"/>
  <c r="D818" i="9"/>
  <c r="C818" i="9"/>
  <c r="D817" i="9"/>
  <c r="C817" i="9"/>
  <c r="D816" i="9"/>
  <c r="C816" i="9"/>
  <c r="D815" i="9"/>
  <c r="C815" i="9"/>
  <c r="D814" i="9"/>
  <c r="C814" i="9"/>
  <c r="D813" i="9"/>
  <c r="C813" i="9"/>
  <c r="D812" i="9"/>
  <c r="C812" i="9"/>
  <c r="D811" i="9"/>
  <c r="C811" i="9"/>
  <c r="D810" i="9"/>
  <c r="C810" i="9"/>
  <c r="D809" i="9"/>
  <c r="C809" i="9"/>
  <c r="D808" i="9"/>
  <c r="C808" i="9"/>
  <c r="D807" i="9"/>
  <c r="C807" i="9"/>
  <c r="D806" i="9"/>
  <c r="C806" i="9"/>
  <c r="D805" i="9"/>
  <c r="C805" i="9"/>
  <c r="D804" i="9"/>
  <c r="C804" i="9"/>
  <c r="D803" i="9"/>
  <c r="C803" i="9"/>
  <c r="D802" i="9"/>
  <c r="C802" i="9"/>
  <c r="D801" i="9"/>
  <c r="C801" i="9"/>
  <c r="D800" i="9"/>
  <c r="C800" i="9"/>
  <c r="D799" i="9"/>
  <c r="C799" i="9"/>
  <c r="D798" i="9"/>
  <c r="C798" i="9"/>
  <c r="D797" i="9"/>
  <c r="C797" i="9"/>
  <c r="D796" i="9"/>
  <c r="C796" i="9"/>
  <c r="D795" i="9"/>
  <c r="C795" i="9"/>
  <c r="D794" i="9"/>
  <c r="C794" i="9"/>
  <c r="D793" i="9"/>
  <c r="C793" i="9"/>
  <c r="D792" i="9"/>
  <c r="C792" i="9"/>
  <c r="D791" i="9"/>
  <c r="C791" i="9"/>
  <c r="D790" i="9"/>
  <c r="C790" i="9"/>
  <c r="D789" i="9"/>
  <c r="C789" i="9"/>
  <c r="D788" i="9"/>
  <c r="C788" i="9"/>
  <c r="D787" i="9"/>
  <c r="C787" i="9"/>
  <c r="D786" i="9"/>
  <c r="C786" i="9"/>
  <c r="D785" i="9"/>
  <c r="C785" i="9"/>
  <c r="D784" i="9"/>
  <c r="C784" i="9"/>
  <c r="D783" i="9"/>
  <c r="C783" i="9"/>
  <c r="D782" i="9"/>
  <c r="C782" i="9"/>
  <c r="D781" i="9"/>
  <c r="C781" i="9"/>
  <c r="D780" i="9"/>
  <c r="C780" i="9"/>
  <c r="D779" i="9"/>
  <c r="C779" i="9"/>
  <c r="D778" i="9"/>
  <c r="C778" i="9"/>
  <c r="D777" i="9"/>
  <c r="C777" i="9"/>
  <c r="D776" i="9"/>
  <c r="C776" i="9"/>
  <c r="D775" i="9"/>
  <c r="C775" i="9"/>
  <c r="D774" i="9"/>
  <c r="C774" i="9"/>
  <c r="D773" i="9"/>
  <c r="C773" i="9"/>
  <c r="D772" i="9"/>
  <c r="C772" i="9"/>
  <c r="D771" i="9"/>
  <c r="C771" i="9"/>
  <c r="D770" i="9"/>
  <c r="C770" i="9"/>
  <c r="D769" i="9"/>
  <c r="C769" i="9"/>
  <c r="D768" i="9"/>
  <c r="C768" i="9"/>
  <c r="D767" i="9"/>
  <c r="C767" i="9"/>
  <c r="D766" i="9"/>
  <c r="C766" i="9"/>
  <c r="D765" i="9"/>
  <c r="C765" i="9"/>
  <c r="D764" i="9"/>
  <c r="C764" i="9"/>
  <c r="D763" i="9"/>
  <c r="C763" i="9"/>
  <c r="D762" i="9"/>
  <c r="C762" i="9"/>
  <c r="D761" i="9"/>
  <c r="C761" i="9"/>
  <c r="D760" i="9"/>
  <c r="C760" i="9"/>
  <c r="D759" i="9"/>
  <c r="C759" i="9"/>
  <c r="D758" i="9"/>
  <c r="C758" i="9"/>
  <c r="D757" i="9"/>
  <c r="C757" i="9"/>
  <c r="D756" i="9"/>
  <c r="C756" i="9"/>
  <c r="D755" i="9"/>
  <c r="C755" i="9"/>
  <c r="D754" i="9"/>
  <c r="C754" i="9"/>
  <c r="D753" i="9"/>
  <c r="C753" i="9"/>
  <c r="D752" i="9"/>
  <c r="C752" i="9"/>
  <c r="D751" i="9"/>
  <c r="C751" i="9"/>
  <c r="D750" i="9"/>
  <c r="C750" i="9"/>
  <c r="D749" i="9"/>
  <c r="C749" i="9"/>
  <c r="D748" i="9"/>
  <c r="C748" i="9"/>
  <c r="D747" i="9"/>
  <c r="C747" i="9"/>
  <c r="D746" i="9"/>
  <c r="C746" i="9"/>
  <c r="D745" i="9"/>
  <c r="C745" i="9"/>
  <c r="D744" i="9"/>
  <c r="C744" i="9"/>
  <c r="D743" i="9"/>
  <c r="C743" i="9"/>
  <c r="D742" i="9"/>
  <c r="C742" i="9"/>
  <c r="D741" i="9"/>
  <c r="C741" i="9"/>
  <c r="D740" i="9"/>
  <c r="C740" i="9"/>
  <c r="D739" i="9"/>
  <c r="C739" i="9"/>
  <c r="D738" i="9"/>
  <c r="C738" i="9"/>
  <c r="D737" i="9"/>
  <c r="C737" i="9"/>
  <c r="D736" i="9"/>
  <c r="C736" i="9"/>
  <c r="D735" i="9"/>
  <c r="C735" i="9"/>
  <c r="D734" i="9"/>
  <c r="C734" i="9"/>
  <c r="D733" i="9"/>
  <c r="C733" i="9"/>
  <c r="D732" i="9"/>
  <c r="C732" i="9"/>
  <c r="D731" i="9"/>
  <c r="C731" i="9"/>
  <c r="D730" i="9"/>
  <c r="C730" i="9"/>
  <c r="D729" i="9"/>
  <c r="C729" i="9"/>
  <c r="D728" i="9"/>
  <c r="C728" i="9"/>
  <c r="D727" i="9"/>
  <c r="C727" i="9"/>
  <c r="D726" i="9"/>
  <c r="C726" i="9"/>
  <c r="D725" i="9"/>
  <c r="C725" i="9"/>
  <c r="D724" i="9"/>
  <c r="C724" i="9"/>
  <c r="D723" i="9"/>
  <c r="C723" i="9"/>
  <c r="D722" i="9"/>
  <c r="C722" i="9"/>
  <c r="D721" i="9"/>
  <c r="C721" i="9"/>
  <c r="D720" i="9"/>
  <c r="C720" i="9"/>
  <c r="D719" i="9"/>
  <c r="C719" i="9"/>
  <c r="D718" i="9"/>
  <c r="C718" i="9"/>
  <c r="D717" i="9"/>
  <c r="C717" i="9"/>
  <c r="D716" i="9"/>
  <c r="C716" i="9"/>
  <c r="D715" i="9"/>
  <c r="C715" i="9"/>
  <c r="D714" i="9"/>
  <c r="C714" i="9"/>
  <c r="D713" i="9"/>
  <c r="C713" i="9"/>
  <c r="D712" i="9"/>
  <c r="C712" i="9"/>
  <c r="D711" i="9"/>
  <c r="C711" i="9"/>
  <c r="D710" i="9"/>
  <c r="C710" i="9"/>
  <c r="D709" i="9"/>
  <c r="C709" i="9"/>
  <c r="D708" i="9"/>
  <c r="C708" i="9"/>
  <c r="D707" i="9"/>
  <c r="C707" i="9"/>
  <c r="D706" i="9"/>
  <c r="C706" i="9"/>
  <c r="D705" i="9"/>
  <c r="C705" i="9"/>
  <c r="D704" i="9"/>
  <c r="C704" i="9"/>
  <c r="D703" i="9"/>
  <c r="C703" i="9"/>
  <c r="D702" i="9"/>
  <c r="C702" i="9"/>
  <c r="D701" i="9"/>
  <c r="C701" i="9"/>
  <c r="D700" i="9"/>
  <c r="C700" i="9"/>
  <c r="D699" i="9"/>
  <c r="C699" i="9"/>
  <c r="D698" i="9"/>
  <c r="C698" i="9"/>
  <c r="D697" i="9"/>
  <c r="C697" i="9"/>
  <c r="D696" i="9"/>
  <c r="C696" i="9"/>
  <c r="D695" i="9"/>
  <c r="C695" i="9"/>
  <c r="D694" i="9"/>
  <c r="C694" i="9"/>
  <c r="D693" i="9"/>
  <c r="C693" i="9"/>
  <c r="D692" i="9"/>
  <c r="C692" i="9"/>
  <c r="D691" i="9"/>
  <c r="C691" i="9"/>
  <c r="D690" i="9"/>
  <c r="C690" i="9"/>
  <c r="D689" i="9"/>
  <c r="C689" i="9"/>
  <c r="D688" i="9"/>
  <c r="C688" i="9"/>
  <c r="D687" i="9"/>
  <c r="C687" i="9"/>
  <c r="D686" i="9"/>
  <c r="C686" i="9"/>
  <c r="D685" i="9"/>
  <c r="C685" i="9"/>
  <c r="D684" i="9"/>
  <c r="C684" i="9"/>
  <c r="D683" i="9"/>
  <c r="C683" i="9"/>
  <c r="D682" i="9"/>
  <c r="C682" i="9"/>
  <c r="D681" i="9"/>
  <c r="C681" i="9"/>
  <c r="D680" i="9"/>
  <c r="C680" i="9"/>
  <c r="D679" i="9"/>
  <c r="C679" i="9"/>
  <c r="D678" i="9"/>
  <c r="C678" i="9"/>
  <c r="D677" i="9"/>
  <c r="C677" i="9"/>
  <c r="D676" i="9"/>
  <c r="C676" i="9"/>
  <c r="D675" i="9"/>
  <c r="C675" i="9"/>
  <c r="D674" i="9"/>
  <c r="C674" i="9"/>
  <c r="D673" i="9"/>
  <c r="C673" i="9"/>
  <c r="D672" i="9"/>
  <c r="C672" i="9"/>
  <c r="D671" i="9"/>
  <c r="C671" i="9"/>
  <c r="D670" i="9"/>
  <c r="C670" i="9"/>
  <c r="D669" i="9"/>
  <c r="C669" i="9"/>
  <c r="D668" i="9"/>
  <c r="C668" i="9"/>
  <c r="D667" i="9"/>
  <c r="C667" i="9"/>
  <c r="D666" i="9"/>
  <c r="C666" i="9"/>
  <c r="D665" i="9"/>
  <c r="C665" i="9"/>
  <c r="D664" i="9"/>
  <c r="C664" i="9"/>
  <c r="D663" i="9"/>
  <c r="C663" i="9"/>
  <c r="D662" i="9"/>
  <c r="C662" i="9"/>
  <c r="D661" i="9"/>
  <c r="C661" i="9"/>
  <c r="D660" i="9"/>
  <c r="C660" i="9"/>
  <c r="D659" i="9"/>
  <c r="C659" i="9"/>
  <c r="D658" i="9"/>
  <c r="C658" i="9"/>
  <c r="D657" i="9"/>
  <c r="C657" i="9"/>
  <c r="D656" i="9"/>
  <c r="C656" i="9"/>
  <c r="D655" i="9"/>
  <c r="C655" i="9"/>
  <c r="D654" i="9"/>
  <c r="C654" i="9"/>
  <c r="D653" i="9"/>
  <c r="C653" i="9"/>
  <c r="D652" i="9"/>
  <c r="C652" i="9"/>
  <c r="D651" i="9"/>
  <c r="C651" i="9"/>
  <c r="D650" i="9"/>
  <c r="C650" i="9"/>
  <c r="D649" i="9"/>
  <c r="C649" i="9"/>
  <c r="D648" i="9"/>
  <c r="C648" i="9"/>
  <c r="D647" i="9"/>
  <c r="C647" i="9"/>
  <c r="D646" i="9"/>
  <c r="C646" i="9"/>
  <c r="D645" i="9"/>
  <c r="C645" i="9"/>
  <c r="D644" i="9"/>
  <c r="C644" i="9"/>
  <c r="D643" i="9"/>
  <c r="C643" i="9"/>
  <c r="D642" i="9"/>
  <c r="C642" i="9"/>
  <c r="D641" i="9"/>
  <c r="C641" i="9"/>
  <c r="D640" i="9"/>
  <c r="C640" i="9"/>
  <c r="D639" i="9"/>
  <c r="C639" i="9"/>
  <c r="D638" i="9"/>
  <c r="C638" i="9"/>
  <c r="D637" i="9"/>
  <c r="C637" i="9"/>
  <c r="D636" i="9"/>
  <c r="C636" i="9"/>
  <c r="D635" i="9"/>
  <c r="C635" i="9"/>
  <c r="D634" i="9"/>
  <c r="C634" i="9"/>
  <c r="D633" i="9"/>
  <c r="C633" i="9"/>
  <c r="D632" i="9"/>
  <c r="C632" i="9"/>
  <c r="D631" i="9"/>
  <c r="C631" i="9"/>
  <c r="D630" i="9"/>
  <c r="C630" i="9"/>
  <c r="D629" i="9"/>
  <c r="C629" i="9"/>
  <c r="D628" i="9"/>
  <c r="C628" i="9"/>
  <c r="D627" i="9"/>
  <c r="C627" i="9"/>
  <c r="D626" i="9"/>
  <c r="C626" i="9"/>
  <c r="D625" i="9"/>
  <c r="C625" i="9"/>
  <c r="D624" i="9"/>
  <c r="C624" i="9"/>
  <c r="D623" i="9"/>
  <c r="C623" i="9"/>
  <c r="D622" i="9"/>
  <c r="C622" i="9"/>
  <c r="D621" i="9"/>
  <c r="C621" i="9"/>
  <c r="D620" i="9"/>
  <c r="C620" i="9"/>
  <c r="D619" i="9"/>
  <c r="C619" i="9"/>
  <c r="D618" i="9"/>
  <c r="C618" i="9"/>
  <c r="D617" i="9"/>
  <c r="C617" i="9"/>
  <c r="D616" i="9"/>
  <c r="C616" i="9"/>
  <c r="D615" i="9"/>
  <c r="C615" i="9"/>
  <c r="D614" i="9"/>
  <c r="C614" i="9"/>
  <c r="D613" i="9"/>
  <c r="C613" i="9"/>
  <c r="D612" i="9"/>
  <c r="C612" i="9"/>
  <c r="D611" i="9"/>
  <c r="C611" i="9"/>
  <c r="D610" i="9"/>
  <c r="C610" i="9"/>
  <c r="D609" i="9"/>
  <c r="C609" i="9"/>
  <c r="D608" i="9"/>
  <c r="C608" i="9"/>
  <c r="D607" i="9"/>
  <c r="C607" i="9"/>
  <c r="D606" i="9"/>
  <c r="C606" i="9"/>
  <c r="D605" i="9"/>
  <c r="C605" i="9"/>
  <c r="D604" i="9"/>
  <c r="C604" i="9"/>
  <c r="D603" i="9"/>
  <c r="C603" i="9"/>
  <c r="D602" i="9"/>
  <c r="C602" i="9"/>
  <c r="D601" i="9"/>
  <c r="C601" i="9"/>
  <c r="D600" i="9"/>
  <c r="C600" i="9"/>
  <c r="D599" i="9"/>
  <c r="C599" i="9"/>
  <c r="D598" i="9"/>
  <c r="C598" i="9"/>
  <c r="D597" i="9"/>
  <c r="C597" i="9"/>
  <c r="D596" i="9"/>
  <c r="C596" i="9"/>
  <c r="D595" i="9"/>
  <c r="C595" i="9"/>
  <c r="D594" i="9"/>
  <c r="C594" i="9"/>
  <c r="D593" i="9"/>
  <c r="C593" i="9"/>
  <c r="D592" i="9"/>
  <c r="C592" i="9"/>
  <c r="D591" i="9"/>
  <c r="C591" i="9"/>
  <c r="D590" i="9"/>
  <c r="C590" i="9"/>
  <c r="D589" i="9"/>
  <c r="C589" i="9"/>
  <c r="D588" i="9"/>
  <c r="C588" i="9"/>
  <c r="D587" i="9"/>
  <c r="C587" i="9"/>
  <c r="D586" i="9"/>
  <c r="C586" i="9"/>
  <c r="D585" i="9"/>
  <c r="C585" i="9"/>
  <c r="D584" i="9"/>
  <c r="C584" i="9"/>
  <c r="D583" i="9"/>
  <c r="C583" i="9"/>
  <c r="D582" i="9"/>
  <c r="C582" i="9"/>
  <c r="D581" i="9"/>
  <c r="C581" i="9"/>
  <c r="D580" i="9"/>
  <c r="C580" i="9"/>
  <c r="D579" i="9"/>
  <c r="C579" i="9"/>
  <c r="D578" i="9"/>
  <c r="C578" i="9"/>
  <c r="D577" i="9"/>
  <c r="C577" i="9"/>
  <c r="D576" i="9"/>
  <c r="C576" i="9"/>
  <c r="D575" i="9"/>
  <c r="C575" i="9"/>
  <c r="D574" i="9"/>
  <c r="C574" i="9"/>
  <c r="D573" i="9"/>
  <c r="C573" i="9"/>
  <c r="D572" i="9"/>
  <c r="C572" i="9"/>
  <c r="D571" i="9"/>
  <c r="C571" i="9"/>
  <c r="D570" i="9"/>
  <c r="C570" i="9"/>
  <c r="D569" i="9"/>
  <c r="C569" i="9"/>
  <c r="D568" i="9"/>
  <c r="C568" i="9"/>
  <c r="D567" i="9"/>
  <c r="C567" i="9"/>
  <c r="D566" i="9"/>
  <c r="C566" i="9"/>
  <c r="D565" i="9"/>
  <c r="C565" i="9"/>
  <c r="D564" i="9"/>
  <c r="C564" i="9"/>
  <c r="D563" i="9"/>
  <c r="C563" i="9"/>
  <c r="D562" i="9"/>
  <c r="C562" i="9"/>
  <c r="D561" i="9"/>
  <c r="C561" i="9"/>
  <c r="D560" i="9"/>
  <c r="C560" i="9"/>
  <c r="D559" i="9"/>
  <c r="C559" i="9"/>
  <c r="D558" i="9"/>
  <c r="C558" i="9"/>
  <c r="D557" i="9"/>
  <c r="C557" i="9"/>
  <c r="D556" i="9"/>
  <c r="C556" i="9"/>
  <c r="D555" i="9"/>
  <c r="C555" i="9"/>
  <c r="D554" i="9"/>
  <c r="C554" i="9"/>
  <c r="D553" i="9"/>
  <c r="C553" i="9"/>
  <c r="D552" i="9"/>
  <c r="C552" i="9"/>
  <c r="D551" i="9"/>
  <c r="C551" i="9"/>
  <c r="D550" i="9"/>
  <c r="C550" i="9"/>
  <c r="D549" i="9"/>
  <c r="C549" i="9"/>
  <c r="D548" i="9"/>
  <c r="C548" i="9"/>
  <c r="D547" i="9"/>
  <c r="C547" i="9"/>
  <c r="D546" i="9"/>
  <c r="C546" i="9"/>
  <c r="D545" i="9"/>
  <c r="C545" i="9"/>
  <c r="D544" i="9"/>
  <c r="C544" i="9"/>
  <c r="D543" i="9"/>
  <c r="C543" i="9"/>
  <c r="D542" i="9"/>
  <c r="C542" i="9"/>
  <c r="D541" i="9"/>
  <c r="C541" i="9"/>
  <c r="D540" i="9"/>
  <c r="C540" i="9"/>
  <c r="D539" i="9"/>
  <c r="C539" i="9"/>
  <c r="D538" i="9"/>
  <c r="C538" i="9"/>
  <c r="D537" i="9"/>
  <c r="C537" i="9"/>
  <c r="D536" i="9"/>
  <c r="C536" i="9"/>
  <c r="D535" i="9"/>
  <c r="C535" i="9"/>
  <c r="D534" i="9"/>
  <c r="C534" i="9"/>
  <c r="D533" i="9"/>
  <c r="C533" i="9"/>
  <c r="D532" i="9"/>
  <c r="C532" i="9"/>
  <c r="D531" i="9"/>
  <c r="C531" i="9"/>
  <c r="D530" i="9"/>
  <c r="C530" i="9"/>
  <c r="D529" i="9"/>
  <c r="C529" i="9"/>
  <c r="D528" i="9"/>
  <c r="C528" i="9"/>
  <c r="D527" i="9"/>
  <c r="C527" i="9"/>
  <c r="D526" i="9"/>
  <c r="C526" i="9"/>
  <c r="D525" i="9"/>
  <c r="C525" i="9"/>
  <c r="D524" i="9"/>
  <c r="C524" i="9"/>
  <c r="D523" i="9"/>
  <c r="C523" i="9"/>
  <c r="D522" i="9"/>
  <c r="C522" i="9"/>
  <c r="D521" i="9"/>
  <c r="C521" i="9"/>
  <c r="D520" i="9"/>
  <c r="C520" i="9"/>
  <c r="D519" i="9"/>
  <c r="C519" i="9"/>
  <c r="D518" i="9"/>
  <c r="C518" i="9"/>
  <c r="D517" i="9"/>
  <c r="C517" i="9"/>
  <c r="D516" i="9"/>
  <c r="C516" i="9"/>
  <c r="D515" i="9"/>
  <c r="C515" i="9"/>
  <c r="D514" i="9"/>
  <c r="C514" i="9"/>
  <c r="D513" i="9"/>
  <c r="C513" i="9"/>
  <c r="D512" i="9"/>
  <c r="C512" i="9"/>
  <c r="D511" i="9"/>
  <c r="C511" i="9"/>
  <c r="D510" i="9"/>
  <c r="C510" i="9"/>
  <c r="D509" i="9"/>
  <c r="C509" i="9"/>
  <c r="D508" i="9"/>
  <c r="C508" i="9"/>
  <c r="D507" i="9"/>
  <c r="C507" i="9"/>
  <c r="D506" i="9"/>
  <c r="C506" i="9"/>
  <c r="D505" i="9"/>
  <c r="C505" i="9"/>
  <c r="D504" i="9"/>
  <c r="C504" i="9"/>
  <c r="D503" i="9"/>
  <c r="C503" i="9"/>
  <c r="D502" i="9"/>
  <c r="C502" i="9"/>
  <c r="D501" i="9"/>
  <c r="C501" i="9"/>
  <c r="D500" i="9"/>
  <c r="C500" i="9"/>
  <c r="D499" i="9"/>
  <c r="C499" i="9"/>
  <c r="D498" i="9"/>
  <c r="C498" i="9"/>
  <c r="D497" i="9"/>
  <c r="C497" i="9"/>
  <c r="D496" i="9"/>
  <c r="C496" i="9"/>
  <c r="D495" i="9"/>
  <c r="C495" i="9"/>
  <c r="D494" i="9"/>
  <c r="C494" i="9"/>
  <c r="D493" i="9"/>
  <c r="C493" i="9"/>
  <c r="D492" i="9"/>
  <c r="C492" i="9"/>
  <c r="D491" i="9"/>
  <c r="C491" i="9"/>
  <c r="D490" i="9"/>
  <c r="C490" i="9"/>
  <c r="D489" i="9"/>
  <c r="C489" i="9"/>
  <c r="D488" i="9"/>
  <c r="C488" i="9"/>
  <c r="D487" i="9"/>
  <c r="C487" i="9"/>
  <c r="D486" i="9"/>
  <c r="C486" i="9"/>
  <c r="D485" i="9"/>
  <c r="C485" i="9"/>
  <c r="D484" i="9"/>
  <c r="C484" i="9"/>
  <c r="D483" i="9"/>
  <c r="C483" i="9"/>
  <c r="D482" i="9"/>
  <c r="C482" i="9"/>
  <c r="D481" i="9"/>
  <c r="C481" i="9"/>
  <c r="D480" i="9"/>
  <c r="C480" i="9"/>
  <c r="D479" i="9"/>
  <c r="C479" i="9"/>
  <c r="D478" i="9"/>
  <c r="C478" i="9"/>
  <c r="D477" i="9"/>
  <c r="C477" i="9"/>
  <c r="D476" i="9"/>
  <c r="C476" i="9"/>
  <c r="D475" i="9"/>
  <c r="C475" i="9"/>
  <c r="D474" i="9"/>
  <c r="C474" i="9"/>
  <c r="D473" i="9"/>
  <c r="C473" i="9"/>
  <c r="D472" i="9"/>
  <c r="C472" i="9"/>
  <c r="D471" i="9"/>
  <c r="C471" i="9"/>
  <c r="D470" i="9"/>
  <c r="C470" i="9"/>
  <c r="D469" i="9"/>
  <c r="C469" i="9"/>
  <c r="D468" i="9"/>
  <c r="C468" i="9"/>
  <c r="D467" i="9"/>
  <c r="C467" i="9"/>
  <c r="D466" i="9"/>
  <c r="C466" i="9"/>
  <c r="D465" i="9"/>
  <c r="C465" i="9"/>
  <c r="D464" i="9"/>
  <c r="C464" i="9"/>
  <c r="D463" i="9"/>
  <c r="C463" i="9"/>
  <c r="D462" i="9"/>
  <c r="C462" i="9"/>
  <c r="D461" i="9"/>
  <c r="C461" i="9"/>
  <c r="D460" i="9"/>
  <c r="C460" i="9"/>
  <c r="D459" i="9"/>
  <c r="C459" i="9"/>
  <c r="D458" i="9"/>
  <c r="C458" i="9"/>
  <c r="D457" i="9"/>
  <c r="C457" i="9"/>
  <c r="D456" i="9"/>
  <c r="C456" i="9"/>
  <c r="D455" i="9"/>
  <c r="C455" i="9"/>
  <c r="D454" i="9"/>
  <c r="C454" i="9"/>
  <c r="D453" i="9"/>
  <c r="C453" i="9"/>
  <c r="D452" i="9"/>
  <c r="C452" i="9"/>
  <c r="D451" i="9"/>
  <c r="C451" i="9"/>
  <c r="D450" i="9"/>
  <c r="C450" i="9"/>
  <c r="D449" i="9"/>
  <c r="C449" i="9"/>
  <c r="D448" i="9"/>
  <c r="C448" i="9"/>
  <c r="D447" i="9"/>
  <c r="C447" i="9"/>
  <c r="D446" i="9"/>
  <c r="C446" i="9"/>
  <c r="D445" i="9"/>
  <c r="C445" i="9"/>
  <c r="D444" i="9"/>
  <c r="C444" i="9"/>
  <c r="D443" i="9"/>
  <c r="C443" i="9"/>
  <c r="D442" i="9"/>
  <c r="C442" i="9"/>
  <c r="D441" i="9"/>
  <c r="C441" i="9"/>
  <c r="D440" i="9"/>
  <c r="C440" i="9"/>
  <c r="D439" i="9"/>
  <c r="C439" i="9"/>
  <c r="D438" i="9"/>
  <c r="C438" i="9"/>
  <c r="D437" i="9"/>
  <c r="C437" i="9"/>
  <c r="D436" i="9"/>
  <c r="C436" i="9"/>
  <c r="D435" i="9"/>
  <c r="C435" i="9"/>
  <c r="D434" i="9"/>
  <c r="C434" i="9"/>
  <c r="D433" i="9"/>
  <c r="C433" i="9"/>
  <c r="D432" i="9"/>
  <c r="C432" i="9"/>
  <c r="D431" i="9"/>
  <c r="C431" i="9"/>
  <c r="D430" i="9"/>
  <c r="C430" i="9"/>
  <c r="D429" i="9"/>
  <c r="C429" i="9"/>
  <c r="D428" i="9"/>
  <c r="C428" i="9"/>
  <c r="D427" i="9"/>
  <c r="C427" i="9"/>
  <c r="D426" i="9"/>
  <c r="C426" i="9"/>
  <c r="D425" i="9"/>
  <c r="C425" i="9"/>
  <c r="D424" i="9"/>
  <c r="C424" i="9"/>
  <c r="D423" i="9"/>
  <c r="C423" i="9"/>
  <c r="D422" i="9"/>
  <c r="C422" i="9"/>
  <c r="D421" i="9"/>
  <c r="C421" i="9"/>
  <c r="D420" i="9"/>
  <c r="C420" i="9"/>
  <c r="D419" i="9"/>
  <c r="C419" i="9"/>
  <c r="D418" i="9"/>
  <c r="C418" i="9"/>
  <c r="D417" i="9"/>
  <c r="C417" i="9"/>
  <c r="D416" i="9"/>
  <c r="C416" i="9"/>
  <c r="D415" i="9"/>
  <c r="C415" i="9"/>
  <c r="D414" i="9"/>
  <c r="C414" i="9"/>
  <c r="D413" i="9"/>
  <c r="C413" i="9"/>
  <c r="D412" i="9"/>
  <c r="C412" i="9"/>
  <c r="D411" i="9"/>
  <c r="C411" i="9"/>
  <c r="D410" i="9"/>
  <c r="C410" i="9"/>
  <c r="D409" i="9"/>
  <c r="C409" i="9"/>
  <c r="D408" i="9"/>
  <c r="C408" i="9"/>
  <c r="D407" i="9"/>
  <c r="C407" i="9"/>
  <c r="D406" i="9"/>
  <c r="C406" i="9"/>
  <c r="D405" i="9"/>
  <c r="C405" i="9"/>
  <c r="D404" i="9"/>
  <c r="C404" i="9"/>
  <c r="D403" i="9"/>
  <c r="C403" i="9"/>
  <c r="D402" i="9"/>
  <c r="C402" i="9"/>
  <c r="D401" i="9"/>
  <c r="C401" i="9"/>
  <c r="D400" i="9"/>
  <c r="C400" i="9"/>
  <c r="D399" i="9"/>
  <c r="C399" i="9"/>
  <c r="D398" i="9"/>
  <c r="C398" i="9"/>
  <c r="D397" i="9"/>
  <c r="C397" i="9"/>
  <c r="D396" i="9"/>
  <c r="C396" i="9"/>
  <c r="D395" i="9"/>
  <c r="C395" i="9"/>
  <c r="D394" i="9"/>
  <c r="C394" i="9"/>
  <c r="D393" i="9"/>
  <c r="C393" i="9"/>
  <c r="D392" i="9"/>
  <c r="C392" i="9"/>
  <c r="D391" i="9"/>
  <c r="C391" i="9"/>
  <c r="D390" i="9"/>
  <c r="C390" i="9"/>
  <c r="D389" i="9"/>
  <c r="C389" i="9"/>
  <c r="D388" i="9"/>
  <c r="C388" i="9"/>
  <c r="D387" i="9"/>
  <c r="C387" i="9"/>
  <c r="D386" i="9"/>
  <c r="C386" i="9"/>
  <c r="D385" i="9"/>
  <c r="C385" i="9"/>
  <c r="D384" i="9"/>
  <c r="C384" i="9"/>
  <c r="D383" i="9"/>
  <c r="C383" i="9"/>
  <c r="D382" i="9"/>
  <c r="C382" i="9"/>
  <c r="D381" i="9"/>
  <c r="C381" i="9"/>
  <c r="D380" i="9"/>
  <c r="C380" i="9"/>
  <c r="D379" i="9"/>
  <c r="C379" i="9"/>
  <c r="D378" i="9"/>
  <c r="C378" i="9"/>
  <c r="D377" i="9"/>
  <c r="C377" i="9"/>
  <c r="D376" i="9"/>
  <c r="C376" i="9"/>
  <c r="D375" i="9"/>
  <c r="C375" i="9"/>
  <c r="D374" i="9"/>
  <c r="C374" i="9"/>
  <c r="D373" i="9"/>
  <c r="C373" i="9"/>
  <c r="D372" i="9"/>
  <c r="C372" i="9"/>
  <c r="D371" i="9"/>
  <c r="C371" i="9"/>
  <c r="D370" i="9"/>
  <c r="C370" i="9"/>
  <c r="D369" i="9"/>
  <c r="C369" i="9"/>
  <c r="D368" i="9"/>
  <c r="C368" i="9"/>
  <c r="D367" i="9"/>
  <c r="C367" i="9"/>
  <c r="D366" i="9"/>
  <c r="C366" i="9"/>
  <c r="D365" i="9"/>
  <c r="C365" i="9"/>
  <c r="D364" i="9"/>
  <c r="C364" i="9"/>
  <c r="D363" i="9"/>
  <c r="C363" i="9"/>
  <c r="D362" i="9"/>
  <c r="C362" i="9"/>
  <c r="D361" i="9"/>
  <c r="C361" i="9"/>
  <c r="D360" i="9"/>
  <c r="C360" i="9"/>
  <c r="D359" i="9"/>
  <c r="C359" i="9"/>
  <c r="D358" i="9"/>
  <c r="C358" i="9"/>
  <c r="D357" i="9"/>
  <c r="C357" i="9"/>
  <c r="D356" i="9"/>
  <c r="C356" i="9"/>
  <c r="D355" i="9"/>
  <c r="C355" i="9"/>
  <c r="D354" i="9"/>
  <c r="C354" i="9"/>
  <c r="D353" i="9"/>
  <c r="C353" i="9"/>
  <c r="D352" i="9"/>
  <c r="C352" i="9"/>
  <c r="D351" i="9"/>
  <c r="C351" i="9"/>
  <c r="D350" i="9"/>
  <c r="C350" i="9"/>
  <c r="D349" i="9"/>
  <c r="C349" i="9"/>
  <c r="D348" i="9"/>
  <c r="C348" i="9"/>
  <c r="D347" i="9"/>
  <c r="C347" i="9"/>
  <c r="D346" i="9"/>
  <c r="C346" i="9"/>
  <c r="D345" i="9"/>
  <c r="C345" i="9"/>
  <c r="D344" i="9"/>
  <c r="C344" i="9"/>
  <c r="D343" i="9"/>
  <c r="C343" i="9"/>
  <c r="D342" i="9"/>
  <c r="C342" i="9"/>
  <c r="D341" i="9"/>
  <c r="C341" i="9"/>
  <c r="D340" i="9"/>
  <c r="C340" i="9"/>
  <c r="D339" i="9"/>
  <c r="C339" i="9"/>
  <c r="D338" i="9"/>
  <c r="C338" i="9"/>
  <c r="D337" i="9"/>
  <c r="C337" i="9"/>
  <c r="D336" i="9"/>
  <c r="C336" i="9"/>
  <c r="D335" i="9"/>
  <c r="C335" i="9"/>
  <c r="D334" i="9"/>
  <c r="C334" i="9"/>
  <c r="D333" i="9"/>
  <c r="C333" i="9"/>
  <c r="D332" i="9"/>
  <c r="C332" i="9"/>
  <c r="D331" i="9"/>
  <c r="C331" i="9"/>
  <c r="D330" i="9"/>
  <c r="C330" i="9"/>
  <c r="D329" i="9"/>
  <c r="C329" i="9"/>
  <c r="D328" i="9"/>
  <c r="C328" i="9"/>
  <c r="D327" i="9"/>
  <c r="C327" i="9"/>
  <c r="D326" i="9"/>
  <c r="C326" i="9"/>
  <c r="D325" i="9"/>
  <c r="C325" i="9"/>
  <c r="D324" i="9"/>
  <c r="C324" i="9"/>
  <c r="D323" i="9"/>
  <c r="C323" i="9"/>
  <c r="D322" i="9"/>
  <c r="C322" i="9"/>
  <c r="D321" i="9"/>
  <c r="C321" i="9"/>
  <c r="D320" i="9"/>
  <c r="C320" i="9"/>
  <c r="D319" i="9"/>
  <c r="C319" i="9"/>
  <c r="D318" i="9"/>
  <c r="C318" i="9"/>
  <c r="D317" i="9"/>
  <c r="C317" i="9"/>
  <c r="D316" i="9"/>
  <c r="C316" i="9"/>
  <c r="D315" i="9"/>
  <c r="C315" i="9"/>
  <c r="D314" i="9"/>
  <c r="C314" i="9"/>
  <c r="D313" i="9"/>
  <c r="C313" i="9"/>
  <c r="D312" i="9"/>
  <c r="C312" i="9"/>
  <c r="D311" i="9"/>
  <c r="C311" i="9"/>
  <c r="D310" i="9"/>
  <c r="C310" i="9"/>
  <c r="D309" i="9"/>
  <c r="C309" i="9"/>
  <c r="D308" i="9"/>
  <c r="C308" i="9"/>
  <c r="D307" i="9"/>
  <c r="C307" i="9"/>
  <c r="D306" i="9"/>
  <c r="C306" i="9"/>
  <c r="D305" i="9"/>
  <c r="C305" i="9"/>
  <c r="D304" i="9"/>
  <c r="C304" i="9"/>
  <c r="D303" i="9"/>
  <c r="C303" i="9"/>
  <c r="D302" i="9"/>
  <c r="C302" i="9"/>
  <c r="D301" i="9"/>
  <c r="C301" i="9"/>
  <c r="D300" i="9"/>
  <c r="C300" i="9"/>
  <c r="D299" i="9"/>
  <c r="C299" i="9"/>
  <c r="D298" i="9"/>
  <c r="C298" i="9"/>
  <c r="D297" i="9"/>
  <c r="C297" i="9"/>
  <c r="D296" i="9"/>
  <c r="C296" i="9"/>
  <c r="D295" i="9"/>
  <c r="C295" i="9"/>
  <c r="D294" i="9"/>
  <c r="C294" i="9"/>
  <c r="D293" i="9"/>
  <c r="C293" i="9"/>
  <c r="D292" i="9"/>
  <c r="C292" i="9"/>
  <c r="D291" i="9"/>
  <c r="C291" i="9"/>
  <c r="D290" i="9"/>
  <c r="C290" i="9"/>
  <c r="D289" i="9"/>
  <c r="C289" i="9"/>
  <c r="D288" i="9"/>
  <c r="C288" i="9"/>
  <c r="D287" i="9"/>
  <c r="C287" i="9"/>
  <c r="D286" i="9"/>
  <c r="C286" i="9"/>
  <c r="D285" i="9"/>
  <c r="C285" i="9"/>
  <c r="D284" i="9"/>
  <c r="C284" i="9"/>
  <c r="D283" i="9"/>
  <c r="C283" i="9"/>
  <c r="D282" i="9"/>
  <c r="C282" i="9"/>
  <c r="D281" i="9"/>
  <c r="C281" i="9"/>
  <c r="D280" i="9"/>
  <c r="C280" i="9"/>
  <c r="D279" i="9"/>
  <c r="C279" i="9"/>
  <c r="D278" i="9"/>
  <c r="C278" i="9"/>
  <c r="D277" i="9"/>
  <c r="C277" i="9"/>
  <c r="D276" i="9"/>
  <c r="C276" i="9"/>
  <c r="D275" i="9"/>
  <c r="C275" i="9"/>
  <c r="D274" i="9"/>
  <c r="C274" i="9"/>
  <c r="D273" i="9"/>
  <c r="C273" i="9"/>
  <c r="D272" i="9"/>
  <c r="C272" i="9"/>
  <c r="D271" i="9"/>
  <c r="C271" i="9"/>
  <c r="D270" i="9"/>
  <c r="C270" i="9"/>
  <c r="D269" i="9"/>
  <c r="C269" i="9"/>
  <c r="D268" i="9"/>
  <c r="C268" i="9"/>
  <c r="D267" i="9"/>
  <c r="C267" i="9"/>
  <c r="D266" i="9"/>
  <c r="C266" i="9"/>
  <c r="D265" i="9"/>
  <c r="C265" i="9"/>
  <c r="D264" i="9"/>
  <c r="C264" i="9"/>
  <c r="D263" i="9"/>
  <c r="C263" i="9"/>
  <c r="D262" i="9"/>
  <c r="C262" i="9"/>
  <c r="D261" i="9"/>
  <c r="C261" i="9"/>
  <c r="D260" i="9"/>
  <c r="C260" i="9"/>
  <c r="D259" i="9"/>
  <c r="C259" i="9"/>
  <c r="D258" i="9"/>
  <c r="C258" i="9"/>
  <c r="D257" i="9"/>
  <c r="C257" i="9"/>
  <c r="D256" i="9"/>
  <c r="C256" i="9"/>
  <c r="D255" i="9"/>
  <c r="C255" i="9"/>
  <c r="D254" i="9"/>
  <c r="C254" i="9"/>
  <c r="D253" i="9"/>
  <c r="C253" i="9"/>
  <c r="D252" i="9"/>
  <c r="C252" i="9"/>
  <c r="D251" i="9"/>
  <c r="C251" i="9"/>
  <c r="D250" i="9"/>
  <c r="C250" i="9"/>
  <c r="D249" i="9"/>
  <c r="C249" i="9"/>
  <c r="D248" i="9"/>
  <c r="C248" i="9"/>
  <c r="D247" i="9"/>
  <c r="C247" i="9"/>
  <c r="D246" i="9"/>
  <c r="C246" i="9"/>
  <c r="D245" i="9"/>
  <c r="C245" i="9"/>
  <c r="D244" i="9"/>
  <c r="C244" i="9"/>
  <c r="D243" i="9"/>
  <c r="C243" i="9"/>
  <c r="D242" i="9"/>
  <c r="C242" i="9"/>
  <c r="D241" i="9"/>
  <c r="C241" i="9"/>
  <c r="D240" i="9"/>
  <c r="C240" i="9"/>
  <c r="D239" i="9"/>
  <c r="C239" i="9"/>
  <c r="D238" i="9"/>
  <c r="C238" i="9"/>
  <c r="D237" i="9"/>
  <c r="C237" i="9"/>
  <c r="D236" i="9"/>
  <c r="C236" i="9"/>
  <c r="D235" i="9"/>
  <c r="C235" i="9"/>
  <c r="D234" i="9"/>
  <c r="C234" i="9"/>
  <c r="D233" i="9"/>
  <c r="C233" i="9"/>
  <c r="D232" i="9"/>
  <c r="C232" i="9"/>
  <c r="D231" i="9"/>
  <c r="C231" i="9"/>
  <c r="D230" i="9"/>
  <c r="C230" i="9"/>
  <c r="D229" i="9"/>
  <c r="C229" i="9"/>
  <c r="D228" i="9"/>
  <c r="C228" i="9"/>
  <c r="D227" i="9"/>
  <c r="C227" i="9"/>
  <c r="D226" i="9"/>
  <c r="C226" i="9"/>
  <c r="D225" i="9"/>
  <c r="C225" i="9"/>
  <c r="D224" i="9"/>
  <c r="C224" i="9"/>
  <c r="D223" i="9"/>
  <c r="C223" i="9"/>
  <c r="D222" i="9"/>
  <c r="C222" i="9"/>
  <c r="D221" i="9"/>
  <c r="C221" i="9"/>
  <c r="D220" i="9"/>
  <c r="C220" i="9"/>
  <c r="D219" i="9"/>
  <c r="C219" i="9"/>
  <c r="D218" i="9"/>
  <c r="C218" i="9"/>
  <c r="D217" i="9"/>
  <c r="C217" i="9"/>
  <c r="D216" i="9"/>
  <c r="C216" i="9"/>
  <c r="D215" i="9"/>
  <c r="C215" i="9"/>
  <c r="D214" i="9"/>
  <c r="C214" i="9"/>
  <c r="D213" i="9"/>
  <c r="C213" i="9"/>
  <c r="D212" i="9"/>
  <c r="C212" i="9"/>
  <c r="D211" i="9"/>
  <c r="C211" i="9"/>
  <c r="D210" i="9"/>
  <c r="C210" i="9"/>
  <c r="D209" i="9"/>
  <c r="C209" i="9"/>
  <c r="D208" i="9"/>
  <c r="C208" i="9"/>
  <c r="D207" i="9"/>
  <c r="C207" i="9"/>
  <c r="D206" i="9"/>
  <c r="C206" i="9"/>
  <c r="D205" i="9"/>
  <c r="C205" i="9"/>
  <c r="D204" i="9"/>
  <c r="C204" i="9"/>
  <c r="D203" i="9"/>
  <c r="C203" i="9"/>
  <c r="D202" i="9"/>
  <c r="C202" i="9"/>
  <c r="D201" i="9"/>
  <c r="C201" i="9"/>
  <c r="D200" i="9"/>
  <c r="C200" i="9"/>
  <c r="D199" i="9"/>
  <c r="C199" i="9"/>
  <c r="D198" i="9"/>
  <c r="C198" i="9"/>
  <c r="D197" i="9"/>
  <c r="C197" i="9"/>
  <c r="D196" i="9"/>
  <c r="C196" i="9"/>
  <c r="D195" i="9"/>
  <c r="C195" i="9"/>
  <c r="D194" i="9"/>
  <c r="C194" i="9"/>
  <c r="D193" i="9"/>
  <c r="C193" i="9"/>
  <c r="D192" i="9"/>
  <c r="C192" i="9"/>
  <c r="D191" i="9"/>
  <c r="C191" i="9"/>
  <c r="D190" i="9"/>
  <c r="C190" i="9"/>
  <c r="D189" i="9"/>
  <c r="C189" i="9"/>
  <c r="D188" i="9"/>
  <c r="C188" i="9"/>
  <c r="D187" i="9"/>
  <c r="C187" i="9"/>
  <c r="D186" i="9"/>
  <c r="C186" i="9"/>
  <c r="D185" i="9"/>
  <c r="C185" i="9"/>
  <c r="D184" i="9"/>
  <c r="C184" i="9"/>
  <c r="D183" i="9"/>
  <c r="C183" i="9"/>
  <c r="D182" i="9"/>
  <c r="C182" i="9"/>
  <c r="D181" i="9"/>
  <c r="C181" i="9"/>
  <c r="D180" i="9"/>
  <c r="C180" i="9"/>
  <c r="D179" i="9"/>
  <c r="C179" i="9"/>
  <c r="D178" i="9"/>
  <c r="C178" i="9"/>
  <c r="D177" i="9"/>
  <c r="C177" i="9"/>
  <c r="D176" i="9"/>
  <c r="C176" i="9"/>
  <c r="D175" i="9"/>
  <c r="C175" i="9"/>
  <c r="D174" i="9"/>
  <c r="C174" i="9"/>
  <c r="D173" i="9"/>
  <c r="C173" i="9"/>
  <c r="D172" i="9"/>
  <c r="C172" i="9"/>
  <c r="D171" i="9"/>
  <c r="C171" i="9"/>
  <c r="D170" i="9"/>
  <c r="C170" i="9"/>
  <c r="D169" i="9"/>
  <c r="C169" i="9"/>
  <c r="D168" i="9"/>
  <c r="C168" i="9"/>
  <c r="D167" i="9"/>
  <c r="C167" i="9"/>
  <c r="D166" i="9"/>
  <c r="C166" i="9"/>
  <c r="D165" i="9"/>
  <c r="C165" i="9"/>
  <c r="D164" i="9"/>
  <c r="C164" i="9"/>
  <c r="D163" i="9"/>
  <c r="C163" i="9"/>
  <c r="D162" i="9"/>
  <c r="C162" i="9"/>
  <c r="D161" i="9"/>
  <c r="C161" i="9"/>
  <c r="D160" i="9"/>
  <c r="C160" i="9"/>
  <c r="D159" i="9"/>
  <c r="C159" i="9"/>
  <c r="D158" i="9"/>
  <c r="C158" i="9"/>
  <c r="D157" i="9"/>
  <c r="C157" i="9"/>
  <c r="D156" i="9"/>
  <c r="C156" i="9"/>
  <c r="D155" i="9"/>
  <c r="C155" i="9"/>
  <c r="D154" i="9"/>
  <c r="C154" i="9"/>
  <c r="D153" i="9"/>
  <c r="C153" i="9"/>
  <c r="D152" i="9"/>
  <c r="C152" i="9"/>
  <c r="D151" i="9"/>
  <c r="C151" i="9"/>
  <c r="D150" i="9"/>
  <c r="C150" i="9"/>
  <c r="D149" i="9"/>
  <c r="C149" i="9"/>
  <c r="D148" i="9"/>
  <c r="C148" i="9"/>
  <c r="D147" i="9"/>
  <c r="C147" i="9"/>
  <c r="D146" i="9"/>
  <c r="C146" i="9"/>
  <c r="D145" i="9"/>
  <c r="C145" i="9"/>
  <c r="D144" i="9"/>
  <c r="C144" i="9"/>
  <c r="D143" i="9"/>
  <c r="C143" i="9"/>
  <c r="D142" i="9"/>
  <c r="C142" i="9"/>
  <c r="D141" i="9"/>
  <c r="C141" i="9"/>
  <c r="D140" i="9"/>
  <c r="C140" i="9"/>
  <c r="D139" i="9"/>
  <c r="C139" i="9"/>
  <c r="D138" i="9"/>
  <c r="C138" i="9"/>
  <c r="D137" i="9"/>
  <c r="C137" i="9"/>
  <c r="D136" i="9"/>
  <c r="C136" i="9"/>
  <c r="D135" i="9"/>
  <c r="C135" i="9"/>
  <c r="D134" i="9"/>
  <c r="C134" i="9"/>
  <c r="D133" i="9"/>
  <c r="C133" i="9"/>
  <c r="D132" i="9"/>
  <c r="C132" i="9"/>
  <c r="D131" i="9"/>
  <c r="C131" i="9"/>
  <c r="D130" i="9"/>
  <c r="C130" i="9"/>
  <c r="D129" i="9"/>
  <c r="C129" i="9"/>
  <c r="D128" i="9"/>
  <c r="C128" i="9"/>
  <c r="D127" i="9"/>
  <c r="C127" i="9"/>
  <c r="D126" i="9"/>
  <c r="C126" i="9"/>
  <c r="D125" i="9"/>
  <c r="C125" i="9"/>
  <c r="D124" i="9"/>
  <c r="C124" i="9"/>
  <c r="D123" i="9"/>
  <c r="C123" i="9"/>
  <c r="D122" i="9"/>
  <c r="C122" i="9"/>
  <c r="D121" i="9"/>
  <c r="C121" i="9"/>
  <c r="D120" i="9"/>
  <c r="C120" i="9"/>
  <c r="D119" i="9"/>
  <c r="C119" i="9"/>
  <c r="D118" i="9"/>
  <c r="C118" i="9"/>
  <c r="D117" i="9"/>
  <c r="C117" i="9"/>
  <c r="D116" i="9"/>
  <c r="C116" i="9"/>
  <c r="D115" i="9"/>
  <c r="C115" i="9"/>
  <c r="D114" i="9"/>
  <c r="C114" i="9"/>
  <c r="D113" i="9"/>
  <c r="C113" i="9"/>
  <c r="D112" i="9"/>
  <c r="C112" i="9"/>
  <c r="D111" i="9"/>
  <c r="C111" i="9"/>
  <c r="D110" i="9"/>
  <c r="C110" i="9"/>
  <c r="D109" i="9"/>
  <c r="C109" i="9"/>
  <c r="D108" i="9"/>
  <c r="C108" i="9"/>
  <c r="D107" i="9"/>
  <c r="C107" i="9"/>
  <c r="D106" i="9"/>
  <c r="C106" i="9"/>
  <c r="D105" i="9"/>
  <c r="C105" i="9"/>
  <c r="D104" i="9"/>
  <c r="C104" i="9"/>
  <c r="D103" i="9"/>
  <c r="C103" i="9"/>
  <c r="D102" i="9"/>
  <c r="C102" i="9"/>
  <c r="D101" i="9"/>
  <c r="C101" i="9"/>
  <c r="D100" i="9"/>
  <c r="C100" i="9"/>
  <c r="D99" i="9"/>
  <c r="C99" i="9"/>
  <c r="D98" i="9"/>
  <c r="C98" i="9"/>
  <c r="D97" i="9"/>
  <c r="C97" i="9"/>
  <c r="D96" i="9"/>
  <c r="C96" i="9"/>
  <c r="D95" i="9"/>
  <c r="C95" i="9"/>
  <c r="D94" i="9"/>
  <c r="C94" i="9"/>
  <c r="D93" i="9"/>
  <c r="C93" i="9"/>
  <c r="D92" i="9"/>
  <c r="C92" i="9"/>
  <c r="D91" i="9"/>
  <c r="C91" i="9"/>
  <c r="D90" i="9"/>
  <c r="C90" i="9"/>
  <c r="D89" i="9"/>
  <c r="C89" i="9"/>
  <c r="D88" i="9"/>
  <c r="C88" i="9"/>
  <c r="D87" i="9"/>
  <c r="C87" i="9"/>
  <c r="D86" i="9"/>
  <c r="C86" i="9"/>
  <c r="D85" i="9"/>
  <c r="C85" i="9"/>
  <c r="D84" i="9"/>
  <c r="C84" i="9"/>
  <c r="D83" i="9"/>
  <c r="C83" i="9"/>
  <c r="D82" i="9"/>
  <c r="C82" i="9"/>
  <c r="D81" i="9"/>
  <c r="C81" i="9"/>
  <c r="D80" i="9"/>
  <c r="C80" i="9"/>
  <c r="D79" i="9"/>
  <c r="C79" i="9"/>
  <c r="D78" i="9"/>
  <c r="C78" i="9"/>
  <c r="D77" i="9"/>
  <c r="C77" i="9"/>
  <c r="D76" i="9"/>
  <c r="C76" i="9"/>
  <c r="D75" i="9"/>
  <c r="C75" i="9"/>
  <c r="D74" i="9"/>
  <c r="C74" i="9"/>
  <c r="D73" i="9"/>
  <c r="C73" i="9"/>
  <c r="D72" i="9"/>
  <c r="C72" i="9"/>
  <c r="D71" i="9"/>
  <c r="C71" i="9"/>
  <c r="D70" i="9"/>
  <c r="C70" i="9"/>
  <c r="D69" i="9"/>
  <c r="C69" i="9"/>
  <c r="D68" i="9"/>
  <c r="C68" i="9"/>
  <c r="D67" i="9"/>
  <c r="C67" i="9"/>
  <c r="D66" i="9"/>
  <c r="C66" i="9"/>
  <c r="D65" i="9"/>
  <c r="C65" i="9"/>
  <c r="D64" i="9"/>
  <c r="C64" i="9"/>
  <c r="D63" i="9"/>
  <c r="C63" i="9"/>
  <c r="D62" i="9"/>
  <c r="C62" i="9"/>
  <c r="D61" i="9"/>
  <c r="C61" i="9"/>
  <c r="D60" i="9"/>
  <c r="C60" i="9"/>
  <c r="D59" i="9"/>
  <c r="C59" i="9"/>
  <c r="D58" i="9"/>
  <c r="C58" i="9"/>
  <c r="D57" i="9"/>
  <c r="C57" i="9"/>
  <c r="D56" i="9"/>
  <c r="C56" i="9"/>
  <c r="D55" i="9"/>
  <c r="C55" i="9"/>
  <c r="D54" i="9"/>
  <c r="C54" i="9"/>
  <c r="D53" i="9"/>
  <c r="C53" i="9"/>
  <c r="D52" i="9"/>
  <c r="C52" i="9"/>
  <c r="D51" i="9"/>
  <c r="C51" i="9"/>
  <c r="D50" i="9"/>
  <c r="C50" i="9"/>
  <c r="D49" i="9"/>
  <c r="C49" i="9"/>
  <c r="D48" i="9"/>
  <c r="C48" i="9"/>
  <c r="D47" i="9"/>
  <c r="C47" i="9"/>
  <c r="D46" i="9"/>
  <c r="C46" i="9"/>
  <c r="D45" i="9"/>
  <c r="C45" i="9"/>
  <c r="D44" i="9"/>
  <c r="C44" i="9"/>
  <c r="D43" i="9"/>
  <c r="C43" i="9"/>
  <c r="D42" i="9"/>
  <c r="C42" i="9"/>
  <c r="D41" i="9"/>
  <c r="C41" i="9"/>
  <c r="D40" i="9"/>
  <c r="C40" i="9"/>
  <c r="D39" i="9"/>
  <c r="C39" i="9"/>
  <c r="D38" i="9"/>
  <c r="C38" i="9"/>
  <c r="D37" i="9"/>
  <c r="C37" i="9"/>
  <c r="D36" i="9"/>
  <c r="C36" i="9"/>
  <c r="D35" i="9"/>
  <c r="C35" i="9"/>
  <c r="D34" i="9"/>
  <c r="C34" i="9"/>
  <c r="D33" i="9"/>
  <c r="C33" i="9"/>
  <c r="D32" i="9"/>
  <c r="C32" i="9"/>
  <c r="D31" i="9"/>
  <c r="C31" i="9"/>
  <c r="D30" i="9"/>
  <c r="C30" i="9"/>
  <c r="D29" i="9"/>
  <c r="C29" i="9"/>
  <c r="D28" i="9"/>
  <c r="C28" i="9"/>
  <c r="D27" i="9"/>
  <c r="C27" i="9"/>
  <c r="D26" i="9"/>
  <c r="C26" i="9"/>
  <c r="D25" i="9"/>
  <c r="C25" i="9"/>
  <c r="D24" i="9"/>
  <c r="C24" i="9"/>
  <c r="D23" i="9"/>
  <c r="C23" i="9"/>
  <c r="D22" i="9"/>
  <c r="C22" i="9"/>
  <c r="D21" i="9"/>
  <c r="C21" i="9"/>
  <c r="D20" i="9"/>
  <c r="C20" i="9"/>
  <c r="D19" i="9"/>
  <c r="C19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  <c r="D11" i="9"/>
  <c r="C11" i="9"/>
  <c r="D10" i="9"/>
  <c r="C10" i="9"/>
  <c r="D9" i="9"/>
  <c r="C9" i="9"/>
  <c r="D8" i="9"/>
  <c r="C8" i="9"/>
  <c r="D7" i="9"/>
  <c r="C7" i="9"/>
  <c r="D6" i="9"/>
  <c r="C6" i="9"/>
  <c r="D5" i="9"/>
  <c r="C5" i="9"/>
  <c r="D4" i="9"/>
  <c r="C4" i="9"/>
  <c r="D3" i="9"/>
  <c r="C3" i="9"/>
  <c r="D2" i="9"/>
  <c r="C2" i="9"/>
  <c r="N7" i="4" l="1"/>
  <c r="O8" i="4"/>
  <c r="N8" i="4"/>
  <c r="N9" i="4"/>
  <c r="O25" i="4" s="1" a="1"/>
  <c r="O25" i="4" s="1"/>
  <c r="P9" i="4"/>
  <c r="O27" i="4" s="1" a="1"/>
  <c r="O27" i="4" s="1"/>
  <c r="O9" i="4"/>
  <c r="O26" i="4" s="1" a="1"/>
  <c r="O26" i="4" s="1"/>
  <c r="T5" i="4"/>
  <c r="T6" i="4"/>
  <c r="C12" i="2" l="1"/>
  <c r="D14" i="2" s="1"/>
  <c r="E14" i="2" s="1"/>
  <c r="F14" i="2" s="1"/>
  <c r="C13" i="2"/>
  <c r="D15" i="2" s="1"/>
  <c r="E15" i="2" s="1"/>
  <c r="C14" i="2" l="1"/>
  <c r="D16" i="2" s="1"/>
  <c r="E16" i="2" s="1"/>
  <c r="F15" i="2"/>
  <c r="C15" i="2" l="1"/>
  <c r="D17" i="2" s="1"/>
  <c r="E17" i="2" s="1"/>
  <c r="F16" i="2"/>
  <c r="C16" i="2" l="1"/>
  <c r="D18" i="2" s="1"/>
  <c r="E18" i="2" s="1"/>
  <c r="F17" i="2"/>
  <c r="C17" i="2" l="1"/>
  <c r="D19" i="2" s="1"/>
  <c r="E19" i="2" s="1"/>
  <c r="F18" i="2"/>
  <c r="C18" i="2" l="1"/>
  <c r="D20" i="2" s="1"/>
  <c r="E20" i="2" s="1"/>
  <c r="F19" i="2"/>
  <c r="C19" i="2" l="1"/>
  <c r="D21" i="2" s="1"/>
  <c r="E21" i="2" s="1"/>
  <c r="F20" i="2"/>
  <c r="C20" i="2" l="1"/>
  <c r="D22" i="2" s="1"/>
  <c r="E22" i="2" s="1"/>
  <c r="F21" i="2"/>
  <c r="C21" i="2" l="1"/>
  <c r="D23" i="2" s="1"/>
  <c r="E23" i="2" s="1"/>
  <c r="F22" i="2"/>
  <c r="C22" i="2" l="1"/>
  <c r="D24" i="2" s="1"/>
  <c r="E24" i="2" s="1"/>
  <c r="F23" i="2"/>
  <c r="C23" i="2" l="1"/>
  <c r="D25" i="2" s="1"/>
  <c r="E25" i="2" s="1"/>
  <c r="F24" i="2"/>
  <c r="C24" i="2" l="1"/>
  <c r="D26" i="2" s="1"/>
  <c r="E26" i="2" s="1"/>
  <c r="F25" i="2"/>
  <c r="C25" i="2" l="1"/>
  <c r="D27" i="2" s="1"/>
  <c r="E27" i="2" s="1"/>
  <c r="F26" i="2"/>
  <c r="C26" i="2" l="1"/>
  <c r="D28" i="2" s="1"/>
  <c r="E28" i="2" s="1"/>
  <c r="F27" i="2"/>
  <c r="C27" i="2" l="1"/>
  <c r="D29" i="2" s="1"/>
  <c r="E29" i="2" s="1"/>
  <c r="F28" i="2"/>
  <c r="C28" i="2" l="1"/>
  <c r="D30" i="2" s="1"/>
  <c r="E30" i="2" s="1"/>
  <c r="F29" i="2"/>
  <c r="C29" i="2" l="1"/>
  <c r="D31" i="2" s="1"/>
  <c r="E31" i="2" s="1"/>
  <c r="F30" i="2"/>
  <c r="C30" i="2" l="1"/>
  <c r="D32" i="2" s="1"/>
  <c r="E32" i="2" s="1"/>
  <c r="F31" i="2"/>
  <c r="C31" i="2" l="1"/>
  <c r="D33" i="2" s="1"/>
  <c r="E33" i="2" s="1"/>
  <c r="F32" i="2"/>
  <c r="C32" i="2" l="1"/>
  <c r="D34" i="2" s="1"/>
  <c r="E34" i="2" s="1"/>
  <c r="F33" i="2"/>
  <c r="C33" i="2" l="1"/>
  <c r="D35" i="2" s="1"/>
  <c r="E35" i="2" s="1"/>
  <c r="F34" i="2"/>
  <c r="C34" i="2" l="1"/>
  <c r="D36" i="2" s="1"/>
  <c r="E36" i="2" s="1"/>
  <c r="F35" i="2"/>
  <c r="C35" i="2" l="1"/>
  <c r="D37" i="2" s="1"/>
  <c r="E37" i="2" s="1"/>
  <c r="F36" i="2"/>
  <c r="C36" i="2" l="1"/>
  <c r="D38" i="2" s="1"/>
  <c r="E38" i="2" s="1"/>
  <c r="F37" i="2"/>
  <c r="C37" i="2" l="1"/>
  <c r="D39" i="2" s="1"/>
  <c r="E39" i="2" s="1"/>
  <c r="F38" i="2"/>
  <c r="C38" i="2" l="1"/>
  <c r="D40" i="2" s="1"/>
  <c r="E40" i="2" s="1"/>
  <c r="F39" i="2"/>
  <c r="C39" i="2" l="1"/>
  <c r="D41" i="2" s="1"/>
  <c r="E41" i="2" s="1"/>
  <c r="F40" i="2"/>
  <c r="C40" i="2" l="1"/>
  <c r="D42" i="2" s="1"/>
  <c r="E42" i="2" s="1"/>
  <c r="F41" i="2"/>
  <c r="C41" i="2" l="1"/>
  <c r="D43" i="2" s="1"/>
  <c r="E43" i="2" s="1"/>
  <c r="F42" i="2"/>
  <c r="C42" i="2" l="1"/>
  <c r="D44" i="2" s="1"/>
  <c r="E44" i="2" s="1"/>
  <c r="F43" i="2"/>
  <c r="C43" i="2" l="1"/>
  <c r="D45" i="2" s="1"/>
  <c r="E45" i="2" s="1"/>
  <c r="F44" i="2"/>
  <c r="C44" i="2" l="1"/>
  <c r="D46" i="2" s="1"/>
  <c r="E46" i="2" s="1"/>
  <c r="F45" i="2"/>
  <c r="C45" i="2" l="1"/>
  <c r="D47" i="2" s="1"/>
  <c r="E47" i="2" s="1"/>
  <c r="F46" i="2"/>
  <c r="C46" i="2" l="1"/>
  <c r="D48" i="2" s="1"/>
  <c r="E48" i="2" s="1"/>
  <c r="F47" i="2"/>
  <c r="C47" i="2" l="1"/>
  <c r="D49" i="2" s="1"/>
  <c r="E49" i="2" s="1"/>
  <c r="F48" i="2"/>
  <c r="C48" i="2" l="1"/>
  <c r="D50" i="2" s="1"/>
  <c r="E50" i="2" s="1"/>
  <c r="F49" i="2"/>
  <c r="C49" i="2" l="1"/>
  <c r="D51" i="2" s="1"/>
  <c r="E51" i="2" s="1"/>
  <c r="F50" i="2"/>
  <c r="C50" i="2" l="1"/>
  <c r="D52" i="2" s="1"/>
  <c r="E52" i="2" s="1"/>
  <c r="F51" i="2"/>
  <c r="C51" i="2" l="1"/>
  <c r="D53" i="2" s="1"/>
  <c r="E53" i="2" s="1"/>
  <c r="F52" i="2"/>
  <c r="C52" i="2" l="1"/>
  <c r="D54" i="2" s="1"/>
  <c r="E54" i="2" s="1"/>
  <c r="F53" i="2"/>
  <c r="C53" i="2" l="1"/>
  <c r="D55" i="2" s="1"/>
  <c r="E55" i="2" s="1"/>
  <c r="F54" i="2"/>
  <c r="C54" i="2" l="1"/>
  <c r="D56" i="2" s="1"/>
  <c r="E56" i="2" s="1"/>
  <c r="F55" i="2"/>
  <c r="C55" i="2" l="1"/>
  <c r="D57" i="2" s="1"/>
  <c r="E57" i="2" s="1"/>
  <c r="F56" i="2"/>
  <c r="C56" i="2" l="1"/>
  <c r="D58" i="2" s="1"/>
  <c r="E58" i="2" s="1"/>
  <c r="F57" i="2"/>
  <c r="C57" i="2" l="1"/>
  <c r="D59" i="2" s="1"/>
  <c r="E59" i="2" s="1"/>
  <c r="F58" i="2"/>
  <c r="C58" i="2" l="1"/>
  <c r="D60" i="2" s="1"/>
  <c r="E60" i="2" s="1"/>
  <c r="F59" i="2"/>
  <c r="C59" i="2" l="1"/>
  <c r="D61" i="2" s="1"/>
  <c r="E61" i="2" s="1"/>
  <c r="F60" i="2"/>
  <c r="C60" i="2" l="1"/>
  <c r="D62" i="2" s="1"/>
  <c r="E62" i="2" s="1"/>
  <c r="F61" i="2"/>
  <c r="C61" i="2" l="1"/>
  <c r="D63" i="2" s="1"/>
  <c r="E63" i="2" s="1"/>
  <c r="F62" i="2"/>
  <c r="C62" i="2" l="1"/>
  <c r="D64" i="2" s="1"/>
  <c r="E64" i="2" s="1"/>
  <c r="F63" i="2"/>
  <c r="C63" i="2" l="1"/>
  <c r="D65" i="2" s="1"/>
  <c r="E65" i="2" s="1"/>
  <c r="F64" i="2"/>
  <c r="C64" i="2" l="1"/>
  <c r="D66" i="2" s="1"/>
  <c r="E66" i="2" s="1"/>
  <c r="F65" i="2"/>
  <c r="C65" i="2" l="1"/>
  <c r="D67" i="2" s="1"/>
  <c r="E67" i="2" s="1"/>
  <c r="F66" i="2"/>
  <c r="C66" i="2" l="1"/>
  <c r="D68" i="2" s="1"/>
  <c r="E68" i="2" s="1"/>
  <c r="F67" i="2"/>
  <c r="C67" i="2" l="1"/>
  <c r="D69" i="2" s="1"/>
  <c r="E69" i="2" s="1"/>
  <c r="F68" i="2"/>
  <c r="C68" i="2" l="1"/>
  <c r="D70" i="2" s="1"/>
  <c r="E70" i="2" s="1"/>
  <c r="F69" i="2"/>
  <c r="C69" i="2" l="1"/>
  <c r="D71" i="2" s="1"/>
  <c r="E71" i="2" s="1"/>
  <c r="F70" i="2"/>
  <c r="C70" i="2" l="1"/>
  <c r="D72" i="2" s="1"/>
  <c r="E72" i="2" s="1"/>
  <c r="F71" i="2"/>
  <c r="C71" i="2" l="1"/>
  <c r="D73" i="2" s="1"/>
  <c r="E73" i="2" s="1"/>
  <c r="F72" i="2"/>
  <c r="C72" i="2" l="1"/>
  <c r="D74" i="2" s="1"/>
  <c r="E74" i="2" s="1"/>
  <c r="F73" i="2"/>
  <c r="C73" i="2" l="1"/>
  <c r="D75" i="2" s="1"/>
  <c r="E75" i="2" s="1"/>
  <c r="F74" i="2"/>
  <c r="C74" i="2" l="1"/>
  <c r="D76" i="2" s="1"/>
  <c r="E76" i="2" s="1"/>
  <c r="F75" i="2"/>
  <c r="C75" i="2" l="1"/>
  <c r="D77" i="2" s="1"/>
  <c r="E77" i="2" s="1"/>
  <c r="F76" i="2"/>
  <c r="C76" i="2" l="1"/>
  <c r="D78" i="2" s="1"/>
  <c r="E78" i="2" s="1"/>
  <c r="F77" i="2"/>
  <c r="C77" i="2" l="1"/>
  <c r="D79" i="2" s="1"/>
  <c r="E79" i="2" s="1"/>
  <c r="F78" i="2"/>
  <c r="C78" i="2" l="1"/>
  <c r="D80" i="2" s="1"/>
  <c r="E80" i="2" s="1"/>
  <c r="F79" i="2"/>
  <c r="C79" i="2" l="1"/>
  <c r="D81" i="2" s="1"/>
  <c r="E81" i="2" s="1"/>
  <c r="F80" i="2"/>
  <c r="C80" i="2" l="1"/>
  <c r="D82" i="2" s="1"/>
  <c r="E82" i="2" s="1"/>
  <c r="F81" i="2"/>
  <c r="C81" i="2" l="1"/>
  <c r="D83" i="2" s="1"/>
  <c r="E83" i="2" s="1"/>
  <c r="F82" i="2"/>
  <c r="C82" i="2" l="1"/>
  <c r="D84" i="2" s="1"/>
  <c r="E84" i="2" s="1"/>
  <c r="F83" i="2"/>
  <c r="C83" i="2" l="1"/>
  <c r="D85" i="2" s="1"/>
  <c r="E85" i="2" s="1"/>
  <c r="F84" i="2"/>
  <c r="C84" i="2" l="1"/>
  <c r="D86" i="2" s="1"/>
  <c r="E86" i="2" s="1"/>
  <c r="F85" i="2"/>
  <c r="C85" i="2" l="1"/>
  <c r="D87" i="2" s="1"/>
  <c r="E87" i="2" s="1"/>
  <c r="F86" i="2"/>
  <c r="C86" i="2" l="1"/>
  <c r="D88" i="2" s="1"/>
  <c r="E88" i="2" s="1"/>
  <c r="F87" i="2"/>
  <c r="C87" i="2" l="1"/>
  <c r="D89" i="2" s="1"/>
  <c r="E89" i="2" s="1"/>
  <c r="F88" i="2"/>
  <c r="C88" i="2" l="1"/>
  <c r="D90" i="2" s="1"/>
  <c r="E90" i="2" s="1"/>
  <c r="F89" i="2"/>
  <c r="C89" i="2" l="1"/>
  <c r="D91" i="2" s="1"/>
  <c r="E91" i="2" s="1"/>
  <c r="F90" i="2"/>
  <c r="C90" i="2" l="1"/>
  <c r="D92" i="2" s="1"/>
  <c r="E92" i="2" s="1"/>
  <c r="F91" i="2"/>
  <c r="C91" i="2" l="1"/>
  <c r="D93" i="2" s="1"/>
  <c r="E93" i="2" s="1"/>
  <c r="F92" i="2"/>
  <c r="C92" i="2" l="1"/>
  <c r="D94" i="2" s="1"/>
  <c r="E94" i="2" s="1"/>
  <c r="F93" i="2"/>
  <c r="C93" i="2" l="1"/>
  <c r="D95" i="2" s="1"/>
  <c r="E95" i="2" s="1"/>
  <c r="F94" i="2"/>
  <c r="C94" i="2" l="1"/>
  <c r="D96" i="2" s="1"/>
  <c r="E96" i="2" s="1"/>
  <c r="F95" i="2"/>
  <c r="C95" i="2" l="1"/>
  <c r="D97" i="2" s="1"/>
  <c r="E97" i="2" s="1"/>
  <c r="F96" i="2"/>
  <c r="C96" i="2" l="1"/>
  <c r="D98" i="2" s="1"/>
  <c r="E98" i="2" s="1"/>
  <c r="F97" i="2"/>
  <c r="C97" i="2" l="1"/>
  <c r="D99" i="2" s="1"/>
  <c r="E99" i="2" s="1"/>
  <c r="F98" i="2"/>
  <c r="C98" i="2" l="1"/>
  <c r="D100" i="2" s="1"/>
  <c r="E100" i="2" s="1"/>
  <c r="F99" i="2"/>
  <c r="C99" i="2" l="1"/>
  <c r="D101" i="2" s="1"/>
  <c r="E101" i="2" s="1"/>
  <c r="F100" i="2"/>
  <c r="C100" i="2" l="1"/>
  <c r="D102" i="2" s="1"/>
  <c r="E102" i="2" s="1"/>
  <c r="F101" i="2"/>
  <c r="C101" i="2" l="1"/>
  <c r="D103" i="2" s="1"/>
  <c r="E103" i="2" s="1"/>
  <c r="F102" i="2"/>
  <c r="C102" i="2" l="1"/>
  <c r="D104" i="2" s="1"/>
  <c r="E104" i="2" s="1"/>
  <c r="F103" i="2"/>
  <c r="C103" i="2" l="1"/>
  <c r="D105" i="2" s="1"/>
  <c r="E105" i="2" s="1"/>
  <c r="F104" i="2"/>
  <c r="C104" i="2" l="1"/>
  <c r="D106" i="2" s="1"/>
  <c r="E106" i="2" s="1"/>
  <c r="F105" i="2"/>
  <c r="C105" i="2" l="1"/>
  <c r="D107" i="2" s="1"/>
  <c r="E107" i="2" s="1"/>
  <c r="F106" i="2"/>
  <c r="C106" i="2" l="1"/>
  <c r="D108" i="2" s="1"/>
  <c r="E108" i="2" s="1"/>
  <c r="F107" i="2"/>
  <c r="C107" i="2" l="1"/>
  <c r="D109" i="2" s="1"/>
  <c r="E109" i="2" s="1"/>
  <c r="F108" i="2"/>
  <c r="C108" i="2" l="1"/>
  <c r="D110" i="2" s="1"/>
  <c r="E110" i="2" s="1"/>
  <c r="F109" i="2"/>
  <c r="C109" i="2" l="1"/>
  <c r="D111" i="2" s="1"/>
  <c r="E111" i="2" s="1"/>
  <c r="F110" i="2"/>
  <c r="C110" i="2" l="1"/>
  <c r="D112" i="2" s="1"/>
  <c r="E112" i="2" s="1"/>
  <c r="F111" i="2"/>
  <c r="C111" i="2" l="1"/>
  <c r="F112" i="2"/>
  <c r="C112" i="2"/>
  <c r="D113" i="2" l="1"/>
  <c r="E113" i="2" s="1"/>
  <c r="F113" i="2" s="1"/>
  <c r="D114" i="2" l="1"/>
  <c r="E114" i="2" s="1"/>
  <c r="F114" i="2" s="1"/>
  <c r="C113" i="2"/>
  <c r="D115" i="2" l="1"/>
  <c r="E115" i="2" s="1"/>
  <c r="C114" i="2"/>
  <c r="D116" i="2" s="1"/>
  <c r="E116" i="2" s="1"/>
  <c r="F115" i="2"/>
  <c r="C115" i="2" l="1"/>
  <c r="D117" i="2" s="1"/>
  <c r="E117" i="2" s="1"/>
  <c r="F116" i="2"/>
  <c r="C116" i="2" l="1"/>
  <c r="D118" i="2" s="1"/>
  <c r="E118" i="2" s="1"/>
  <c r="F117" i="2"/>
  <c r="C117" i="2" l="1"/>
  <c r="D119" i="2" s="1"/>
  <c r="E119" i="2" s="1"/>
  <c r="F118" i="2"/>
  <c r="C118" i="2" l="1"/>
  <c r="D120" i="2" s="1"/>
  <c r="E120" i="2" s="1"/>
  <c r="F119" i="2"/>
  <c r="C119" i="2" l="1"/>
  <c r="D121" i="2" s="1"/>
  <c r="E121" i="2" s="1"/>
  <c r="F120" i="2"/>
  <c r="C120" i="2" l="1"/>
  <c r="D122" i="2" s="1"/>
  <c r="E122" i="2" s="1"/>
  <c r="F121" i="2"/>
  <c r="C121" i="2" l="1"/>
  <c r="D123" i="2" s="1"/>
  <c r="E123" i="2" s="1"/>
  <c r="F122" i="2"/>
  <c r="C122" i="2" l="1"/>
  <c r="D124" i="2" s="1"/>
  <c r="E124" i="2" s="1"/>
  <c r="F123" i="2"/>
  <c r="C123" i="2" l="1"/>
  <c r="D125" i="2" s="1"/>
  <c r="E125" i="2" s="1"/>
  <c r="F124" i="2"/>
  <c r="C124" i="2" l="1"/>
  <c r="D126" i="2" s="1"/>
  <c r="E126" i="2" s="1"/>
  <c r="F125" i="2"/>
  <c r="C125" i="2" l="1"/>
  <c r="D127" i="2" s="1"/>
  <c r="E127" i="2" s="1"/>
  <c r="F126" i="2"/>
  <c r="C126" i="2" l="1"/>
  <c r="D128" i="2" s="1"/>
  <c r="E128" i="2" s="1"/>
  <c r="F127" i="2"/>
  <c r="C127" i="2" l="1"/>
  <c r="D129" i="2" s="1"/>
  <c r="E129" i="2" s="1"/>
  <c r="F128" i="2"/>
  <c r="C128" i="2" l="1"/>
  <c r="D130" i="2" s="1"/>
  <c r="E130" i="2" s="1"/>
  <c r="F129" i="2"/>
  <c r="C129" i="2" l="1"/>
  <c r="D131" i="2" s="1"/>
  <c r="E131" i="2" s="1"/>
  <c r="F130" i="2"/>
  <c r="C130" i="2" l="1"/>
  <c r="D132" i="2" s="1"/>
  <c r="E132" i="2" s="1"/>
  <c r="F131" i="2"/>
  <c r="C131" i="2" l="1"/>
  <c r="D133" i="2" s="1"/>
  <c r="E133" i="2" s="1"/>
  <c r="F132" i="2"/>
  <c r="C132" i="2" l="1"/>
  <c r="D134" i="2" s="1"/>
  <c r="E134" i="2" s="1"/>
  <c r="F133" i="2"/>
  <c r="C133" i="2" l="1"/>
  <c r="D135" i="2" s="1"/>
  <c r="E135" i="2" s="1"/>
  <c r="F134" i="2"/>
  <c r="C134" i="2" l="1"/>
  <c r="D136" i="2" s="1"/>
  <c r="E136" i="2" s="1"/>
  <c r="F135" i="2"/>
  <c r="C135" i="2" l="1"/>
  <c r="D137" i="2" s="1"/>
  <c r="E137" i="2" s="1"/>
  <c r="F136" i="2"/>
  <c r="C136" i="2" l="1"/>
  <c r="D138" i="2" s="1"/>
  <c r="E138" i="2" s="1"/>
  <c r="F137" i="2"/>
  <c r="C137" i="2" l="1"/>
  <c r="D139" i="2" s="1"/>
  <c r="E139" i="2" s="1"/>
  <c r="F138" i="2"/>
  <c r="C138" i="2" l="1"/>
  <c r="D140" i="2" s="1"/>
  <c r="E140" i="2" s="1"/>
  <c r="F139" i="2"/>
  <c r="C139" i="2" l="1"/>
  <c r="F140" i="2"/>
  <c r="C140" i="2"/>
  <c r="D141" i="2" l="1"/>
  <c r="E141" i="2" s="1"/>
  <c r="F141" i="2" s="1"/>
  <c r="C141" i="2" l="1"/>
  <c r="D142" i="2"/>
  <c r="E142" i="2" s="1"/>
  <c r="F142" i="2" s="1"/>
  <c r="D143" i="2" l="1"/>
  <c r="E143" i="2" s="1"/>
  <c r="C142" i="2"/>
  <c r="F143" i="2"/>
  <c r="C143" i="2" s="1"/>
  <c r="D144" i="2" l="1"/>
  <c r="E144" i="2" s="1"/>
  <c r="D145" i="2" l="1"/>
  <c r="E145" i="2" s="1"/>
  <c r="F144" i="2"/>
  <c r="C144" i="2" s="1"/>
  <c r="D146" i="2" s="1"/>
  <c r="E146" i="2" s="1"/>
  <c r="F145" i="2" l="1"/>
  <c r="F146" i="2" s="1"/>
  <c r="C145" i="2"/>
  <c r="D147" i="2" s="1"/>
  <c r="E147" i="2" s="1"/>
  <c r="C146" i="2" l="1"/>
  <c r="D148" i="2" s="1"/>
  <c r="E148" i="2" s="1"/>
  <c r="F147" i="2"/>
  <c r="C147" i="2" l="1"/>
  <c r="D149" i="2" s="1"/>
  <c r="E149" i="2" s="1"/>
  <c r="F148" i="2"/>
  <c r="C148" i="2" l="1"/>
  <c r="D150" i="2" s="1"/>
  <c r="E150" i="2" s="1"/>
  <c r="F149" i="2"/>
  <c r="C149" i="2" l="1"/>
  <c r="D151" i="2" s="1"/>
  <c r="E151" i="2" s="1"/>
  <c r="F150" i="2"/>
  <c r="C150" i="2" l="1"/>
  <c r="D152" i="2" s="1"/>
  <c r="E152" i="2" s="1"/>
  <c r="F151" i="2"/>
  <c r="C151" i="2" l="1"/>
  <c r="D153" i="2" s="1"/>
  <c r="E153" i="2" s="1"/>
  <c r="F152" i="2"/>
  <c r="C152" i="2" l="1"/>
  <c r="D154" i="2" s="1"/>
  <c r="E154" i="2" s="1"/>
  <c r="F153" i="2"/>
  <c r="C153" i="2" l="1"/>
  <c r="F154" i="2"/>
  <c r="D155" i="2" l="1"/>
  <c r="E155" i="2" s="1"/>
  <c r="F155" i="2" s="1"/>
  <c r="C154" i="2"/>
  <c r="D156" i="2" s="1"/>
  <c r="E156" i="2" s="1"/>
  <c r="F156" i="2" l="1"/>
  <c r="C156" i="2"/>
  <c r="C155" i="2"/>
  <c r="D157" i="2" s="1"/>
  <c r="E157" i="2" s="1"/>
  <c r="F157" i="2" s="1"/>
  <c r="C157" i="2" l="1"/>
  <c r="D158" i="2"/>
  <c r="E158" i="2" s="1"/>
  <c r="F158" i="2" s="1"/>
  <c r="C158" i="2" l="1"/>
  <c r="D159" i="2"/>
  <c r="E159" i="2" s="1"/>
  <c r="F159" i="2" s="1"/>
  <c r="C159" i="2" l="1"/>
  <c r="D160" i="2"/>
  <c r="E160" i="2" s="1"/>
  <c r="F160" i="2" s="1"/>
  <c r="D161" i="2" l="1"/>
  <c r="E161" i="2" s="1"/>
  <c r="C160" i="2"/>
  <c r="D162" i="2" s="1"/>
  <c r="E162" i="2" s="1"/>
  <c r="F161" i="2"/>
  <c r="C161" i="2" l="1"/>
  <c r="F162" i="2"/>
  <c r="C162" i="2" s="1"/>
  <c r="D163" i="2" l="1"/>
  <c r="E163" i="2" s="1"/>
  <c r="F163" i="2" s="1"/>
  <c r="C163" i="2" l="1"/>
  <c r="D164" i="2"/>
  <c r="E164" i="2" s="1"/>
  <c r="F164" i="2" s="1"/>
  <c r="C164" i="2" l="1"/>
  <c r="D165" i="2"/>
  <c r="E165" i="2" s="1"/>
  <c r="F165" i="2" s="1"/>
  <c r="D166" i="2" l="1"/>
  <c r="E166" i="2" s="1"/>
  <c r="C165" i="2"/>
  <c r="D167" i="2" s="1"/>
  <c r="E167" i="2" s="1"/>
  <c r="F166" i="2"/>
  <c r="C166" i="2" l="1"/>
  <c r="D168" i="2" s="1"/>
  <c r="E168" i="2" s="1"/>
  <c r="F167" i="2"/>
  <c r="C167" i="2" l="1"/>
  <c r="D169" i="2" s="1"/>
  <c r="E169" i="2" s="1"/>
  <c r="F168" i="2"/>
  <c r="C168" i="2" l="1"/>
  <c r="D170" i="2" s="1"/>
  <c r="E170" i="2" s="1"/>
  <c r="F169" i="2"/>
  <c r="C169" i="2" l="1"/>
  <c r="D171" i="2" s="1"/>
  <c r="E171" i="2" s="1"/>
  <c r="F170" i="2"/>
  <c r="C170" i="2" l="1"/>
  <c r="D172" i="2" s="1"/>
  <c r="E172" i="2" s="1"/>
  <c r="F171" i="2"/>
  <c r="C171" i="2" l="1"/>
  <c r="D173" i="2" s="1"/>
  <c r="E173" i="2" s="1"/>
  <c r="F172" i="2"/>
  <c r="C172" i="2" l="1"/>
  <c r="D174" i="2" s="1"/>
  <c r="E174" i="2" s="1"/>
  <c r="F173" i="2"/>
  <c r="C173" i="2" l="1"/>
  <c r="D175" i="2" s="1"/>
  <c r="E175" i="2" s="1"/>
  <c r="F174" i="2"/>
  <c r="C174" i="2" l="1"/>
  <c r="F175" i="2"/>
  <c r="C175" i="2" s="1"/>
  <c r="D176" i="2" l="1"/>
  <c r="E176" i="2" s="1"/>
  <c r="D177" i="2" l="1"/>
  <c r="E177" i="2" s="1"/>
  <c r="F176" i="2"/>
  <c r="C176" i="2" s="1"/>
  <c r="D178" i="2" s="1"/>
  <c r="E178" i="2" s="1"/>
  <c r="F177" i="2" l="1"/>
  <c r="F178" i="2" s="1"/>
  <c r="C178" i="2" s="1"/>
  <c r="D180" i="2" s="1"/>
  <c r="E180" i="2" s="1"/>
  <c r="C177" i="2"/>
  <c r="D179" i="2" s="1"/>
  <c r="E179" i="2" s="1"/>
  <c r="F180" i="2" l="1"/>
  <c r="F179" i="2"/>
  <c r="C179" i="2"/>
  <c r="D181" i="2" s="1"/>
  <c r="E181" i="2" s="1"/>
  <c r="C180" i="2" l="1"/>
  <c r="D182" i="2" s="1"/>
  <c r="E182" i="2" s="1"/>
  <c r="F181" i="2"/>
  <c r="C181" i="2" l="1"/>
  <c r="D183" i="2" s="1"/>
  <c r="E183" i="2" s="1"/>
  <c r="F182" i="2"/>
  <c r="C182" i="2" l="1"/>
  <c r="D184" i="2" s="1"/>
  <c r="E184" i="2" s="1"/>
  <c r="F183" i="2"/>
  <c r="C183" i="2" l="1"/>
  <c r="D185" i="2" s="1"/>
  <c r="E185" i="2" s="1"/>
  <c r="F184" i="2"/>
  <c r="C184" i="2" l="1"/>
  <c r="D186" i="2" s="1"/>
  <c r="E186" i="2" s="1"/>
  <c r="F185" i="2"/>
  <c r="C185" i="2" l="1"/>
  <c r="D187" i="2" s="1"/>
  <c r="E187" i="2" s="1"/>
  <c r="F186" i="2"/>
  <c r="C186" i="2" l="1"/>
  <c r="D188" i="2" s="1"/>
  <c r="E188" i="2" s="1"/>
  <c r="F187" i="2"/>
  <c r="C187" i="2" l="1"/>
  <c r="D189" i="2" s="1"/>
  <c r="E189" i="2" s="1"/>
  <c r="F188" i="2"/>
  <c r="C188" i="2" l="1"/>
  <c r="D190" i="2" s="1"/>
  <c r="E190" i="2" s="1"/>
  <c r="F189" i="2"/>
  <c r="C189" i="2" l="1"/>
  <c r="D191" i="2" s="1"/>
  <c r="E191" i="2" s="1"/>
  <c r="F190" i="2"/>
  <c r="C190" i="2" l="1"/>
  <c r="D192" i="2" s="1"/>
  <c r="E192" i="2" s="1"/>
  <c r="F191" i="2"/>
  <c r="C191" i="2" l="1"/>
  <c r="D193" i="2" s="1"/>
  <c r="E193" i="2" s="1"/>
  <c r="F192" i="2"/>
  <c r="C192" i="2" l="1"/>
  <c r="D194" i="2" s="1"/>
  <c r="E194" i="2" s="1"/>
  <c r="F193" i="2"/>
  <c r="C193" i="2" l="1"/>
  <c r="D195" i="2" s="1"/>
  <c r="E195" i="2" s="1"/>
  <c r="F194" i="2"/>
  <c r="C194" i="2" l="1"/>
  <c r="F195" i="2"/>
  <c r="C195" i="2"/>
  <c r="D196" i="2" l="1"/>
  <c r="E196" i="2" s="1"/>
  <c r="F196" i="2"/>
  <c r="C196" i="2" l="1"/>
  <c r="D197" i="2"/>
  <c r="E197" i="2" s="1"/>
  <c r="F197" i="2" s="1"/>
  <c r="C197" i="2" l="1"/>
  <c r="D198" i="2"/>
  <c r="E198" i="2" s="1"/>
  <c r="F198" i="2" s="1"/>
  <c r="C198" i="2" l="1"/>
  <c r="D199" i="2"/>
  <c r="E199" i="2" s="1"/>
  <c r="F199" i="2" s="1"/>
  <c r="C199" i="2" l="1"/>
  <c r="D200" i="2"/>
  <c r="E200" i="2" s="1"/>
  <c r="F200" i="2" s="1"/>
  <c r="C200" i="2" l="1"/>
  <c r="D201" i="2"/>
  <c r="E201" i="2" s="1"/>
  <c r="F201" i="2" s="1"/>
  <c r="D202" i="2" l="1"/>
  <c r="E202" i="2" s="1"/>
  <c r="F202" i="2" s="1"/>
  <c r="C201" i="2"/>
  <c r="D203" i="2" s="1"/>
  <c r="E203" i="2" s="1"/>
  <c r="C202" i="2" l="1"/>
  <c r="D204" i="2" s="1"/>
  <c r="E204" i="2" s="1"/>
  <c r="F203" i="2"/>
  <c r="C203" i="2" l="1"/>
  <c r="D205" i="2" s="1"/>
  <c r="E205" i="2" s="1"/>
  <c r="F204" i="2"/>
  <c r="C204" i="2" l="1"/>
  <c r="D206" i="2" s="1"/>
  <c r="E206" i="2" s="1"/>
  <c r="F205" i="2"/>
  <c r="C205" i="2" l="1"/>
  <c r="D207" i="2" s="1"/>
  <c r="E207" i="2" s="1"/>
  <c r="F206" i="2"/>
  <c r="C206" i="2" l="1"/>
  <c r="D208" i="2" s="1"/>
  <c r="E208" i="2" s="1"/>
  <c r="F207" i="2"/>
  <c r="C207" i="2" l="1"/>
  <c r="D209" i="2" s="1"/>
  <c r="E209" i="2" s="1"/>
  <c r="F208" i="2"/>
  <c r="C208" i="2" l="1"/>
  <c r="D210" i="2" s="1"/>
  <c r="E210" i="2" s="1"/>
  <c r="F209" i="2"/>
  <c r="C209" i="2" l="1"/>
  <c r="D211" i="2" s="1"/>
  <c r="E211" i="2" s="1"/>
  <c r="F210" i="2"/>
  <c r="C210" i="2" l="1"/>
  <c r="D212" i="2" s="1"/>
  <c r="E212" i="2" s="1"/>
  <c r="F211" i="2"/>
  <c r="C211" i="2" l="1"/>
  <c r="D213" i="2" s="1"/>
  <c r="E213" i="2" s="1"/>
  <c r="F212" i="2"/>
  <c r="C212" i="2" l="1"/>
  <c r="D214" i="2" s="1"/>
  <c r="E214" i="2" s="1"/>
  <c r="F213" i="2"/>
  <c r="C213" i="2" l="1"/>
  <c r="D215" i="2" s="1"/>
  <c r="E215" i="2" s="1"/>
  <c r="F214" i="2"/>
  <c r="C214" i="2" l="1"/>
  <c r="D216" i="2" s="1"/>
  <c r="E216" i="2" s="1"/>
  <c r="F215" i="2"/>
  <c r="C215" i="2" l="1"/>
  <c r="F216" i="2"/>
  <c r="C216" i="2"/>
  <c r="D217" i="2" l="1"/>
  <c r="E217" i="2" s="1"/>
  <c r="F217" i="2"/>
  <c r="C217" i="2" l="1"/>
  <c r="D219" i="2" s="1"/>
  <c r="E219" i="2" s="1"/>
  <c r="D218" i="2"/>
  <c r="E218" i="2" s="1"/>
  <c r="F218" i="2" s="1"/>
  <c r="C218" i="2" l="1"/>
  <c r="D220" i="2" s="1"/>
  <c r="E220" i="2" s="1"/>
  <c r="F219" i="2"/>
  <c r="C219" i="2" l="1"/>
  <c r="D221" i="2" s="1"/>
  <c r="E221" i="2" s="1"/>
  <c r="F220" i="2"/>
  <c r="C220" i="2" l="1"/>
  <c r="D222" i="2" s="1"/>
  <c r="E222" i="2" s="1"/>
  <c r="F221" i="2"/>
  <c r="C221" i="2" l="1"/>
  <c r="D223" i="2" s="1"/>
  <c r="E223" i="2" s="1"/>
  <c r="F222" i="2"/>
  <c r="C222" i="2" l="1"/>
  <c r="D224" i="2" s="1"/>
  <c r="E224" i="2" s="1"/>
  <c r="F223" i="2"/>
  <c r="C223" i="2" l="1"/>
  <c r="D225" i="2" s="1"/>
  <c r="E225" i="2" s="1"/>
  <c r="F224" i="2"/>
  <c r="C224" i="2" l="1"/>
  <c r="D226" i="2" s="1"/>
  <c r="E226" i="2" s="1"/>
  <c r="F225" i="2"/>
  <c r="C225" i="2" l="1"/>
  <c r="D227" i="2" s="1"/>
  <c r="E227" i="2" s="1"/>
  <c r="F226" i="2"/>
  <c r="C226" i="2" l="1"/>
  <c r="D228" i="2" s="1"/>
  <c r="E228" i="2" s="1"/>
  <c r="F227" i="2"/>
  <c r="C227" i="2" l="1"/>
  <c r="D229" i="2" s="1"/>
  <c r="E229" i="2" s="1"/>
  <c r="F228" i="2"/>
  <c r="C228" i="2" l="1"/>
  <c r="D230" i="2" s="1"/>
  <c r="E230" i="2" s="1"/>
  <c r="F229" i="2"/>
  <c r="C229" i="2" l="1"/>
  <c r="D231" i="2" s="1"/>
  <c r="E231" i="2" s="1"/>
  <c r="F230" i="2"/>
  <c r="C230" i="2" l="1"/>
  <c r="D232" i="2" s="1"/>
  <c r="E232" i="2" s="1"/>
  <c r="F231" i="2"/>
  <c r="C231" i="2" l="1"/>
  <c r="D233" i="2" s="1"/>
  <c r="E233" i="2" s="1"/>
  <c r="F232" i="2"/>
  <c r="C232" i="2" l="1"/>
  <c r="D234" i="2" s="1"/>
  <c r="E234" i="2" s="1"/>
  <c r="F233" i="2"/>
  <c r="C233" i="2" l="1"/>
  <c r="D235" i="2" s="1"/>
  <c r="E235" i="2" s="1"/>
  <c r="F234" i="2"/>
  <c r="C234" i="2" l="1"/>
  <c r="D236" i="2" s="1"/>
  <c r="E236" i="2" s="1"/>
  <c r="F235" i="2"/>
  <c r="C235" i="2" l="1"/>
  <c r="D237" i="2" s="1"/>
  <c r="E237" i="2" s="1"/>
  <c r="F236" i="2"/>
  <c r="C236" i="2" l="1"/>
  <c r="D238" i="2" s="1"/>
  <c r="E238" i="2" s="1"/>
  <c r="F237" i="2"/>
  <c r="C237" i="2" l="1"/>
  <c r="D239" i="2" s="1"/>
  <c r="E239" i="2" s="1"/>
  <c r="F238" i="2"/>
  <c r="C238" i="2" l="1"/>
  <c r="D240" i="2" s="1"/>
  <c r="E240" i="2" s="1"/>
  <c r="F239" i="2"/>
  <c r="C239" i="2" l="1"/>
  <c r="D241" i="2" s="1"/>
  <c r="E241" i="2" s="1"/>
  <c r="F240" i="2"/>
  <c r="C240" i="2" l="1"/>
  <c r="D242" i="2" s="1"/>
  <c r="E242" i="2" s="1"/>
  <c r="F241" i="2"/>
  <c r="C241" i="2" l="1"/>
  <c r="D243" i="2" s="1"/>
  <c r="E243" i="2" s="1"/>
  <c r="F242" i="2"/>
  <c r="C242" i="2" l="1"/>
  <c r="D244" i="2" s="1"/>
  <c r="E244" i="2" s="1"/>
  <c r="F243" i="2"/>
  <c r="C243" i="2" l="1"/>
  <c r="D245" i="2" s="1"/>
  <c r="E245" i="2" s="1"/>
  <c r="F244" i="2"/>
  <c r="C244" i="2" l="1"/>
  <c r="D246" i="2" s="1"/>
  <c r="E246" i="2" s="1"/>
  <c r="F245" i="2"/>
  <c r="C245" i="2" l="1"/>
  <c r="D247" i="2" s="1"/>
  <c r="E247" i="2" s="1"/>
  <c r="F246" i="2"/>
  <c r="C246" i="2" l="1"/>
  <c r="F247" i="2"/>
  <c r="C247" i="2"/>
  <c r="D248" i="2" l="1"/>
  <c r="E248" i="2" s="1"/>
  <c r="F248" i="2"/>
  <c r="D249" i="2" l="1"/>
  <c r="E249" i="2" s="1"/>
  <c r="C248" i="2"/>
  <c r="D250" i="2" s="1"/>
  <c r="E250" i="2" s="1"/>
  <c r="F249" i="2"/>
  <c r="C249" i="2" l="1"/>
  <c r="D251" i="2" s="1"/>
  <c r="E251" i="2" s="1"/>
  <c r="F250" i="2"/>
  <c r="C250" i="2" l="1"/>
  <c r="D252" i="2" s="1"/>
  <c r="E252" i="2" s="1"/>
  <c r="F251" i="2"/>
  <c r="C251" i="2" l="1"/>
  <c r="D253" i="2" s="1"/>
  <c r="E253" i="2" s="1"/>
  <c r="F252" i="2"/>
  <c r="C252" i="2" l="1"/>
  <c r="D254" i="2" s="1"/>
  <c r="E254" i="2" s="1"/>
  <c r="F253" i="2"/>
  <c r="C253" i="2" l="1"/>
  <c r="D255" i="2" s="1"/>
  <c r="E255" i="2" s="1"/>
  <c r="F254" i="2"/>
  <c r="C254" i="2" l="1"/>
  <c r="F255" i="2"/>
  <c r="C255" i="2"/>
  <c r="D256" i="2" l="1"/>
  <c r="E256" i="2" s="1"/>
  <c r="F256" i="2" s="1"/>
  <c r="C256" i="2" l="1"/>
  <c r="D257" i="2"/>
  <c r="E257" i="2" s="1"/>
  <c r="F257" i="2" s="1"/>
  <c r="D258" i="2" l="1"/>
  <c r="E258" i="2" s="1"/>
  <c r="F258" i="2" s="1"/>
  <c r="C257" i="2"/>
  <c r="D259" i="2" s="1"/>
  <c r="E259" i="2" s="1"/>
  <c r="C258" i="2" l="1"/>
  <c r="D260" i="2" s="1"/>
  <c r="E260" i="2" s="1"/>
  <c r="F259" i="2"/>
  <c r="C259" i="2" l="1"/>
  <c r="F260" i="2"/>
  <c r="C260" i="2"/>
  <c r="D261" i="2" l="1"/>
  <c r="E261" i="2" s="1"/>
  <c r="F261" i="2" s="1"/>
  <c r="C261" i="2" l="1"/>
  <c r="D262" i="2"/>
  <c r="E262" i="2" s="1"/>
  <c r="F262" i="2" s="1"/>
  <c r="C262" i="2" l="1"/>
  <c r="D263" i="2"/>
  <c r="E263" i="2" s="1"/>
  <c r="F263" i="2" s="1"/>
  <c r="C263" i="2" l="1"/>
  <c r="D264" i="2"/>
  <c r="E264" i="2" s="1"/>
  <c r="F264" i="2" s="1"/>
  <c r="C264" i="2" l="1"/>
  <c r="D265" i="2"/>
  <c r="E265" i="2" s="1"/>
  <c r="F265" i="2" s="1"/>
  <c r="C265" i="2" l="1"/>
  <c r="D266" i="2"/>
  <c r="E266" i="2" s="1"/>
  <c r="F266" i="2" s="1"/>
  <c r="C266" i="2" l="1"/>
  <c r="D267" i="2"/>
  <c r="E267" i="2" s="1"/>
  <c r="F267" i="2" s="1"/>
  <c r="D268" i="2" l="1"/>
  <c r="E268" i="2" s="1"/>
  <c r="C267" i="2"/>
  <c r="D269" i="2" s="1"/>
  <c r="E269" i="2" s="1"/>
  <c r="F268" i="2"/>
  <c r="C268" i="2" l="1"/>
  <c r="D270" i="2" s="1"/>
  <c r="E270" i="2" s="1"/>
  <c r="F269" i="2"/>
  <c r="C269" i="2" l="1"/>
  <c r="D271" i="2" s="1"/>
  <c r="E271" i="2" s="1"/>
  <c r="F270" i="2"/>
  <c r="C270" i="2" l="1"/>
  <c r="D272" i="2" s="1"/>
  <c r="E272" i="2" s="1"/>
  <c r="F271" i="2"/>
  <c r="C271" i="2" l="1"/>
  <c r="D273" i="2" s="1"/>
  <c r="E273" i="2" s="1"/>
  <c r="F272" i="2"/>
  <c r="C272" i="2" l="1"/>
  <c r="D274" i="2" s="1"/>
  <c r="E274" i="2" s="1"/>
  <c r="F273" i="2"/>
  <c r="C273" i="2" l="1"/>
  <c r="D275" i="2" s="1"/>
  <c r="E275" i="2" s="1"/>
  <c r="F274" i="2"/>
  <c r="C274" i="2" l="1"/>
  <c r="D276" i="2" s="1"/>
  <c r="E276" i="2" s="1"/>
  <c r="F275" i="2"/>
  <c r="C275" i="2" l="1"/>
  <c r="D277" i="2" s="1"/>
  <c r="E277" i="2" s="1"/>
  <c r="F276" i="2"/>
  <c r="C276" i="2" l="1"/>
  <c r="D278" i="2" s="1"/>
  <c r="E278" i="2" s="1"/>
  <c r="F277" i="2"/>
  <c r="C277" i="2" l="1"/>
  <c r="D279" i="2" s="1"/>
  <c r="E279" i="2" s="1"/>
  <c r="F278" i="2"/>
  <c r="C278" i="2" l="1"/>
  <c r="D280" i="2" s="1"/>
  <c r="E280" i="2" s="1"/>
  <c r="F279" i="2"/>
  <c r="C279" i="2" l="1"/>
  <c r="D281" i="2" s="1"/>
  <c r="E281" i="2" s="1"/>
  <c r="F280" i="2"/>
  <c r="C280" i="2" l="1"/>
  <c r="D282" i="2" s="1"/>
  <c r="E282" i="2" s="1"/>
  <c r="F281" i="2"/>
  <c r="C281" i="2" l="1"/>
  <c r="D283" i="2" s="1"/>
  <c r="E283" i="2" s="1"/>
  <c r="F282" i="2"/>
  <c r="C282" i="2" l="1"/>
  <c r="D284" i="2" s="1"/>
  <c r="E284" i="2" s="1"/>
  <c r="F283" i="2"/>
  <c r="C283" i="2" l="1"/>
  <c r="D285" i="2" s="1"/>
  <c r="E285" i="2" s="1"/>
  <c r="F284" i="2"/>
  <c r="C284" i="2" l="1"/>
  <c r="D286" i="2" s="1"/>
  <c r="E286" i="2" s="1"/>
  <c r="F285" i="2"/>
  <c r="C285" i="2" l="1"/>
  <c r="D287" i="2" s="1"/>
  <c r="E287" i="2" s="1"/>
  <c r="F286" i="2"/>
  <c r="C286" i="2" l="1"/>
  <c r="D288" i="2" s="1"/>
  <c r="E288" i="2" s="1"/>
  <c r="F287" i="2"/>
  <c r="C287" i="2" l="1"/>
  <c r="D289" i="2" s="1"/>
  <c r="E289" i="2" s="1"/>
  <c r="F288" i="2"/>
  <c r="C288" i="2" l="1"/>
  <c r="D290" i="2" s="1"/>
  <c r="E290" i="2" s="1"/>
  <c r="F289" i="2"/>
  <c r="C289" i="2" l="1"/>
  <c r="D291" i="2" s="1"/>
  <c r="E291" i="2" s="1"/>
  <c r="F290" i="2"/>
  <c r="C290" i="2" l="1"/>
  <c r="D292" i="2" s="1"/>
  <c r="E292" i="2" s="1"/>
  <c r="F291" i="2"/>
  <c r="C291" i="2" l="1"/>
  <c r="D293" i="2" s="1"/>
  <c r="E293" i="2" s="1"/>
  <c r="F292" i="2"/>
  <c r="C292" i="2" l="1"/>
  <c r="D294" i="2" s="1"/>
  <c r="E294" i="2" s="1"/>
  <c r="F293" i="2"/>
  <c r="C293" i="2" l="1"/>
  <c r="F294" i="2"/>
  <c r="C294" i="2"/>
  <c r="D295" i="2" l="1"/>
  <c r="E295" i="2" s="1"/>
  <c r="F295" i="2"/>
  <c r="C295" i="2" l="1"/>
  <c r="D296" i="2"/>
  <c r="E296" i="2" s="1"/>
  <c r="F296" i="2" s="1"/>
  <c r="C296" i="2" l="1"/>
  <c r="D297" i="2"/>
  <c r="E297" i="2" s="1"/>
  <c r="F297" i="2" s="1"/>
  <c r="D298" i="2" l="1"/>
  <c r="E298" i="2" s="1"/>
  <c r="F298" i="2" s="1"/>
  <c r="C297" i="2"/>
  <c r="D299" i="2" s="1"/>
  <c r="E299" i="2" s="1"/>
  <c r="C298" i="2" l="1"/>
  <c r="D300" i="2" s="1"/>
  <c r="E300" i="2" s="1"/>
  <c r="F299" i="2"/>
  <c r="C299" i="2" l="1"/>
  <c r="D301" i="2" s="1"/>
  <c r="E301" i="2" s="1"/>
  <c r="F300" i="2"/>
  <c r="C300" i="2" l="1"/>
  <c r="D302" i="2" s="1"/>
  <c r="E302" i="2" s="1"/>
  <c r="F301" i="2"/>
  <c r="C301" i="2" l="1"/>
  <c r="D303" i="2" s="1"/>
  <c r="E303" i="2" s="1"/>
  <c r="F302" i="2"/>
  <c r="C302" i="2" l="1"/>
  <c r="D304" i="2" s="1"/>
  <c r="E304" i="2" s="1"/>
  <c r="F303" i="2"/>
  <c r="C303" i="2" l="1"/>
  <c r="D305" i="2" s="1"/>
  <c r="E305" i="2" s="1"/>
  <c r="F304" i="2"/>
  <c r="C304" i="2" l="1"/>
  <c r="D306" i="2" s="1"/>
  <c r="E306" i="2" s="1"/>
  <c r="F305" i="2"/>
  <c r="C305" i="2" l="1"/>
  <c r="D307" i="2" s="1"/>
  <c r="E307" i="2" s="1"/>
  <c r="F306" i="2"/>
  <c r="C306" i="2" l="1"/>
  <c r="D308" i="2" s="1"/>
  <c r="E308" i="2" s="1"/>
  <c r="F307" i="2"/>
  <c r="C307" i="2" l="1"/>
  <c r="D309" i="2" s="1"/>
  <c r="E309" i="2" s="1"/>
  <c r="F308" i="2"/>
  <c r="C308" i="2" l="1"/>
  <c r="F309" i="2"/>
  <c r="C309" i="2"/>
  <c r="D310" i="2" l="1"/>
  <c r="E310" i="2" s="1"/>
  <c r="D311" i="2" l="1"/>
  <c r="E311" i="2" s="1"/>
  <c r="F310" i="2"/>
  <c r="C310" i="2" s="1"/>
  <c r="D312" i="2" s="1"/>
  <c r="E312" i="2" s="1"/>
  <c r="F311" i="2" l="1"/>
  <c r="C311" i="2" l="1"/>
  <c r="F312" i="2"/>
  <c r="C31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Maciek Szczech</author>
  </authors>
  <commentList>
    <comment ref="AM3" authorId="0" shapeId="0" xr:uid="{7CD57853-AC09-4771-BD39-57D7201F95E0}">
      <text>
        <r>
          <rPr>
            <b/>
            <sz val="9"/>
            <color indexed="81"/>
            <rFont val="Segoe UI"/>
            <family val="2"/>
          </rPr>
          <t>Ziegler-Nichols
tuning rules
closed-loop calculations of Kc, Ti, Td</t>
        </r>
      </text>
    </comment>
    <comment ref="AQ3" authorId="0" shapeId="0" xr:uid="{BBBC4784-253D-461B-91F1-E0A9A5A36C9C}">
      <text>
        <r>
          <rPr>
            <b/>
            <sz val="9"/>
            <color indexed="81"/>
            <rFont val="Segoe UI"/>
            <family val="2"/>
          </rPr>
          <t>Tyreus-Luyben
tunning rules
tend to reduce oscillatory effects and improve robustness</t>
        </r>
      </text>
    </comment>
    <comment ref="J5" authorId="0" shapeId="0" xr:uid="{D4DF3E1A-FF44-4D82-A6D0-31AD717490A1}">
      <text>
        <r>
          <rPr>
            <b/>
            <sz val="9"/>
            <color indexed="81"/>
            <rFont val="Segoe UI"/>
            <family val="2"/>
          </rPr>
          <t>Controller</t>
        </r>
      </text>
    </comment>
    <comment ref="M5" authorId="0" shapeId="0" xr:uid="{F1457EC4-8942-4CD3-BF97-CCBC1E2304A8}">
      <text>
        <r>
          <rPr>
            <b/>
            <sz val="9"/>
            <color indexed="81"/>
            <rFont val="Segoe UI"/>
            <family val="2"/>
          </rPr>
          <t>TPX - Tuning Parameters:
TPM - TP Manual</t>
        </r>
      </text>
    </comment>
    <comment ref="AM5" authorId="0" shapeId="0" xr:uid="{81F1E266-3CD8-44E5-9AEC-1F8DCCB139CF}">
      <text>
        <r>
          <rPr>
            <b/>
            <sz val="9"/>
            <color indexed="81"/>
            <rFont val="Segoe UI"/>
            <family val="2"/>
          </rPr>
          <t>Ku - ultimate gain</t>
        </r>
      </text>
    </comment>
    <comment ref="AN5" authorId="0" shapeId="0" xr:uid="{0C4DDA78-FBDB-4FB2-8FCB-3B872506C2F0}">
      <text>
        <r>
          <rPr>
            <b/>
            <sz val="9"/>
            <color indexed="81"/>
            <rFont val="Segoe UI"/>
            <family val="2"/>
          </rPr>
          <t>Pu - ultimate period</t>
        </r>
      </text>
    </comment>
    <comment ref="AO5" authorId="0" shapeId="0" xr:uid="{A8E7CCDF-8D3F-49D4-B9DE-7A13807DC935}">
      <text>
        <r>
          <rPr>
            <b/>
            <sz val="9"/>
            <color indexed="81"/>
            <rFont val="Segoe UI"/>
            <family val="2"/>
          </rPr>
          <t>Pu - ultimate period</t>
        </r>
      </text>
    </comment>
    <comment ref="AQ5" authorId="0" shapeId="0" xr:uid="{9E7000BF-FCC2-4CB2-8FBD-F84FA18F3CCA}">
      <text>
        <r>
          <rPr>
            <b/>
            <sz val="9"/>
            <color indexed="81"/>
            <rFont val="Segoe UI"/>
            <family val="2"/>
          </rPr>
          <t>Ku - ultimate gain</t>
        </r>
      </text>
    </comment>
    <comment ref="AR5" authorId="0" shapeId="0" xr:uid="{D640F9EC-F45A-4FA2-9769-892B75C97C10}">
      <text>
        <r>
          <rPr>
            <b/>
            <sz val="9"/>
            <color indexed="81"/>
            <rFont val="Segoe UI"/>
            <family val="2"/>
          </rPr>
          <t>Pu - ultimate period</t>
        </r>
      </text>
    </comment>
    <comment ref="AS5" authorId="0" shapeId="0" xr:uid="{963600DE-8165-4CF2-B5A9-B5B4FF368067}">
      <text>
        <r>
          <rPr>
            <b/>
            <sz val="9"/>
            <color indexed="81"/>
            <rFont val="Segoe UI"/>
            <family val="2"/>
          </rPr>
          <t>Pu - ultimate period</t>
        </r>
      </text>
    </comment>
    <comment ref="C6" authorId="0" shapeId="0" xr:uid="{D87712D6-3235-46FB-B6AD-FE58CFCF765E}">
      <text>
        <r>
          <rPr>
            <b/>
            <sz val="9"/>
            <color indexed="81"/>
            <rFont val="Segoe UI"/>
            <family val="2"/>
          </rPr>
          <t xml:space="preserve">PMX - Process Model:
PMM - PM Manual
</t>
        </r>
      </text>
    </comment>
    <comment ref="D6" authorId="0" shapeId="0" xr:uid="{27F82FEB-F916-4AD5-ABB2-2C9F4DC36A62}">
      <text>
        <r>
          <rPr>
            <b/>
            <sz val="9"/>
            <color indexed="81"/>
            <rFont val="Segoe UI"/>
            <family val="2"/>
          </rPr>
          <t xml:space="preserve">PMXX - Process Model:
PMZN - PM Ziegler-Nichos
PMTL - PM Tyreus-Luyben
</t>
        </r>
      </text>
    </comment>
    <comment ref="AL9" authorId="0" shapeId="0" xr:uid="{843F2F13-0DF6-4470-B8E3-63F10474F0E3}">
      <text>
        <r>
          <rPr>
            <b/>
            <sz val="9"/>
            <color indexed="81"/>
            <rFont val="Segoe UI"/>
            <family val="2"/>
          </rPr>
          <t xml:space="preserve">Ziegler-Nichols
tuning rules 
clas - classic
pes - Passen-Integral
sov - some overshoot
nov - no overshoot
closed-loop calculations of Kc, Ti, Td
</t>
        </r>
      </text>
    </comment>
    <comment ref="AL15" authorId="0" shapeId="0" xr:uid="{A875D795-00CD-4DF7-A7C9-064E40F21694}">
      <text>
        <r>
          <rPr>
            <b/>
            <sz val="9"/>
            <color indexed="81"/>
            <rFont val="Segoe UI"/>
            <family val="2"/>
          </rPr>
          <t>Ziegler-Nichols
classic
tuning rules
closed-loop calculations of Kc, Ti, Td</t>
        </r>
      </text>
    </comment>
    <comment ref="AL16" authorId="0" shapeId="0" xr:uid="{A3646A67-FEE2-4E71-BC9E-4E509D0E914B}">
      <text>
        <r>
          <rPr>
            <b/>
            <sz val="9"/>
            <color indexed="81"/>
            <rFont val="Segoe UI"/>
            <family val="2"/>
          </rPr>
          <t>Ziegler-Nichols
Pessen-integral
tuning rules
closed-loop calculations of Kc, Ti, Td</t>
        </r>
      </text>
    </comment>
    <comment ref="AL17" authorId="0" shapeId="0" xr:uid="{463B1942-4621-4497-A291-35C3E40B3E3A}">
      <text>
        <r>
          <rPr>
            <b/>
            <sz val="9"/>
            <color indexed="81"/>
            <rFont val="Segoe UI"/>
            <family val="2"/>
          </rPr>
          <t>Ziegler-Nichols
some overshoot
tuning rules
closed-loop calculations of Kc, Ti, Td</t>
        </r>
      </text>
    </comment>
    <comment ref="AL18" authorId="0" shapeId="0" xr:uid="{953D8EFE-6A19-4F60-82F1-BEAFCA292896}">
      <text>
        <r>
          <rPr>
            <b/>
            <sz val="9"/>
            <color indexed="81"/>
            <rFont val="Segoe UI"/>
            <family val="2"/>
          </rPr>
          <t>Ziegler-Nichols
no overshoot
tuning rules
closed-loop calculations of Kc, Ti, Td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<sst xmlns="http://schemas.openxmlformats.org/spreadsheetml/2006/main" count="101" uniqueCount="83">
  <si>
    <t>Process</t>
  </si>
  <si>
    <t>Controller</t>
  </si>
  <si>
    <t>Error</t>
  </si>
  <si>
    <t>AccumErr</t>
  </si>
  <si>
    <t>PID LOOP SIMULATOR</t>
  </si>
  <si>
    <t>+</t>
  </si>
  <si>
    <t>Process Value</t>
  </si>
  <si>
    <t>Set Point</t>
  </si>
  <si>
    <t>Σ</t>
  </si>
  <si>
    <t>-</t>
  </si>
  <si>
    <t>Integral Time (sec)</t>
  </si>
  <si>
    <t>Derivative Time (sec)</t>
  </si>
  <si>
    <t>Lag (seconds)</t>
  </si>
  <si>
    <t>Delay (seconds)</t>
  </si>
  <si>
    <t>Process Gain</t>
  </si>
  <si>
    <t>Controller Gain</t>
  </si>
  <si>
    <t>Time</t>
  </si>
  <si>
    <t>Manipulated Value</t>
  </si>
  <si>
    <t>VALUE</t>
  </si>
  <si>
    <t>Mode</t>
  </si>
  <si>
    <t>SP - PV</t>
  </si>
  <si>
    <t>Ziegler-Nichols Closed Loop Tuning Calculator</t>
  </si>
  <si>
    <t>Time Constant</t>
  </si>
  <si>
    <t>Delay</t>
  </si>
  <si>
    <t>Gain</t>
  </si>
  <si>
    <t>Integral</t>
  </si>
  <si>
    <t>Derivative</t>
  </si>
  <si>
    <t>P</t>
  </si>
  <si>
    <t>PI</t>
  </si>
  <si>
    <t>PID</t>
  </si>
  <si>
    <t>PROCESS</t>
  </si>
  <si>
    <t>ZN</t>
  </si>
  <si>
    <t>Step
Input</t>
  </si>
  <si>
    <t>Process Model</t>
  </si>
  <si>
    <t>Process
Value</t>
  </si>
  <si>
    <t>Set
Point</t>
  </si>
  <si>
    <t xml:space="preserve">MANIPULATED </t>
  </si>
  <si>
    <t>KC0 =</t>
  </si>
  <si>
    <t>overshoot =</t>
  </si>
  <si>
    <t>dyp=</t>
  </si>
  <si>
    <t>dyn=</t>
  </si>
  <si>
    <t>tp=</t>
  </si>
  <si>
    <t>b=</t>
  </si>
  <si>
    <t>KC=</t>
  </si>
  <si>
    <t>A=</t>
  </si>
  <si>
    <t>F=</t>
  </si>
  <si>
    <t>ti=</t>
  </si>
  <si>
    <t>KP=</t>
  </si>
  <si>
    <t>0.6*Kmax</t>
  </si>
  <si>
    <t>Ki=</t>
  </si>
  <si>
    <t>Kd=</t>
  </si>
  <si>
    <t>2.0*fo</t>
  </si>
  <si>
    <t>0.125/fo</t>
  </si>
  <si>
    <t>Kmax=</t>
  </si>
  <si>
    <t>fo=</t>
  </si>
  <si>
    <t>Ku</t>
  </si>
  <si>
    <t>Kc</t>
  </si>
  <si>
    <t>Ti</t>
  </si>
  <si>
    <t>Td</t>
  </si>
  <si>
    <t>Pu</t>
  </si>
  <si>
    <t>TL</t>
  </si>
  <si>
    <t>M</t>
  </si>
  <si>
    <t>PMM - Process Model Manual</t>
  </si>
  <si>
    <t>TPM - Tuning Parameters Manual</t>
  </si>
  <si>
    <t>TPXX - Tuning Parameters XX (ZN-Ziegler-Nichols etc.)</t>
  </si>
  <si>
    <t>PMM</t>
  </si>
  <si>
    <t>PMXX - Process Model XX (ZN-Ziegler-Nichols etc.)</t>
  </si>
  <si>
    <t>sov</t>
  </si>
  <si>
    <t>pes</t>
  </si>
  <si>
    <t>clas</t>
  </si>
  <si>
    <t>nov</t>
  </si>
  <si>
    <t>PI - influence</t>
  </si>
  <si>
    <t>P - influence</t>
  </si>
  <si>
    <t>PID - influence</t>
  </si>
  <si>
    <t>Other</t>
  </si>
  <si>
    <t>TPM
in</t>
  </si>
  <si>
    <t>TPM
calc</t>
  </si>
  <si>
    <t>Pu (s)</t>
  </si>
  <si>
    <t>n</t>
  </si>
  <si>
    <t>w (rad/s)</t>
  </si>
  <si>
    <t>Amplitude</t>
  </si>
  <si>
    <t>Phase (deg)</t>
  </si>
  <si>
    <t>Robust replacement for the v0.03 virtual-array named ranges (ZN.w / ZN.Amplitude / ZN.Phase). Same math, evaluated over real cells.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</si>
</sst>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9" x14ac:knownFonts="1">
    <font>
      <sz val="10"/>
      <name val="Arial"/>
    </font>
    <font>
      <sz val="8"/>
      <name val="Arial"/>
      <family val="2"/>
    </font>
    <font>
      <sz val="10"/>
      <name val="Verdana"/>
      <family val="2"/>
    </font>
    <font>
      <b/>
      <sz val="10"/>
      <name val="Verdana"/>
      <family val="2"/>
    </font>
    <font>
      <sz val="10"/>
      <name val="Calibri"/>
      <family val="2"/>
      <scheme val="minor"/>
    </font>
    <font>
      <b/>
      <sz val="10"/>
      <color theme="6" tint="-0.249977111117893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0"/>
      <color rgb="FFFFFF00"/>
      <name val="Calibri"/>
      <family val="2"/>
      <scheme val="minor"/>
    </font>
    <font>
      <sz val="10"/>
      <color theme="9" tint="-0.249977111117893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12"/>
      <name val="Calibri"/>
      <family val="2"/>
      <scheme val="minor"/>
    </font>
    <font>
      <b/>
      <sz val="14"/>
      <color theme="8" tint="0.79998168889431442"/>
      <name val="Calibri"/>
      <family val="2"/>
      <scheme val="minor"/>
    </font>
    <font>
      <sz val="14"/>
      <color rgb="FFC00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9"/>
      <color indexed="81"/>
      <name val="Segoe UI"/>
      <family val="2"/>
    </font>
    <font>
      <sz val="10"/>
      <color theme="0" tint="-0.34998626667073579"/>
      <name val="Calibri"/>
      <family val="2"/>
      <scheme val="minor"/>
    </font>
    <font>
      <sz val="10"/>
      <color theme="4"/>
      <name val="Calibri"/>
      <family val="2"/>
      <scheme val="minor"/>
    </font>
    <font>
      <sz val="8"/>
      <color rgb="FF000000"/>
      <name val="Segoe UI"/>
      <charset val="1"/>
    </font>
  </fonts>
  <fills count="1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rgb="FF0070C0"/>
      </right>
      <top/>
      <bottom/>
      <diagonal/>
    </border>
    <border>
      <left/>
      <right/>
      <top/>
      <bottom style="thick">
        <color rgb="FF0070C0"/>
      </bottom>
      <diagonal/>
    </border>
    <border>
      <left/>
      <right style="medium">
        <color rgb="FF00B050"/>
      </right>
      <top/>
      <bottom/>
      <diagonal/>
    </border>
    <border>
      <left style="medium">
        <color theme="3" tint="0.59999389629810485"/>
      </left>
      <right/>
      <top style="medium">
        <color theme="3" tint="0.59999389629810485"/>
      </top>
      <bottom/>
      <diagonal/>
    </border>
    <border>
      <left/>
      <right style="medium">
        <color theme="3" tint="0.59999389629810485"/>
      </right>
      <top style="medium">
        <color theme="3" tint="0.59999389629810485"/>
      </top>
      <bottom/>
      <diagonal/>
    </border>
    <border>
      <left style="medium">
        <color theme="3" tint="0.59999389629810485"/>
      </left>
      <right/>
      <top/>
      <bottom style="medium">
        <color theme="3" tint="0.59999389629810485"/>
      </bottom>
      <diagonal/>
    </border>
    <border>
      <left/>
      <right style="medium">
        <color theme="3" tint="0.59999389629810485"/>
      </right>
      <top/>
      <bottom style="medium">
        <color theme="3" tint="0.59999389629810485"/>
      </bottom>
      <diagonal/>
    </border>
    <border>
      <left style="double">
        <color theme="3"/>
      </left>
      <right/>
      <top style="double">
        <color theme="3"/>
      </top>
      <bottom/>
      <diagonal/>
    </border>
    <border>
      <left/>
      <right/>
      <top style="double">
        <color theme="3"/>
      </top>
      <bottom/>
      <diagonal/>
    </border>
    <border>
      <left/>
      <right style="double">
        <color theme="3"/>
      </right>
      <top style="double">
        <color theme="3"/>
      </top>
      <bottom/>
      <diagonal/>
    </border>
    <border>
      <left style="double">
        <color theme="3"/>
      </left>
      <right/>
      <top/>
      <bottom/>
      <diagonal/>
    </border>
    <border>
      <left/>
      <right style="double">
        <color theme="3"/>
      </right>
      <top/>
      <bottom/>
      <diagonal/>
    </border>
    <border>
      <left style="double">
        <color theme="3"/>
      </left>
      <right/>
      <top/>
      <bottom style="double">
        <color theme="3"/>
      </bottom>
      <diagonal/>
    </border>
    <border>
      <left/>
      <right/>
      <top/>
      <bottom style="double">
        <color theme="3"/>
      </bottom>
      <diagonal/>
    </border>
    <border>
      <left/>
      <right style="double">
        <color theme="3"/>
      </right>
      <top/>
      <bottom style="double">
        <color theme="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theme="3" tint="0.59999389629810485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ck">
        <color theme="9" tint="-0.249977111117893"/>
      </bottom>
      <diagonal/>
    </border>
    <border>
      <left/>
      <right/>
      <top/>
      <bottom style="thick">
        <color theme="9" tint="-0.249977111117893"/>
      </bottom>
      <diagonal/>
    </border>
    <border>
      <left/>
      <right style="medium">
        <color theme="3" tint="0.59999389629810485"/>
      </right>
      <top/>
      <bottom style="thick">
        <color theme="9" tint="-0.249977111117893"/>
      </bottom>
      <diagonal/>
    </border>
    <border>
      <left/>
      <right/>
      <top/>
      <bottom style="thick">
        <color rgb="FF00B050"/>
      </bottom>
      <diagonal/>
    </border>
    <border>
      <left/>
      <right style="medium">
        <color indexed="64"/>
      </right>
      <top/>
      <bottom style="thick">
        <color rgb="FF00B050"/>
      </bottom>
      <diagonal/>
    </border>
    <border>
      <left/>
      <right style="thick">
        <color rgb="FF00B050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/>
      <right style="hair">
        <color auto="1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rgb="FF0070C0"/>
      </right>
      <top style="thick">
        <color rgb="FF0070C0"/>
      </top>
      <bottom/>
      <diagonal/>
    </border>
    <border>
      <left style="thick">
        <color rgb="FF0070C0"/>
      </left>
      <right/>
      <top style="thick">
        <color rgb="FF0070C0"/>
      </top>
      <bottom/>
      <diagonal/>
    </border>
    <border>
      <left style="medium">
        <color rgb="FF00B050"/>
      </left>
      <right/>
      <top/>
      <bottom style="thick">
        <color rgb="FF00B050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2" fillId="0" borderId="0" xfId="0" applyFont="1"/>
    <xf numFmtId="0" fontId="3" fillId="0" borderId="42" xfId="0" applyFont="1" applyBorder="1" applyAlignment="1">
      <alignment horizontal="center"/>
    </xf>
    <xf numFmtId="0" fontId="4" fillId="0" borderId="13" xfId="0" applyFont="1" applyBorder="1"/>
    <xf numFmtId="0" fontId="4" fillId="0" borderId="0" xfId="0" applyFont="1"/>
    <xf numFmtId="0" fontId="4" fillId="0" borderId="20" xfId="0" applyFont="1" applyBorder="1"/>
    <xf numFmtId="0" fontId="4" fillId="0" borderId="21" xfId="0" applyFont="1" applyBorder="1"/>
    <xf numFmtId="0" fontId="4" fillId="0" borderId="23" xfId="0" applyFont="1" applyBorder="1"/>
    <xf numFmtId="0" fontId="6" fillId="3" borderId="9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4" fillId="0" borderId="1" xfId="0" applyFont="1" applyBorder="1"/>
    <xf numFmtId="0" fontId="4" fillId="0" borderId="2" xfId="0" applyFont="1" applyBorder="1"/>
    <xf numFmtId="0" fontId="4" fillId="0" borderId="12" xfId="0" applyFont="1" applyBorder="1"/>
    <xf numFmtId="0" fontId="8" fillId="0" borderId="0" xfId="0" applyFont="1" applyAlignment="1">
      <alignment horizontal="center" vertical="center"/>
    </xf>
    <xf numFmtId="0" fontId="4" fillId="0" borderId="3" xfId="0" applyFont="1" applyBorder="1"/>
    <xf numFmtId="0" fontId="4" fillId="0" borderId="6" xfId="0" applyFont="1" applyBorder="1"/>
    <xf numFmtId="0" fontId="4" fillId="0" borderId="4" xfId="0" applyFont="1" applyBorder="1"/>
    <xf numFmtId="0" fontId="4" fillId="0" borderId="0" xfId="0" applyFont="1" applyAlignment="1">
      <alignment horizontal="center" vertical="center"/>
    </xf>
    <xf numFmtId="0" fontId="10" fillId="0" borderId="0" xfId="0" applyFont="1"/>
    <xf numFmtId="0" fontId="11" fillId="0" borderId="0" xfId="0" applyFont="1" applyAlignment="1">
      <alignment vertical="center"/>
    </xf>
    <xf numFmtId="0" fontId="4" fillId="0" borderId="36" xfId="0" applyFont="1" applyBorder="1"/>
    <xf numFmtId="0" fontId="4" fillId="0" borderId="37" xfId="0" applyFont="1" applyBorder="1"/>
    <xf numFmtId="0" fontId="12" fillId="0" borderId="38" xfId="0" applyFont="1" applyBorder="1" applyAlignment="1">
      <alignment horizontal="right"/>
    </xf>
    <xf numFmtId="0" fontId="13" fillId="0" borderId="28" xfId="0" quotePrefix="1" applyFont="1" applyBorder="1"/>
    <xf numFmtId="0" fontId="4" fillId="0" borderId="25" xfId="0" applyFont="1" applyBorder="1"/>
    <xf numFmtId="0" fontId="4" fillId="0" borderId="26" xfId="0" applyFont="1" applyBorder="1"/>
    <xf numFmtId="0" fontId="4" fillId="0" borderId="0" xfId="0" quotePrefix="1" applyFont="1"/>
    <xf numFmtId="0" fontId="4" fillId="0" borderId="0" xfId="0" applyFont="1" applyAlignment="1">
      <alignment vertical="center"/>
    </xf>
    <xf numFmtId="0" fontId="4" fillId="10" borderId="45" xfId="0" applyFont="1" applyFill="1" applyBorder="1" applyAlignment="1">
      <alignment horizontal="center" vertical="center"/>
    </xf>
    <xf numFmtId="0" fontId="4" fillId="10" borderId="49" xfId="0" applyFont="1" applyFill="1" applyBorder="1" applyAlignment="1">
      <alignment horizontal="center" vertical="center"/>
    </xf>
    <xf numFmtId="0" fontId="4" fillId="9" borderId="45" xfId="0" applyFont="1" applyFill="1" applyBorder="1" applyAlignment="1">
      <alignment horizontal="center" vertical="center"/>
    </xf>
    <xf numFmtId="0" fontId="4" fillId="10" borderId="46" xfId="0" applyFont="1" applyFill="1" applyBorder="1" applyAlignment="1">
      <alignment vertical="center"/>
    </xf>
    <xf numFmtId="0" fontId="4" fillId="10" borderId="47" xfId="0" applyFont="1" applyFill="1" applyBorder="1" applyAlignment="1">
      <alignment vertical="center"/>
    </xf>
    <xf numFmtId="165" fontId="4" fillId="10" borderId="47" xfId="0" applyNumberFormat="1" applyFont="1" applyFill="1" applyBorder="1" applyAlignment="1">
      <alignment horizontal="center" vertical="center"/>
    </xf>
    <xf numFmtId="0" fontId="4" fillId="10" borderId="48" xfId="0" applyFont="1" applyFill="1" applyBorder="1" applyAlignment="1">
      <alignment vertical="center"/>
    </xf>
    <xf numFmtId="0" fontId="4" fillId="10" borderId="47" xfId="0" applyFont="1" applyFill="1" applyBorder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6" fillId="12" borderId="9" xfId="0" applyFont="1" applyFill="1" applyBorder="1" applyAlignment="1">
      <alignment horizontal="center"/>
    </xf>
    <xf numFmtId="0" fontId="6" fillId="12" borderId="11" xfId="0" applyFont="1" applyFill="1" applyBorder="1" applyAlignment="1">
      <alignment horizontal="center"/>
    </xf>
    <xf numFmtId="0" fontId="4" fillId="0" borderId="29" xfId="0" applyFont="1" applyBorder="1"/>
    <xf numFmtId="0" fontId="11" fillId="0" borderId="0" xfId="0" applyFont="1"/>
    <xf numFmtId="0" fontId="18" fillId="0" borderId="0" xfId="0" applyFont="1" applyAlignment="1">
      <alignment horizontal="center" vertical="center"/>
    </xf>
    <xf numFmtId="0" fontId="4" fillId="14" borderId="45" xfId="0" applyFont="1" applyFill="1" applyBorder="1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0" fontId="6" fillId="3" borderId="44" xfId="0" applyFont="1" applyFill="1" applyBorder="1" applyAlignment="1">
      <alignment horizontal="center"/>
    </xf>
    <xf numFmtId="0" fontId="6" fillId="12" borderId="44" xfId="0" applyFont="1" applyFill="1" applyBorder="1" applyAlignment="1">
      <alignment horizontal="center"/>
    </xf>
    <xf numFmtId="164" fontId="14" fillId="7" borderId="5" xfId="0" applyNumberFormat="1" applyFont="1" applyFill="1" applyBorder="1" applyAlignment="1">
      <alignment horizontal="center" vertical="center"/>
    </xf>
    <xf numFmtId="164" fontId="14" fillId="7" borderId="43" xfId="0" applyNumberFormat="1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164" fontId="7" fillId="7" borderId="5" xfId="0" applyNumberFormat="1" applyFont="1" applyFill="1" applyBorder="1" applyAlignment="1">
      <alignment horizontal="center" vertical="center"/>
    </xf>
    <xf numFmtId="0" fontId="4" fillId="0" borderId="22" xfId="0" applyFont="1" applyBorder="1"/>
    <xf numFmtId="0" fontId="4" fillId="0" borderId="39" xfId="0" applyFont="1" applyBorder="1"/>
    <xf numFmtId="0" fontId="4" fillId="0" borderId="39" xfId="0" applyFont="1" applyBorder="1" applyAlignment="1">
      <alignment vertical="center"/>
    </xf>
    <xf numFmtId="0" fontId="4" fillId="0" borderId="40" xfId="0" applyFont="1" applyBorder="1"/>
    <xf numFmtId="0" fontId="4" fillId="0" borderId="41" xfId="0" applyFont="1" applyBorder="1"/>
    <xf numFmtId="0" fontId="5" fillId="0" borderId="0" xfId="0" applyFont="1" applyAlignment="1">
      <alignment vertical="center"/>
    </xf>
    <xf numFmtId="0" fontId="4" fillId="0" borderId="32" xfId="0" applyFont="1" applyBorder="1"/>
    <xf numFmtId="0" fontId="4" fillId="0" borderId="33" xfId="0" applyFont="1" applyBorder="1"/>
    <xf numFmtId="0" fontId="4" fillId="0" borderId="34" xfId="0" applyFont="1" applyBorder="1"/>
    <xf numFmtId="0" fontId="4" fillId="0" borderId="35" xfId="0" applyFont="1" applyBorder="1"/>
    <xf numFmtId="0" fontId="6" fillId="0" borderId="0" xfId="0" applyFont="1"/>
    <xf numFmtId="0" fontId="6" fillId="0" borderId="41" xfId="0" applyFont="1" applyBorder="1"/>
    <xf numFmtId="0" fontId="4" fillId="0" borderId="24" xfId="0" applyFont="1" applyBorder="1"/>
    <xf numFmtId="0" fontId="4" fillId="0" borderId="19" xfId="0" applyFont="1" applyBorder="1"/>
    <xf numFmtId="0" fontId="24" fillId="0" borderId="14" xfId="0" applyFont="1" applyBorder="1"/>
    <xf numFmtId="0" fontId="24" fillId="0" borderId="0" xfId="0" applyFont="1"/>
    <xf numFmtId="0" fontId="24" fillId="0" borderId="63" xfId="0" applyFont="1" applyBorder="1"/>
    <xf numFmtId="0" fontId="24" fillId="0" borderId="41" xfId="0" applyFont="1" applyBorder="1"/>
    <xf numFmtId="0" fontId="24" fillId="0" borderId="12" xfId="0" applyFont="1" applyBorder="1"/>
    <xf numFmtId="0" fontId="24" fillId="0" borderId="61" xfId="0" applyFont="1" applyBorder="1"/>
    <xf numFmtId="0" fontId="24" fillId="0" borderId="62" xfId="0" applyFont="1" applyBorder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26" fillId="0" borderId="0" xfId="0" applyFont="1" applyAlignment="1">
      <alignment horizontal="center"/>
    </xf>
    <xf numFmtId="2" fontId="4" fillId="7" borderId="0" xfId="0" applyNumberFormat="1" applyFont="1" applyFill="1" applyAlignment="1">
      <alignment horizontal="center"/>
    </xf>
    <xf numFmtId="2" fontId="27" fillId="0" borderId="0" xfId="0" applyNumberFormat="1" applyFont="1" applyAlignment="1">
      <alignment horizontal="center"/>
    </xf>
    <xf numFmtId="164" fontId="14" fillId="16" borderId="5" xfId="0" applyNumberFormat="1" applyFont="1" applyFill="1" applyBorder="1" applyAlignment="1">
      <alignment horizontal="center" vertical="center"/>
    </xf>
    <xf numFmtId="164" fontId="21" fillId="16" borderId="5" xfId="0" applyNumberFormat="1" applyFont="1" applyFill="1" applyBorder="1" applyAlignment="1">
      <alignment horizontal="center" vertical="center"/>
    </xf>
    <xf numFmtId="164" fontId="14" fillId="16" borderId="43" xfId="0" applyNumberFormat="1" applyFont="1" applyFill="1" applyBorder="1" applyAlignment="1">
      <alignment horizontal="center" vertical="center"/>
    </xf>
    <xf numFmtId="2" fontId="4" fillId="10" borderId="0" xfId="0" applyNumberFormat="1" applyFont="1" applyFill="1" applyAlignment="1">
      <alignment horizontal="center"/>
    </xf>
    <xf numFmtId="0" fontId="4" fillId="10" borderId="0" xfId="0" applyFont="1" applyFill="1" applyAlignment="1">
      <alignment horizontal="center"/>
    </xf>
    <xf numFmtId="0" fontId="4" fillId="17" borderId="0" xfId="0" applyFont="1" applyFill="1" applyAlignment="1">
      <alignment horizontal="center"/>
    </xf>
    <xf numFmtId="2" fontId="4" fillId="17" borderId="0" xfId="0" applyNumberFormat="1" applyFont="1" applyFill="1" applyAlignment="1">
      <alignment horizontal="center"/>
    </xf>
    <xf numFmtId="0" fontId="27" fillId="0" borderId="0" xfId="0" applyFont="1" applyAlignment="1">
      <alignment horizontal="center"/>
    </xf>
    <xf numFmtId="0" fontId="4" fillId="9" borderId="64" xfId="0" applyFont="1" applyFill="1" applyBorder="1" applyAlignment="1">
      <alignment horizontal="center" vertical="center"/>
    </xf>
    <xf numFmtId="0" fontId="4" fillId="18" borderId="64" xfId="0" applyFont="1" applyFill="1" applyBorder="1" applyAlignment="1">
      <alignment horizontal="center" vertical="center"/>
    </xf>
    <xf numFmtId="0" fontId="4" fillId="16" borderId="0" xfId="0" applyFont="1" applyFill="1" applyAlignment="1">
      <alignment horizontal="center"/>
    </xf>
    <xf numFmtId="0" fontId="4" fillId="10" borderId="46" xfId="0" applyFont="1" applyFill="1" applyBorder="1" applyAlignment="1">
      <alignment vertical="center"/>
    </xf>
    <xf numFmtId="0" fontId="4" fillId="0" borderId="47" xfId="0" applyFont="1" applyBorder="1" applyAlignment="1">
      <alignment vertical="center"/>
    </xf>
    <xf numFmtId="0" fontId="4" fillId="15" borderId="54" xfId="0" applyFont="1" applyFill="1" applyBorder="1" applyAlignment="1">
      <alignment horizontal="center" vertical="center" wrapText="1"/>
    </xf>
    <xf numFmtId="0" fontId="4" fillId="15" borderId="51" xfId="0" applyFont="1" applyFill="1" applyBorder="1" applyAlignment="1">
      <alignment horizontal="center" vertical="center"/>
    </xf>
    <xf numFmtId="0" fontId="4" fillId="15" borderId="49" xfId="0" applyFont="1" applyFill="1" applyBorder="1" applyAlignment="1">
      <alignment horizontal="center" vertical="center" wrapText="1"/>
    </xf>
    <xf numFmtId="0" fontId="0" fillId="15" borderId="50" xfId="0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164" fontId="21" fillId="16" borderId="7" xfId="0" applyNumberFormat="1" applyFont="1" applyFill="1" applyBorder="1" applyAlignment="1">
      <alignment horizontal="center" vertical="center"/>
    </xf>
    <xf numFmtId="0" fontId="22" fillId="16" borderId="27" xfId="0" applyFont="1" applyFill="1" applyBorder="1" applyAlignment="1">
      <alignment vertical="center"/>
    </xf>
    <xf numFmtId="0" fontId="22" fillId="16" borderId="57" xfId="0" applyFont="1" applyFill="1" applyBorder="1" applyAlignment="1">
      <alignment vertical="center"/>
    </xf>
    <xf numFmtId="0" fontId="6" fillId="3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4" fillId="10" borderId="46" xfId="0" applyFont="1" applyFill="1" applyBorder="1" applyAlignment="1">
      <alignment horizontal="center" vertical="center"/>
    </xf>
    <xf numFmtId="0" fontId="0" fillId="0" borderId="47" xfId="0" applyBorder="1" applyAlignment="1">
      <alignment vertical="center"/>
    </xf>
    <xf numFmtId="0" fontId="0" fillId="0" borderId="48" xfId="0" applyBorder="1" applyAlignment="1">
      <alignment vertical="center"/>
    </xf>
    <xf numFmtId="0" fontId="4" fillId="10" borderId="52" xfId="0" applyFont="1" applyFill="1" applyBorder="1" applyAlignment="1">
      <alignment horizontal="center" vertical="center"/>
    </xf>
    <xf numFmtId="0" fontId="0" fillId="0" borderId="53" xfId="0" applyBorder="1" applyAlignment="1">
      <alignment vertical="center"/>
    </xf>
    <xf numFmtId="0" fontId="0" fillId="0" borderId="54" xfId="0" applyBorder="1" applyAlignment="1">
      <alignment vertical="center"/>
    </xf>
    <xf numFmtId="164" fontId="14" fillId="16" borderId="58" xfId="0" applyNumberFormat="1" applyFont="1" applyFill="1" applyBorder="1" applyAlignment="1">
      <alignment horizontal="center" vertical="center"/>
    </xf>
    <xf numFmtId="0" fontId="0" fillId="16" borderId="59" xfId="0" applyFill="1" applyBorder="1" applyAlignment="1">
      <alignment horizontal="center" vertical="center"/>
    </xf>
    <xf numFmtId="0" fontId="0" fillId="16" borderId="60" xfId="0" applyFill="1" applyBorder="1" applyAlignment="1">
      <alignment horizontal="center" vertical="center"/>
    </xf>
    <xf numFmtId="0" fontId="4" fillId="9" borderId="55" xfId="0" applyFont="1" applyFill="1" applyBorder="1" applyAlignment="1">
      <alignment horizontal="center" vertical="center"/>
    </xf>
    <xf numFmtId="0" fontId="0" fillId="0" borderId="56" xfId="0" applyBorder="1" applyAlignment="1">
      <alignment vertical="center"/>
    </xf>
    <xf numFmtId="0" fontId="0" fillId="0" borderId="56" xfId="0" applyBorder="1"/>
    <xf numFmtId="0" fontId="4" fillId="8" borderId="46" xfId="0" applyFont="1" applyFill="1" applyBorder="1" applyAlignment="1">
      <alignment horizontal="center" vertical="center"/>
    </xf>
    <xf numFmtId="0" fontId="0" fillId="8" borderId="47" xfId="0" applyFill="1" applyBorder="1" applyAlignment="1">
      <alignment vertical="center"/>
    </xf>
    <xf numFmtId="0" fontId="0" fillId="0" borderId="47" xfId="0" applyBorder="1"/>
    <xf numFmtId="0" fontId="4" fillId="13" borderId="52" xfId="0" applyFont="1" applyFill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4" fillId="13" borderId="45" xfId="0" applyFont="1" applyFill="1" applyBorder="1" applyAlignment="1">
      <alignment horizontal="center" vertical="center"/>
    </xf>
    <xf numFmtId="0" fontId="0" fillId="13" borderId="45" xfId="0" applyFill="1" applyBorder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16" fillId="2" borderId="15" xfId="0" quotePrefix="1" applyFont="1" applyFill="1" applyBorder="1" applyAlignment="1">
      <alignment horizontal="center" vertical="center"/>
    </xf>
    <xf numFmtId="0" fontId="16" fillId="2" borderId="16" xfId="0" quotePrefix="1" applyFont="1" applyFill="1" applyBorder="1" applyAlignment="1">
      <alignment horizontal="center" vertical="center"/>
    </xf>
    <xf numFmtId="0" fontId="16" fillId="2" borderId="17" xfId="0" quotePrefix="1" applyFont="1" applyFill="1" applyBorder="1" applyAlignment="1">
      <alignment horizontal="center" vertical="center"/>
    </xf>
    <xf numFmtId="0" fontId="16" fillId="2" borderId="18" xfId="0" quotePrefix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9" fillId="5" borderId="30" xfId="0" applyFont="1" applyFill="1" applyBorder="1" applyAlignment="1">
      <alignment horizontal="center"/>
    </xf>
    <xf numFmtId="0" fontId="9" fillId="5" borderId="31" xfId="0" applyFont="1" applyFill="1" applyBorder="1" applyAlignment="1">
      <alignment horizontal="center"/>
    </xf>
    <xf numFmtId="0" fontId="7" fillId="11" borderId="7" xfId="0" applyFont="1" applyFill="1" applyBorder="1" applyAlignment="1">
      <alignment horizontal="left"/>
    </xf>
    <xf numFmtId="0" fontId="7" fillId="11" borderId="27" xfId="0" applyFont="1" applyFill="1" applyBorder="1" applyAlignment="1">
      <alignment horizontal="left"/>
    </xf>
    <xf numFmtId="0" fontId="7" fillId="11" borderId="8" xfId="0" applyFont="1" applyFill="1" applyBorder="1" applyAlignment="1">
      <alignment horizontal="left"/>
    </xf>
    <xf numFmtId="0" fontId="7" fillId="4" borderId="7" xfId="0" applyFont="1" applyFill="1" applyBorder="1" applyAlignment="1">
      <alignment horizontal="left"/>
    </xf>
    <xf numFmtId="0" fontId="7" fillId="4" borderId="27" xfId="0" applyFont="1" applyFill="1" applyBorder="1" applyAlignment="1">
      <alignment horizontal="left"/>
    </xf>
    <xf numFmtId="0" fontId="7" fillId="4" borderId="8" xfId="0" applyFont="1" applyFill="1" applyBorder="1" applyAlignment="1">
      <alignment horizontal="left"/>
    </xf>
    <xf numFmtId="0" fontId="6" fillId="12" borderId="10" xfId="0" applyFont="1" applyFill="1" applyBorder="1" applyAlignment="1">
      <alignment horizontal="center"/>
    </xf>
    <xf numFmtId="0" fontId="4" fillId="1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CC"/>
      <color rgb="FF99FF99"/>
      <color rgb="FFFFFFCC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'PID Calculations'!$B$1</c:f>
              <c:strCache>
                <c:ptCount val="1"/>
                <c:pt idx="0">
                  <c:v>Set Point</c:v>
                </c:pt>
              </c:strCache>
            </c:strRef>
          </c:tx>
          <c:spPr>
            <a:ln w="15875" cap="rnd">
              <a:solidFill>
                <a:srgbClr val="FF000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'PID Calculations'!$A$2:$A$312</c:f>
              <c:numCache>
                <c:formatCode>General</c:formatCode>
                <c:ptCount val="31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15</c:v>
                </c:pt>
                <c:pt idx="26">
                  <c:v>16</c:v>
                </c:pt>
                <c:pt idx="27">
                  <c:v>17</c:v>
                </c:pt>
                <c:pt idx="28">
                  <c:v>18</c:v>
                </c:pt>
                <c:pt idx="29">
                  <c:v>19</c:v>
                </c:pt>
                <c:pt idx="30">
                  <c:v>20</c:v>
                </c:pt>
                <c:pt idx="31">
                  <c:v>21</c:v>
                </c:pt>
                <c:pt idx="32">
                  <c:v>22</c:v>
                </c:pt>
                <c:pt idx="33">
                  <c:v>23</c:v>
                </c:pt>
                <c:pt idx="34">
                  <c:v>24</c:v>
                </c:pt>
                <c:pt idx="35">
                  <c:v>25</c:v>
                </c:pt>
                <c:pt idx="36">
                  <c:v>26</c:v>
                </c:pt>
                <c:pt idx="37">
                  <c:v>27</c:v>
                </c:pt>
                <c:pt idx="38">
                  <c:v>28</c:v>
                </c:pt>
                <c:pt idx="39">
                  <c:v>29</c:v>
                </c:pt>
                <c:pt idx="40">
                  <c:v>30</c:v>
                </c:pt>
                <c:pt idx="41">
                  <c:v>31</c:v>
                </c:pt>
                <c:pt idx="42">
                  <c:v>32</c:v>
                </c:pt>
                <c:pt idx="43">
                  <c:v>33</c:v>
                </c:pt>
                <c:pt idx="44">
                  <c:v>34</c:v>
                </c:pt>
                <c:pt idx="45">
                  <c:v>35</c:v>
                </c:pt>
                <c:pt idx="46">
                  <c:v>36</c:v>
                </c:pt>
                <c:pt idx="47">
                  <c:v>37</c:v>
                </c:pt>
                <c:pt idx="48">
                  <c:v>38</c:v>
                </c:pt>
                <c:pt idx="49">
                  <c:v>39</c:v>
                </c:pt>
                <c:pt idx="50">
                  <c:v>40</c:v>
                </c:pt>
                <c:pt idx="51">
                  <c:v>41</c:v>
                </c:pt>
                <c:pt idx="52">
                  <c:v>42</c:v>
                </c:pt>
                <c:pt idx="53">
                  <c:v>43</c:v>
                </c:pt>
                <c:pt idx="54">
                  <c:v>44</c:v>
                </c:pt>
                <c:pt idx="55">
                  <c:v>45</c:v>
                </c:pt>
                <c:pt idx="56">
                  <c:v>46</c:v>
                </c:pt>
                <c:pt idx="57">
                  <c:v>47</c:v>
                </c:pt>
                <c:pt idx="58">
                  <c:v>48</c:v>
                </c:pt>
                <c:pt idx="59">
                  <c:v>49</c:v>
                </c:pt>
                <c:pt idx="60">
                  <c:v>50</c:v>
                </c:pt>
                <c:pt idx="61">
                  <c:v>51</c:v>
                </c:pt>
                <c:pt idx="62">
                  <c:v>52</c:v>
                </c:pt>
                <c:pt idx="63">
                  <c:v>53</c:v>
                </c:pt>
                <c:pt idx="64">
                  <c:v>54</c:v>
                </c:pt>
                <c:pt idx="65">
                  <c:v>55</c:v>
                </c:pt>
                <c:pt idx="66">
                  <c:v>56</c:v>
                </c:pt>
                <c:pt idx="67">
                  <c:v>57</c:v>
                </c:pt>
                <c:pt idx="68">
                  <c:v>58</c:v>
                </c:pt>
                <c:pt idx="69">
                  <c:v>59</c:v>
                </c:pt>
                <c:pt idx="70">
                  <c:v>60</c:v>
                </c:pt>
                <c:pt idx="71">
                  <c:v>61</c:v>
                </c:pt>
                <c:pt idx="72">
                  <c:v>62</c:v>
                </c:pt>
                <c:pt idx="73">
                  <c:v>63</c:v>
                </c:pt>
                <c:pt idx="74">
                  <c:v>64</c:v>
                </c:pt>
                <c:pt idx="75">
                  <c:v>65</c:v>
                </c:pt>
                <c:pt idx="76">
                  <c:v>66</c:v>
                </c:pt>
                <c:pt idx="77">
                  <c:v>67</c:v>
                </c:pt>
                <c:pt idx="78">
                  <c:v>68</c:v>
                </c:pt>
                <c:pt idx="79">
                  <c:v>69</c:v>
                </c:pt>
                <c:pt idx="80">
                  <c:v>70</c:v>
                </c:pt>
                <c:pt idx="81">
                  <c:v>71</c:v>
                </c:pt>
                <c:pt idx="82">
                  <c:v>72</c:v>
                </c:pt>
                <c:pt idx="83">
                  <c:v>73</c:v>
                </c:pt>
                <c:pt idx="84">
                  <c:v>74</c:v>
                </c:pt>
                <c:pt idx="85">
                  <c:v>75</c:v>
                </c:pt>
                <c:pt idx="86">
                  <c:v>76</c:v>
                </c:pt>
                <c:pt idx="87">
                  <c:v>77</c:v>
                </c:pt>
                <c:pt idx="88">
                  <c:v>78</c:v>
                </c:pt>
                <c:pt idx="89">
                  <c:v>79</c:v>
                </c:pt>
                <c:pt idx="90">
                  <c:v>80</c:v>
                </c:pt>
                <c:pt idx="91">
                  <c:v>81</c:v>
                </c:pt>
                <c:pt idx="92">
                  <c:v>82</c:v>
                </c:pt>
                <c:pt idx="93">
                  <c:v>83</c:v>
                </c:pt>
                <c:pt idx="94">
                  <c:v>84</c:v>
                </c:pt>
                <c:pt idx="95">
                  <c:v>85</c:v>
                </c:pt>
                <c:pt idx="96">
                  <c:v>86</c:v>
                </c:pt>
                <c:pt idx="97">
                  <c:v>87</c:v>
                </c:pt>
                <c:pt idx="98">
                  <c:v>88</c:v>
                </c:pt>
                <c:pt idx="99">
                  <c:v>89</c:v>
                </c:pt>
                <c:pt idx="100">
                  <c:v>90</c:v>
                </c:pt>
                <c:pt idx="101">
                  <c:v>91</c:v>
                </c:pt>
                <c:pt idx="102">
                  <c:v>92</c:v>
                </c:pt>
                <c:pt idx="103">
                  <c:v>93</c:v>
                </c:pt>
                <c:pt idx="104">
                  <c:v>94</c:v>
                </c:pt>
                <c:pt idx="105">
                  <c:v>95</c:v>
                </c:pt>
                <c:pt idx="106">
                  <c:v>96</c:v>
                </c:pt>
                <c:pt idx="107">
                  <c:v>97</c:v>
                </c:pt>
                <c:pt idx="108">
                  <c:v>98</c:v>
                </c:pt>
                <c:pt idx="109">
                  <c:v>99</c:v>
                </c:pt>
                <c:pt idx="110">
                  <c:v>100</c:v>
                </c:pt>
                <c:pt idx="111">
                  <c:v>101</c:v>
                </c:pt>
                <c:pt idx="112">
                  <c:v>102</c:v>
                </c:pt>
                <c:pt idx="113">
                  <c:v>103</c:v>
                </c:pt>
                <c:pt idx="114">
                  <c:v>104</c:v>
                </c:pt>
                <c:pt idx="115">
                  <c:v>105</c:v>
                </c:pt>
                <c:pt idx="116">
                  <c:v>106</c:v>
                </c:pt>
                <c:pt idx="117">
                  <c:v>107</c:v>
                </c:pt>
                <c:pt idx="118">
                  <c:v>108</c:v>
                </c:pt>
                <c:pt idx="119">
                  <c:v>109</c:v>
                </c:pt>
                <c:pt idx="120">
                  <c:v>110</c:v>
                </c:pt>
                <c:pt idx="121">
                  <c:v>111</c:v>
                </c:pt>
                <c:pt idx="122">
                  <c:v>112</c:v>
                </c:pt>
                <c:pt idx="123">
                  <c:v>113</c:v>
                </c:pt>
                <c:pt idx="124">
                  <c:v>114</c:v>
                </c:pt>
                <c:pt idx="125">
                  <c:v>115</c:v>
                </c:pt>
                <c:pt idx="126">
                  <c:v>116</c:v>
                </c:pt>
                <c:pt idx="127">
                  <c:v>117</c:v>
                </c:pt>
                <c:pt idx="128">
                  <c:v>118</c:v>
                </c:pt>
                <c:pt idx="129">
                  <c:v>119</c:v>
                </c:pt>
                <c:pt idx="130">
                  <c:v>120</c:v>
                </c:pt>
                <c:pt idx="131">
                  <c:v>121</c:v>
                </c:pt>
                <c:pt idx="132">
                  <c:v>122</c:v>
                </c:pt>
                <c:pt idx="133">
                  <c:v>123</c:v>
                </c:pt>
                <c:pt idx="134">
                  <c:v>124</c:v>
                </c:pt>
                <c:pt idx="135">
                  <c:v>125</c:v>
                </c:pt>
                <c:pt idx="136">
                  <c:v>126</c:v>
                </c:pt>
                <c:pt idx="137">
                  <c:v>127</c:v>
                </c:pt>
                <c:pt idx="138">
                  <c:v>128</c:v>
                </c:pt>
                <c:pt idx="139">
                  <c:v>129</c:v>
                </c:pt>
                <c:pt idx="140">
                  <c:v>130</c:v>
                </c:pt>
                <c:pt idx="141">
                  <c:v>131</c:v>
                </c:pt>
                <c:pt idx="142">
                  <c:v>132</c:v>
                </c:pt>
                <c:pt idx="143">
                  <c:v>133</c:v>
                </c:pt>
                <c:pt idx="144">
                  <c:v>134</c:v>
                </c:pt>
                <c:pt idx="145">
                  <c:v>135</c:v>
                </c:pt>
                <c:pt idx="146">
                  <c:v>136</c:v>
                </c:pt>
                <c:pt idx="147">
                  <c:v>137</c:v>
                </c:pt>
                <c:pt idx="148">
                  <c:v>138</c:v>
                </c:pt>
                <c:pt idx="149">
                  <c:v>139</c:v>
                </c:pt>
                <c:pt idx="150">
                  <c:v>140</c:v>
                </c:pt>
                <c:pt idx="151">
                  <c:v>141</c:v>
                </c:pt>
                <c:pt idx="152">
                  <c:v>142</c:v>
                </c:pt>
                <c:pt idx="153">
                  <c:v>143</c:v>
                </c:pt>
                <c:pt idx="154">
                  <c:v>144</c:v>
                </c:pt>
                <c:pt idx="155">
                  <c:v>145</c:v>
                </c:pt>
                <c:pt idx="156">
                  <c:v>146</c:v>
                </c:pt>
                <c:pt idx="157">
                  <c:v>147</c:v>
                </c:pt>
                <c:pt idx="158">
                  <c:v>148</c:v>
                </c:pt>
                <c:pt idx="159">
                  <c:v>149</c:v>
                </c:pt>
                <c:pt idx="160">
                  <c:v>150</c:v>
                </c:pt>
                <c:pt idx="161">
                  <c:v>151</c:v>
                </c:pt>
                <c:pt idx="162">
                  <c:v>152</c:v>
                </c:pt>
                <c:pt idx="163">
                  <c:v>153</c:v>
                </c:pt>
                <c:pt idx="164">
                  <c:v>154</c:v>
                </c:pt>
                <c:pt idx="165">
                  <c:v>155</c:v>
                </c:pt>
                <c:pt idx="166">
                  <c:v>156</c:v>
                </c:pt>
                <c:pt idx="167">
                  <c:v>157</c:v>
                </c:pt>
                <c:pt idx="168">
                  <c:v>158</c:v>
                </c:pt>
                <c:pt idx="169">
                  <c:v>159</c:v>
                </c:pt>
                <c:pt idx="170">
                  <c:v>160</c:v>
                </c:pt>
                <c:pt idx="171">
                  <c:v>161</c:v>
                </c:pt>
                <c:pt idx="172">
                  <c:v>162</c:v>
                </c:pt>
                <c:pt idx="173">
                  <c:v>163</c:v>
                </c:pt>
                <c:pt idx="174">
                  <c:v>164</c:v>
                </c:pt>
                <c:pt idx="175">
                  <c:v>165</c:v>
                </c:pt>
                <c:pt idx="176">
                  <c:v>166</c:v>
                </c:pt>
                <c:pt idx="177">
                  <c:v>167</c:v>
                </c:pt>
                <c:pt idx="178">
                  <c:v>168</c:v>
                </c:pt>
                <c:pt idx="179">
                  <c:v>169</c:v>
                </c:pt>
                <c:pt idx="180">
                  <c:v>170</c:v>
                </c:pt>
                <c:pt idx="181">
                  <c:v>171</c:v>
                </c:pt>
                <c:pt idx="182">
                  <c:v>172</c:v>
                </c:pt>
                <c:pt idx="183">
                  <c:v>173</c:v>
                </c:pt>
                <c:pt idx="184">
                  <c:v>174</c:v>
                </c:pt>
                <c:pt idx="185">
                  <c:v>175</c:v>
                </c:pt>
                <c:pt idx="186">
                  <c:v>176</c:v>
                </c:pt>
                <c:pt idx="187">
                  <c:v>177</c:v>
                </c:pt>
                <c:pt idx="188">
                  <c:v>178</c:v>
                </c:pt>
                <c:pt idx="189">
                  <c:v>179</c:v>
                </c:pt>
                <c:pt idx="190">
                  <c:v>180</c:v>
                </c:pt>
                <c:pt idx="191">
                  <c:v>181</c:v>
                </c:pt>
                <c:pt idx="192">
                  <c:v>182</c:v>
                </c:pt>
                <c:pt idx="193">
                  <c:v>183</c:v>
                </c:pt>
                <c:pt idx="194">
                  <c:v>184</c:v>
                </c:pt>
                <c:pt idx="195">
                  <c:v>185</c:v>
                </c:pt>
                <c:pt idx="196">
                  <c:v>186</c:v>
                </c:pt>
                <c:pt idx="197">
                  <c:v>187</c:v>
                </c:pt>
                <c:pt idx="198">
                  <c:v>188</c:v>
                </c:pt>
                <c:pt idx="199">
                  <c:v>189</c:v>
                </c:pt>
                <c:pt idx="200">
                  <c:v>190</c:v>
                </c:pt>
                <c:pt idx="201">
                  <c:v>191</c:v>
                </c:pt>
                <c:pt idx="202">
                  <c:v>192</c:v>
                </c:pt>
                <c:pt idx="203">
                  <c:v>193</c:v>
                </c:pt>
                <c:pt idx="204">
                  <c:v>194</c:v>
                </c:pt>
                <c:pt idx="205">
                  <c:v>195</c:v>
                </c:pt>
                <c:pt idx="206">
                  <c:v>196</c:v>
                </c:pt>
                <c:pt idx="207">
                  <c:v>197</c:v>
                </c:pt>
                <c:pt idx="208">
                  <c:v>198</c:v>
                </c:pt>
                <c:pt idx="209">
                  <c:v>199</c:v>
                </c:pt>
                <c:pt idx="210">
                  <c:v>200</c:v>
                </c:pt>
                <c:pt idx="211">
                  <c:v>201</c:v>
                </c:pt>
                <c:pt idx="212">
                  <c:v>202</c:v>
                </c:pt>
                <c:pt idx="213">
                  <c:v>203</c:v>
                </c:pt>
                <c:pt idx="214">
                  <c:v>204</c:v>
                </c:pt>
                <c:pt idx="215">
                  <c:v>205</c:v>
                </c:pt>
                <c:pt idx="216">
                  <c:v>206</c:v>
                </c:pt>
                <c:pt idx="217">
                  <c:v>207</c:v>
                </c:pt>
                <c:pt idx="218">
                  <c:v>208</c:v>
                </c:pt>
                <c:pt idx="219">
                  <c:v>209</c:v>
                </c:pt>
                <c:pt idx="220">
                  <c:v>210</c:v>
                </c:pt>
                <c:pt idx="221">
                  <c:v>211</c:v>
                </c:pt>
                <c:pt idx="222">
                  <c:v>212</c:v>
                </c:pt>
                <c:pt idx="223">
                  <c:v>213</c:v>
                </c:pt>
                <c:pt idx="224">
                  <c:v>214</c:v>
                </c:pt>
                <c:pt idx="225">
                  <c:v>215</c:v>
                </c:pt>
                <c:pt idx="226">
                  <c:v>216</c:v>
                </c:pt>
                <c:pt idx="227">
                  <c:v>217</c:v>
                </c:pt>
                <c:pt idx="228">
                  <c:v>218</c:v>
                </c:pt>
                <c:pt idx="229">
                  <c:v>219</c:v>
                </c:pt>
                <c:pt idx="230">
                  <c:v>220</c:v>
                </c:pt>
                <c:pt idx="231">
                  <c:v>221</c:v>
                </c:pt>
                <c:pt idx="232">
                  <c:v>222</c:v>
                </c:pt>
                <c:pt idx="233">
                  <c:v>223</c:v>
                </c:pt>
                <c:pt idx="234">
                  <c:v>224</c:v>
                </c:pt>
                <c:pt idx="235">
                  <c:v>225</c:v>
                </c:pt>
                <c:pt idx="236">
                  <c:v>226</c:v>
                </c:pt>
                <c:pt idx="237">
                  <c:v>227</c:v>
                </c:pt>
                <c:pt idx="238">
                  <c:v>228</c:v>
                </c:pt>
                <c:pt idx="239">
                  <c:v>229</c:v>
                </c:pt>
                <c:pt idx="240">
                  <c:v>230</c:v>
                </c:pt>
                <c:pt idx="241">
                  <c:v>231</c:v>
                </c:pt>
                <c:pt idx="242">
                  <c:v>232</c:v>
                </c:pt>
                <c:pt idx="243">
                  <c:v>233</c:v>
                </c:pt>
                <c:pt idx="244">
                  <c:v>234</c:v>
                </c:pt>
                <c:pt idx="245">
                  <c:v>235</c:v>
                </c:pt>
                <c:pt idx="246">
                  <c:v>236</c:v>
                </c:pt>
                <c:pt idx="247">
                  <c:v>237</c:v>
                </c:pt>
                <c:pt idx="248">
                  <c:v>238</c:v>
                </c:pt>
                <c:pt idx="249">
                  <c:v>239</c:v>
                </c:pt>
                <c:pt idx="250">
                  <c:v>240</c:v>
                </c:pt>
                <c:pt idx="251">
                  <c:v>241</c:v>
                </c:pt>
                <c:pt idx="252">
                  <c:v>242</c:v>
                </c:pt>
                <c:pt idx="253">
                  <c:v>243</c:v>
                </c:pt>
                <c:pt idx="254">
                  <c:v>244</c:v>
                </c:pt>
                <c:pt idx="255">
                  <c:v>245</c:v>
                </c:pt>
                <c:pt idx="256">
                  <c:v>246</c:v>
                </c:pt>
                <c:pt idx="257">
                  <c:v>247</c:v>
                </c:pt>
                <c:pt idx="258">
                  <c:v>248</c:v>
                </c:pt>
                <c:pt idx="259">
                  <c:v>249</c:v>
                </c:pt>
                <c:pt idx="260">
                  <c:v>250</c:v>
                </c:pt>
                <c:pt idx="261">
                  <c:v>251</c:v>
                </c:pt>
                <c:pt idx="262">
                  <c:v>252</c:v>
                </c:pt>
                <c:pt idx="263">
                  <c:v>253</c:v>
                </c:pt>
                <c:pt idx="264">
                  <c:v>254</c:v>
                </c:pt>
                <c:pt idx="265">
                  <c:v>255</c:v>
                </c:pt>
                <c:pt idx="266">
                  <c:v>256</c:v>
                </c:pt>
                <c:pt idx="267">
                  <c:v>257</c:v>
                </c:pt>
                <c:pt idx="268">
                  <c:v>258</c:v>
                </c:pt>
                <c:pt idx="269">
                  <c:v>259</c:v>
                </c:pt>
                <c:pt idx="270">
                  <c:v>260</c:v>
                </c:pt>
                <c:pt idx="271">
                  <c:v>261</c:v>
                </c:pt>
                <c:pt idx="272">
                  <c:v>262</c:v>
                </c:pt>
                <c:pt idx="273">
                  <c:v>263</c:v>
                </c:pt>
                <c:pt idx="274">
                  <c:v>264</c:v>
                </c:pt>
                <c:pt idx="275">
                  <c:v>265</c:v>
                </c:pt>
                <c:pt idx="276">
                  <c:v>266</c:v>
                </c:pt>
                <c:pt idx="277">
                  <c:v>267</c:v>
                </c:pt>
                <c:pt idx="278">
                  <c:v>268</c:v>
                </c:pt>
                <c:pt idx="279">
                  <c:v>269</c:v>
                </c:pt>
                <c:pt idx="280">
                  <c:v>270</c:v>
                </c:pt>
                <c:pt idx="281">
                  <c:v>271</c:v>
                </c:pt>
                <c:pt idx="282">
                  <c:v>272</c:v>
                </c:pt>
                <c:pt idx="283">
                  <c:v>273</c:v>
                </c:pt>
                <c:pt idx="284">
                  <c:v>274</c:v>
                </c:pt>
                <c:pt idx="285">
                  <c:v>275</c:v>
                </c:pt>
                <c:pt idx="286">
                  <c:v>276</c:v>
                </c:pt>
                <c:pt idx="287">
                  <c:v>277</c:v>
                </c:pt>
                <c:pt idx="288">
                  <c:v>278</c:v>
                </c:pt>
                <c:pt idx="289">
                  <c:v>279</c:v>
                </c:pt>
                <c:pt idx="290">
                  <c:v>280</c:v>
                </c:pt>
                <c:pt idx="291">
                  <c:v>281</c:v>
                </c:pt>
                <c:pt idx="292">
                  <c:v>282</c:v>
                </c:pt>
                <c:pt idx="293">
                  <c:v>283</c:v>
                </c:pt>
                <c:pt idx="294">
                  <c:v>284</c:v>
                </c:pt>
                <c:pt idx="295">
                  <c:v>285</c:v>
                </c:pt>
                <c:pt idx="296">
                  <c:v>286</c:v>
                </c:pt>
                <c:pt idx="297">
                  <c:v>287</c:v>
                </c:pt>
                <c:pt idx="298">
                  <c:v>288</c:v>
                </c:pt>
                <c:pt idx="299">
                  <c:v>289</c:v>
                </c:pt>
                <c:pt idx="300">
                  <c:v>290</c:v>
                </c:pt>
                <c:pt idx="301">
                  <c:v>291</c:v>
                </c:pt>
                <c:pt idx="302">
                  <c:v>292</c:v>
                </c:pt>
                <c:pt idx="303">
                  <c:v>293</c:v>
                </c:pt>
                <c:pt idx="304">
                  <c:v>294</c:v>
                </c:pt>
                <c:pt idx="305">
                  <c:v>295</c:v>
                </c:pt>
                <c:pt idx="306">
                  <c:v>296</c:v>
                </c:pt>
                <c:pt idx="307">
                  <c:v>297</c:v>
                </c:pt>
                <c:pt idx="308">
                  <c:v>298</c:v>
                </c:pt>
                <c:pt idx="309">
                  <c:v>299</c:v>
                </c:pt>
                <c:pt idx="310">
                  <c:v>300</c:v>
                </c:pt>
              </c:numCache>
            </c:numRef>
          </c:xVal>
          <c:yVal>
            <c:numRef>
              <c:f>'PID Calculations'!$B$2:$B$312</c:f>
              <c:numCache>
                <c:formatCode>General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51-47D1-A4E5-4FFED4EA3258}"/>
            </c:ext>
          </c:extLst>
        </c:ser>
        <c:ser>
          <c:idx val="2"/>
          <c:order val="2"/>
          <c:tx>
            <c:strRef>
              <c:f>'PID Calculations'!$D$1</c:f>
              <c:strCache>
                <c:ptCount val="1"/>
                <c:pt idx="0">
                  <c:v>Process Value</c:v>
                </c:pt>
              </c:strCache>
            </c:strRef>
          </c:tx>
          <c:spPr>
            <a:ln w="15875" cap="rnd">
              <a:solidFill>
                <a:srgbClr val="00B0F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'PID Calculations'!$A$2:$A$312</c:f>
              <c:numCache>
                <c:formatCode>General</c:formatCode>
                <c:ptCount val="31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15</c:v>
                </c:pt>
                <c:pt idx="26">
                  <c:v>16</c:v>
                </c:pt>
                <c:pt idx="27">
                  <c:v>17</c:v>
                </c:pt>
                <c:pt idx="28">
                  <c:v>18</c:v>
                </c:pt>
                <c:pt idx="29">
                  <c:v>19</c:v>
                </c:pt>
                <c:pt idx="30">
                  <c:v>20</c:v>
                </c:pt>
                <c:pt idx="31">
                  <c:v>21</c:v>
                </c:pt>
                <c:pt idx="32">
                  <c:v>22</c:v>
                </c:pt>
                <c:pt idx="33">
                  <c:v>23</c:v>
                </c:pt>
                <c:pt idx="34">
                  <c:v>24</c:v>
                </c:pt>
                <c:pt idx="35">
                  <c:v>25</c:v>
                </c:pt>
                <c:pt idx="36">
                  <c:v>26</c:v>
                </c:pt>
                <c:pt idx="37">
                  <c:v>27</c:v>
                </c:pt>
                <c:pt idx="38">
                  <c:v>28</c:v>
                </c:pt>
                <c:pt idx="39">
                  <c:v>29</c:v>
                </c:pt>
                <c:pt idx="40">
                  <c:v>30</c:v>
                </c:pt>
                <c:pt idx="41">
                  <c:v>31</c:v>
                </c:pt>
                <c:pt idx="42">
                  <c:v>32</c:v>
                </c:pt>
                <c:pt idx="43">
                  <c:v>33</c:v>
                </c:pt>
                <c:pt idx="44">
                  <c:v>34</c:v>
                </c:pt>
                <c:pt idx="45">
                  <c:v>35</c:v>
                </c:pt>
                <c:pt idx="46">
                  <c:v>36</c:v>
                </c:pt>
                <c:pt idx="47">
                  <c:v>37</c:v>
                </c:pt>
                <c:pt idx="48">
                  <c:v>38</c:v>
                </c:pt>
                <c:pt idx="49">
                  <c:v>39</c:v>
                </c:pt>
                <c:pt idx="50">
                  <c:v>40</c:v>
                </c:pt>
                <c:pt idx="51">
                  <c:v>41</c:v>
                </c:pt>
                <c:pt idx="52">
                  <c:v>42</c:v>
                </c:pt>
                <c:pt idx="53">
                  <c:v>43</c:v>
                </c:pt>
                <c:pt idx="54">
                  <c:v>44</c:v>
                </c:pt>
                <c:pt idx="55">
                  <c:v>45</c:v>
                </c:pt>
                <c:pt idx="56">
                  <c:v>46</c:v>
                </c:pt>
                <c:pt idx="57">
                  <c:v>47</c:v>
                </c:pt>
                <c:pt idx="58">
                  <c:v>48</c:v>
                </c:pt>
                <c:pt idx="59">
                  <c:v>49</c:v>
                </c:pt>
                <c:pt idx="60">
                  <c:v>50</c:v>
                </c:pt>
                <c:pt idx="61">
                  <c:v>51</c:v>
                </c:pt>
                <c:pt idx="62">
                  <c:v>52</c:v>
                </c:pt>
                <c:pt idx="63">
                  <c:v>53</c:v>
                </c:pt>
                <c:pt idx="64">
                  <c:v>54</c:v>
                </c:pt>
                <c:pt idx="65">
                  <c:v>55</c:v>
                </c:pt>
                <c:pt idx="66">
                  <c:v>56</c:v>
                </c:pt>
                <c:pt idx="67">
                  <c:v>57</c:v>
                </c:pt>
                <c:pt idx="68">
                  <c:v>58</c:v>
                </c:pt>
                <c:pt idx="69">
                  <c:v>59</c:v>
                </c:pt>
                <c:pt idx="70">
                  <c:v>60</c:v>
                </c:pt>
                <c:pt idx="71">
                  <c:v>61</c:v>
                </c:pt>
                <c:pt idx="72">
                  <c:v>62</c:v>
                </c:pt>
                <c:pt idx="73">
                  <c:v>63</c:v>
                </c:pt>
                <c:pt idx="74">
                  <c:v>64</c:v>
                </c:pt>
                <c:pt idx="75">
                  <c:v>65</c:v>
                </c:pt>
                <c:pt idx="76">
                  <c:v>66</c:v>
                </c:pt>
                <c:pt idx="77">
                  <c:v>67</c:v>
                </c:pt>
                <c:pt idx="78">
                  <c:v>68</c:v>
                </c:pt>
                <c:pt idx="79">
                  <c:v>69</c:v>
                </c:pt>
                <c:pt idx="80">
                  <c:v>70</c:v>
                </c:pt>
                <c:pt idx="81">
                  <c:v>71</c:v>
                </c:pt>
                <c:pt idx="82">
                  <c:v>72</c:v>
                </c:pt>
                <c:pt idx="83">
                  <c:v>73</c:v>
                </c:pt>
                <c:pt idx="84">
                  <c:v>74</c:v>
                </c:pt>
                <c:pt idx="85">
                  <c:v>75</c:v>
                </c:pt>
                <c:pt idx="86">
                  <c:v>76</c:v>
                </c:pt>
                <c:pt idx="87">
                  <c:v>77</c:v>
                </c:pt>
                <c:pt idx="88">
                  <c:v>78</c:v>
                </c:pt>
                <c:pt idx="89">
                  <c:v>79</c:v>
                </c:pt>
                <c:pt idx="90">
                  <c:v>80</c:v>
                </c:pt>
                <c:pt idx="91">
                  <c:v>81</c:v>
                </c:pt>
                <c:pt idx="92">
                  <c:v>82</c:v>
                </c:pt>
                <c:pt idx="93">
                  <c:v>83</c:v>
                </c:pt>
                <c:pt idx="94">
                  <c:v>84</c:v>
                </c:pt>
                <c:pt idx="95">
                  <c:v>85</c:v>
                </c:pt>
                <c:pt idx="96">
                  <c:v>86</c:v>
                </c:pt>
                <c:pt idx="97">
                  <c:v>87</c:v>
                </c:pt>
                <c:pt idx="98">
                  <c:v>88</c:v>
                </c:pt>
                <c:pt idx="99">
                  <c:v>89</c:v>
                </c:pt>
                <c:pt idx="100">
                  <c:v>90</c:v>
                </c:pt>
                <c:pt idx="101">
                  <c:v>91</c:v>
                </c:pt>
                <c:pt idx="102">
                  <c:v>92</c:v>
                </c:pt>
                <c:pt idx="103">
                  <c:v>93</c:v>
                </c:pt>
                <c:pt idx="104">
                  <c:v>94</c:v>
                </c:pt>
                <c:pt idx="105">
                  <c:v>95</c:v>
                </c:pt>
                <c:pt idx="106">
                  <c:v>96</c:v>
                </c:pt>
                <c:pt idx="107">
                  <c:v>97</c:v>
                </c:pt>
                <c:pt idx="108">
                  <c:v>98</c:v>
                </c:pt>
                <c:pt idx="109">
                  <c:v>99</c:v>
                </c:pt>
                <c:pt idx="110">
                  <c:v>100</c:v>
                </c:pt>
                <c:pt idx="111">
                  <c:v>101</c:v>
                </c:pt>
                <c:pt idx="112">
                  <c:v>102</c:v>
                </c:pt>
                <c:pt idx="113">
                  <c:v>103</c:v>
                </c:pt>
                <c:pt idx="114">
                  <c:v>104</c:v>
                </c:pt>
                <c:pt idx="115">
                  <c:v>105</c:v>
                </c:pt>
                <c:pt idx="116">
                  <c:v>106</c:v>
                </c:pt>
                <c:pt idx="117">
                  <c:v>107</c:v>
                </c:pt>
                <c:pt idx="118">
                  <c:v>108</c:v>
                </c:pt>
                <c:pt idx="119">
                  <c:v>109</c:v>
                </c:pt>
                <c:pt idx="120">
                  <c:v>110</c:v>
                </c:pt>
                <c:pt idx="121">
                  <c:v>111</c:v>
                </c:pt>
                <c:pt idx="122">
                  <c:v>112</c:v>
                </c:pt>
                <c:pt idx="123">
                  <c:v>113</c:v>
                </c:pt>
                <c:pt idx="124">
                  <c:v>114</c:v>
                </c:pt>
                <c:pt idx="125">
                  <c:v>115</c:v>
                </c:pt>
                <c:pt idx="126">
                  <c:v>116</c:v>
                </c:pt>
                <c:pt idx="127">
                  <c:v>117</c:v>
                </c:pt>
                <c:pt idx="128">
                  <c:v>118</c:v>
                </c:pt>
                <c:pt idx="129">
                  <c:v>119</c:v>
                </c:pt>
                <c:pt idx="130">
                  <c:v>120</c:v>
                </c:pt>
                <c:pt idx="131">
                  <c:v>121</c:v>
                </c:pt>
                <c:pt idx="132">
                  <c:v>122</c:v>
                </c:pt>
                <c:pt idx="133">
                  <c:v>123</c:v>
                </c:pt>
                <c:pt idx="134">
                  <c:v>124</c:v>
                </c:pt>
                <c:pt idx="135">
                  <c:v>125</c:v>
                </c:pt>
                <c:pt idx="136">
                  <c:v>126</c:v>
                </c:pt>
                <c:pt idx="137">
                  <c:v>127</c:v>
                </c:pt>
                <c:pt idx="138">
                  <c:v>128</c:v>
                </c:pt>
                <c:pt idx="139">
                  <c:v>129</c:v>
                </c:pt>
                <c:pt idx="140">
                  <c:v>130</c:v>
                </c:pt>
                <c:pt idx="141">
                  <c:v>131</c:v>
                </c:pt>
                <c:pt idx="142">
                  <c:v>132</c:v>
                </c:pt>
                <c:pt idx="143">
                  <c:v>133</c:v>
                </c:pt>
                <c:pt idx="144">
                  <c:v>134</c:v>
                </c:pt>
                <c:pt idx="145">
                  <c:v>135</c:v>
                </c:pt>
                <c:pt idx="146">
                  <c:v>136</c:v>
                </c:pt>
                <c:pt idx="147">
                  <c:v>137</c:v>
                </c:pt>
                <c:pt idx="148">
                  <c:v>138</c:v>
                </c:pt>
                <c:pt idx="149">
                  <c:v>139</c:v>
                </c:pt>
                <c:pt idx="150">
                  <c:v>140</c:v>
                </c:pt>
                <c:pt idx="151">
                  <c:v>141</c:v>
                </c:pt>
                <c:pt idx="152">
                  <c:v>142</c:v>
                </c:pt>
                <c:pt idx="153">
                  <c:v>143</c:v>
                </c:pt>
                <c:pt idx="154">
                  <c:v>144</c:v>
                </c:pt>
                <c:pt idx="155">
                  <c:v>145</c:v>
                </c:pt>
                <c:pt idx="156">
                  <c:v>146</c:v>
                </c:pt>
                <c:pt idx="157">
                  <c:v>147</c:v>
                </c:pt>
                <c:pt idx="158">
                  <c:v>148</c:v>
                </c:pt>
                <c:pt idx="159">
                  <c:v>149</c:v>
                </c:pt>
                <c:pt idx="160">
                  <c:v>150</c:v>
                </c:pt>
                <c:pt idx="161">
                  <c:v>151</c:v>
                </c:pt>
                <c:pt idx="162">
                  <c:v>152</c:v>
                </c:pt>
                <c:pt idx="163">
                  <c:v>153</c:v>
                </c:pt>
                <c:pt idx="164">
                  <c:v>154</c:v>
                </c:pt>
                <c:pt idx="165">
                  <c:v>155</c:v>
                </c:pt>
                <c:pt idx="166">
                  <c:v>156</c:v>
                </c:pt>
                <c:pt idx="167">
                  <c:v>157</c:v>
                </c:pt>
                <c:pt idx="168">
                  <c:v>158</c:v>
                </c:pt>
                <c:pt idx="169">
                  <c:v>159</c:v>
                </c:pt>
                <c:pt idx="170">
                  <c:v>160</c:v>
                </c:pt>
                <c:pt idx="171">
                  <c:v>161</c:v>
                </c:pt>
                <c:pt idx="172">
                  <c:v>162</c:v>
                </c:pt>
                <c:pt idx="173">
                  <c:v>163</c:v>
                </c:pt>
                <c:pt idx="174">
                  <c:v>164</c:v>
                </c:pt>
                <c:pt idx="175">
                  <c:v>165</c:v>
                </c:pt>
                <c:pt idx="176">
                  <c:v>166</c:v>
                </c:pt>
                <c:pt idx="177">
                  <c:v>167</c:v>
                </c:pt>
                <c:pt idx="178">
                  <c:v>168</c:v>
                </c:pt>
                <c:pt idx="179">
                  <c:v>169</c:v>
                </c:pt>
                <c:pt idx="180">
                  <c:v>170</c:v>
                </c:pt>
                <c:pt idx="181">
                  <c:v>171</c:v>
                </c:pt>
                <c:pt idx="182">
                  <c:v>172</c:v>
                </c:pt>
                <c:pt idx="183">
                  <c:v>173</c:v>
                </c:pt>
                <c:pt idx="184">
                  <c:v>174</c:v>
                </c:pt>
                <c:pt idx="185">
                  <c:v>175</c:v>
                </c:pt>
                <c:pt idx="186">
                  <c:v>176</c:v>
                </c:pt>
                <c:pt idx="187">
                  <c:v>177</c:v>
                </c:pt>
                <c:pt idx="188">
                  <c:v>178</c:v>
                </c:pt>
                <c:pt idx="189">
                  <c:v>179</c:v>
                </c:pt>
                <c:pt idx="190">
                  <c:v>180</c:v>
                </c:pt>
                <c:pt idx="191">
                  <c:v>181</c:v>
                </c:pt>
                <c:pt idx="192">
                  <c:v>182</c:v>
                </c:pt>
                <c:pt idx="193">
                  <c:v>183</c:v>
                </c:pt>
                <c:pt idx="194">
                  <c:v>184</c:v>
                </c:pt>
                <c:pt idx="195">
                  <c:v>185</c:v>
                </c:pt>
                <c:pt idx="196">
                  <c:v>186</c:v>
                </c:pt>
                <c:pt idx="197">
                  <c:v>187</c:v>
                </c:pt>
                <c:pt idx="198">
                  <c:v>188</c:v>
                </c:pt>
                <c:pt idx="199">
                  <c:v>189</c:v>
                </c:pt>
                <c:pt idx="200">
                  <c:v>190</c:v>
                </c:pt>
                <c:pt idx="201">
                  <c:v>191</c:v>
                </c:pt>
                <c:pt idx="202">
                  <c:v>192</c:v>
                </c:pt>
                <c:pt idx="203">
                  <c:v>193</c:v>
                </c:pt>
                <c:pt idx="204">
                  <c:v>194</c:v>
                </c:pt>
                <c:pt idx="205">
                  <c:v>195</c:v>
                </c:pt>
                <c:pt idx="206">
                  <c:v>196</c:v>
                </c:pt>
                <c:pt idx="207">
                  <c:v>197</c:v>
                </c:pt>
                <c:pt idx="208">
                  <c:v>198</c:v>
                </c:pt>
                <c:pt idx="209">
                  <c:v>199</c:v>
                </c:pt>
                <c:pt idx="210">
                  <c:v>200</c:v>
                </c:pt>
                <c:pt idx="211">
                  <c:v>201</c:v>
                </c:pt>
                <c:pt idx="212">
                  <c:v>202</c:v>
                </c:pt>
                <c:pt idx="213">
                  <c:v>203</c:v>
                </c:pt>
                <c:pt idx="214">
                  <c:v>204</c:v>
                </c:pt>
                <c:pt idx="215">
                  <c:v>205</c:v>
                </c:pt>
                <c:pt idx="216">
                  <c:v>206</c:v>
                </c:pt>
                <c:pt idx="217">
                  <c:v>207</c:v>
                </c:pt>
                <c:pt idx="218">
                  <c:v>208</c:v>
                </c:pt>
                <c:pt idx="219">
                  <c:v>209</c:v>
                </c:pt>
                <c:pt idx="220">
                  <c:v>210</c:v>
                </c:pt>
                <c:pt idx="221">
                  <c:v>211</c:v>
                </c:pt>
                <c:pt idx="222">
                  <c:v>212</c:v>
                </c:pt>
                <c:pt idx="223">
                  <c:v>213</c:v>
                </c:pt>
                <c:pt idx="224">
                  <c:v>214</c:v>
                </c:pt>
                <c:pt idx="225">
                  <c:v>215</c:v>
                </c:pt>
                <c:pt idx="226">
                  <c:v>216</c:v>
                </c:pt>
                <c:pt idx="227">
                  <c:v>217</c:v>
                </c:pt>
                <c:pt idx="228">
                  <c:v>218</c:v>
                </c:pt>
                <c:pt idx="229">
                  <c:v>219</c:v>
                </c:pt>
                <c:pt idx="230">
                  <c:v>220</c:v>
                </c:pt>
                <c:pt idx="231">
                  <c:v>221</c:v>
                </c:pt>
                <c:pt idx="232">
                  <c:v>222</c:v>
                </c:pt>
                <c:pt idx="233">
                  <c:v>223</c:v>
                </c:pt>
                <c:pt idx="234">
                  <c:v>224</c:v>
                </c:pt>
                <c:pt idx="235">
                  <c:v>225</c:v>
                </c:pt>
                <c:pt idx="236">
                  <c:v>226</c:v>
                </c:pt>
                <c:pt idx="237">
                  <c:v>227</c:v>
                </c:pt>
                <c:pt idx="238">
                  <c:v>228</c:v>
                </c:pt>
                <c:pt idx="239">
                  <c:v>229</c:v>
                </c:pt>
                <c:pt idx="240">
                  <c:v>230</c:v>
                </c:pt>
                <c:pt idx="241">
                  <c:v>231</c:v>
                </c:pt>
                <c:pt idx="242">
                  <c:v>232</c:v>
                </c:pt>
                <c:pt idx="243">
                  <c:v>233</c:v>
                </c:pt>
                <c:pt idx="244">
                  <c:v>234</c:v>
                </c:pt>
                <c:pt idx="245">
                  <c:v>235</c:v>
                </c:pt>
                <c:pt idx="246">
                  <c:v>236</c:v>
                </c:pt>
                <c:pt idx="247">
                  <c:v>237</c:v>
                </c:pt>
                <c:pt idx="248">
                  <c:v>238</c:v>
                </c:pt>
                <c:pt idx="249">
                  <c:v>239</c:v>
                </c:pt>
                <c:pt idx="250">
                  <c:v>240</c:v>
                </c:pt>
                <c:pt idx="251">
                  <c:v>241</c:v>
                </c:pt>
                <c:pt idx="252">
                  <c:v>242</c:v>
                </c:pt>
                <c:pt idx="253">
                  <c:v>243</c:v>
                </c:pt>
                <c:pt idx="254">
                  <c:v>244</c:v>
                </c:pt>
                <c:pt idx="255">
                  <c:v>245</c:v>
                </c:pt>
                <c:pt idx="256">
                  <c:v>246</c:v>
                </c:pt>
                <c:pt idx="257">
                  <c:v>247</c:v>
                </c:pt>
                <c:pt idx="258">
                  <c:v>248</c:v>
                </c:pt>
                <c:pt idx="259">
                  <c:v>249</c:v>
                </c:pt>
                <c:pt idx="260">
                  <c:v>250</c:v>
                </c:pt>
                <c:pt idx="261">
                  <c:v>251</c:v>
                </c:pt>
                <c:pt idx="262">
                  <c:v>252</c:v>
                </c:pt>
                <c:pt idx="263">
                  <c:v>253</c:v>
                </c:pt>
                <c:pt idx="264">
                  <c:v>254</c:v>
                </c:pt>
                <c:pt idx="265">
                  <c:v>255</c:v>
                </c:pt>
                <c:pt idx="266">
                  <c:v>256</c:v>
                </c:pt>
                <c:pt idx="267">
                  <c:v>257</c:v>
                </c:pt>
                <c:pt idx="268">
                  <c:v>258</c:v>
                </c:pt>
                <c:pt idx="269">
                  <c:v>259</c:v>
                </c:pt>
                <c:pt idx="270">
                  <c:v>260</c:v>
                </c:pt>
                <c:pt idx="271">
                  <c:v>261</c:v>
                </c:pt>
                <c:pt idx="272">
                  <c:v>262</c:v>
                </c:pt>
                <c:pt idx="273">
                  <c:v>263</c:v>
                </c:pt>
                <c:pt idx="274">
                  <c:v>264</c:v>
                </c:pt>
                <c:pt idx="275">
                  <c:v>265</c:v>
                </c:pt>
                <c:pt idx="276">
                  <c:v>266</c:v>
                </c:pt>
                <c:pt idx="277">
                  <c:v>267</c:v>
                </c:pt>
                <c:pt idx="278">
                  <c:v>268</c:v>
                </c:pt>
                <c:pt idx="279">
                  <c:v>269</c:v>
                </c:pt>
                <c:pt idx="280">
                  <c:v>270</c:v>
                </c:pt>
                <c:pt idx="281">
                  <c:v>271</c:v>
                </c:pt>
                <c:pt idx="282">
                  <c:v>272</c:v>
                </c:pt>
                <c:pt idx="283">
                  <c:v>273</c:v>
                </c:pt>
                <c:pt idx="284">
                  <c:v>274</c:v>
                </c:pt>
                <c:pt idx="285">
                  <c:v>275</c:v>
                </c:pt>
                <c:pt idx="286">
                  <c:v>276</c:v>
                </c:pt>
                <c:pt idx="287">
                  <c:v>277</c:v>
                </c:pt>
                <c:pt idx="288">
                  <c:v>278</c:v>
                </c:pt>
                <c:pt idx="289">
                  <c:v>279</c:v>
                </c:pt>
                <c:pt idx="290">
                  <c:v>280</c:v>
                </c:pt>
                <c:pt idx="291">
                  <c:v>281</c:v>
                </c:pt>
                <c:pt idx="292">
                  <c:v>282</c:v>
                </c:pt>
                <c:pt idx="293">
                  <c:v>283</c:v>
                </c:pt>
                <c:pt idx="294">
                  <c:v>284</c:v>
                </c:pt>
                <c:pt idx="295">
                  <c:v>285</c:v>
                </c:pt>
                <c:pt idx="296">
                  <c:v>286</c:v>
                </c:pt>
                <c:pt idx="297">
                  <c:v>287</c:v>
                </c:pt>
                <c:pt idx="298">
                  <c:v>288</c:v>
                </c:pt>
                <c:pt idx="299">
                  <c:v>289</c:v>
                </c:pt>
                <c:pt idx="300">
                  <c:v>290</c:v>
                </c:pt>
                <c:pt idx="301">
                  <c:v>291</c:v>
                </c:pt>
                <c:pt idx="302">
                  <c:v>292</c:v>
                </c:pt>
                <c:pt idx="303">
                  <c:v>293</c:v>
                </c:pt>
                <c:pt idx="304">
                  <c:v>294</c:v>
                </c:pt>
                <c:pt idx="305">
                  <c:v>295</c:v>
                </c:pt>
                <c:pt idx="306">
                  <c:v>296</c:v>
                </c:pt>
                <c:pt idx="307">
                  <c:v>297</c:v>
                </c:pt>
                <c:pt idx="308">
                  <c:v>298</c:v>
                </c:pt>
                <c:pt idx="309">
                  <c:v>299</c:v>
                </c:pt>
                <c:pt idx="310">
                  <c:v>300</c:v>
                </c:pt>
              </c:numCache>
            </c:numRef>
          </c:xVal>
          <c:yVal>
            <c:numRef>
              <c:f>'PID Calculations'!$D$2:$D$312</c:f>
              <c:numCache>
                <c:formatCode>General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0.3251388217104717</c:v>
                </c:pt>
                <c:pt idx="13">
                  <c:v>0.64312723914123915</c:v>
                </c:pt>
                <c:pt idx="14">
                  <c:v>0.85686066500604197</c:v>
                </c:pt>
                <c:pt idx="15">
                  <c:v>0.97084988506451453</c:v>
                </c:pt>
                <c:pt idx="16">
                  <c:v>1.0183405900687639</c:v>
                </c:pt>
                <c:pt idx="17">
                  <c:v>1.030485091222332</c:v>
                </c:pt>
                <c:pt idx="18">
                  <c:v>1.0278614441975191</c:v>
                </c:pt>
                <c:pt idx="19">
                  <c:v>1.0213336536094795</c:v>
                </c:pt>
                <c:pt idx="20">
                  <c:v>1.0154094091070445</c:v>
                </c:pt>
                <c:pt idx="21">
                  <c:v>1.0112667740733674</c:v>
                </c:pt>
                <c:pt idx="22">
                  <c:v>1.0087160761253682</c:v>
                </c:pt>
                <c:pt idx="23">
                  <c:v>1.0072192604008952</c:v>
                </c:pt>
                <c:pt idx="24">
                  <c:v>1.0063039726932685</c:v>
                </c:pt>
                <c:pt idx="25">
                  <c:v>1.0056657500083388</c:v>
                </c:pt>
                <c:pt idx="26">
                  <c:v>1.0051449865847968</c:v>
                </c:pt>
                <c:pt idx="27">
                  <c:v>1.0046740654571662</c:v>
                </c:pt>
                <c:pt idx="28">
                  <c:v>1.0042324950961301</c:v>
                </c:pt>
                <c:pt idx="29">
                  <c:v>1.0038187272828007</c:v>
                </c:pt>
                <c:pt idx="30">
                  <c:v>1.0034359064648861</c:v>
                </c:pt>
                <c:pt idx="31">
                  <c:v>1.0030862877085824</c:v>
                </c:pt>
                <c:pt idx="32">
                  <c:v>1.0027699949016915</c:v>
                </c:pt>
                <c:pt idx="33">
                  <c:v>1.002485450203783</c:v>
                </c:pt>
                <c:pt idx="34">
                  <c:v>1.0022301503302526</c:v>
                </c:pt>
                <c:pt idx="35">
                  <c:v>1.0020012870873605</c:v>
                </c:pt>
                <c:pt idx="36">
                  <c:v>1.0017961138413845</c:v>
                </c:pt>
                <c:pt idx="37">
                  <c:v>1.0016121108655791</c:v>
                </c:pt>
                <c:pt idx="38">
                  <c:v>1.0014470303918963</c:v>
                </c:pt>
                <c:pt idx="39">
                  <c:v>1.0012988845681965</c:v>
                </c:pt>
                <c:pt idx="40">
                  <c:v>1.001165914026972</c:v>
                </c:pt>
                <c:pt idx="41">
                  <c:v>1.0010465550912346</c:v>
                </c:pt>
                <c:pt idx="42">
                  <c:v>1.0009394119804467</c:v>
                </c:pt>
                <c:pt idx="43">
                  <c:v>1.0008432348270599</c:v>
                </c:pt>
                <c:pt idx="44">
                  <c:v>1.0007569023544529</c:v>
                </c:pt>
                <c:pt idx="45">
                  <c:v>1.0006794078047232</c:v>
                </c:pt>
                <c:pt idx="46">
                  <c:v>1.0006098470348841</c:v>
                </c:pt>
                <c:pt idx="47">
                  <c:v>1.0005474081048962</c:v>
                </c:pt>
                <c:pt idx="48">
                  <c:v>1.0004913619826892</c:v>
                </c:pt>
                <c:pt idx="49">
                  <c:v>1.0004410541696194</c:v>
                </c:pt>
                <c:pt idx="50">
                  <c:v>1.000395897137704</c:v>
                </c:pt>
                <c:pt idx="51">
                  <c:v>1.000355363505812</c:v>
                </c:pt>
                <c:pt idx="52">
                  <c:v>1.0003189798934984</c:v>
                </c:pt>
                <c:pt idx="53">
                  <c:v>1.0002863213940687</c:v>
                </c:pt>
                <c:pt idx="54">
                  <c:v>1.0002570066099332</c:v>
                </c:pt>
                <c:pt idx="55">
                  <c:v>1.0002306931957419</c:v>
                </c:pt>
                <c:pt idx="56">
                  <c:v>1.0002070738583866</c:v>
                </c:pt>
                <c:pt idx="57">
                  <c:v>1.000185872767237</c:v>
                </c:pt>
                <c:pt idx="58">
                  <c:v>1.0001668423324266</c:v>
                </c:pt>
                <c:pt idx="59">
                  <c:v>1.0001497603132896</c:v>
                </c:pt>
                <c:pt idx="60">
                  <c:v>1.0001344272229862</c:v>
                </c:pt>
                <c:pt idx="61">
                  <c:v>1.0001206639988993</c:v>
                </c:pt>
                <c:pt idx="62">
                  <c:v>1.0001083099115504</c:v>
                </c:pt>
                <c:pt idx="63">
                  <c:v>1.0000972206876002</c:v>
                </c:pt>
                <c:pt idx="64">
                  <c:v>1.0000872668250136</c:v>
                </c:pt>
                <c:pt idx="65">
                  <c:v>1.0000783320807174</c:v>
                </c:pt>
                <c:pt idx="66">
                  <c:v>1.0000703121130945</c:v>
                </c:pt>
                <c:pt idx="67">
                  <c:v>1.0000631132634625</c:v>
                </c:pt>
                <c:pt idx="68">
                  <c:v>1.0000566514623099</c:v>
                </c:pt>
                <c:pt idx="69">
                  <c:v>1.0000508512475155</c:v>
                </c:pt>
                <c:pt idx="70">
                  <c:v>1.0000456448830874</c:v>
                </c:pt>
                <c:pt idx="71">
                  <c:v>1.0000409715681295</c:v>
                </c:pt>
                <c:pt idx="72">
                  <c:v>1.000036776726797</c:v>
                </c:pt>
                <c:pt idx="73">
                  <c:v>1.0000330113709495</c:v>
                </c:pt>
                <c:pt idx="74">
                  <c:v>1.0000296315280579</c:v>
                </c:pt>
                <c:pt idx="75">
                  <c:v>1.0000265977276857</c:v>
                </c:pt>
                <c:pt idx="76">
                  <c:v>1.0000238745405454</c:v>
                </c:pt>
                <c:pt idx="77">
                  <c:v>1.0000214301647492</c:v>
                </c:pt>
                <c:pt idx="78">
                  <c:v>1.0000192360544196</c:v>
                </c:pt>
                <c:pt idx="79">
                  <c:v>1.0000172665863265</c:v>
                </c:pt>
                <c:pt idx="80">
                  <c:v>1.0000154987606538</c:v>
                </c:pt>
                <c:pt idx="81">
                  <c:v>1.000013911932403</c:v>
                </c:pt>
                <c:pt idx="82">
                  <c:v>1.0000124875702971</c:v>
                </c:pt>
                <c:pt idx="83">
                  <c:v>1.0000112090403697</c:v>
                </c:pt>
                <c:pt idx="84">
                  <c:v>1.0000100614117093</c:v>
                </c:pt>
                <c:pt idx="85">
                  <c:v>1.0000090312820944</c:v>
                </c:pt>
                <c:pt idx="86">
                  <c:v>1.0000081066214788</c:v>
                </c:pt>
                <c:pt idx="87">
                  <c:v>1.0000072766315029</c:v>
                </c:pt>
                <c:pt idx="88">
                  <c:v>1.0000065316193889</c:v>
                </c:pt>
                <c:pt idx="89">
                  <c:v>1.0000058628847461</c:v>
                </c:pt>
                <c:pt idx="90">
                  <c:v>1.0000052626179663</c:v>
                </c:pt>
                <c:pt idx="91">
                  <c:v>1.0000047238090222</c:v>
                </c:pt>
                <c:pt idx="92">
                  <c:v>1.0000042401656022</c:v>
                </c:pt>
                <c:pt idx="93">
                  <c:v>1.0000038060396281</c:v>
                </c:pt>
                <c:pt idx="94">
                  <c:v>1.0000034163612956</c:v>
                </c:pt>
                <c:pt idx="95">
                  <c:v>1.0000030665798685</c:v>
                </c:pt>
                <c:pt idx="96">
                  <c:v>1.0000027526105337</c:v>
                </c:pt>
                <c:pt idx="97">
                  <c:v>1.0000024707866992</c:v>
                </c:pt>
                <c:pt idx="98">
                  <c:v>1.0000022178171732</c:v>
                </c:pt>
                <c:pt idx="99">
                  <c:v>1.0000019907477304</c:v>
                </c:pt>
                <c:pt idx="100">
                  <c:v>1.0000017869266116</c:v>
                </c:pt>
                <c:pt idx="101">
                  <c:v>1.0000016039735553</c:v>
                </c:pt>
                <c:pt idx="102">
                  <c:v>1.0000014397520018</c:v>
                </c:pt>
                <c:pt idx="103">
                  <c:v>1.000001292344141</c:v>
                </c:pt>
                <c:pt idx="104">
                  <c:v>1.0000011600285166</c:v>
                </c:pt>
                <c:pt idx="105">
                  <c:v>1.0000010412599221</c:v>
                </c:pt>
                <c:pt idx="106">
                  <c:v>1.0000009346513552</c:v>
                </c:pt>
                <c:pt idx="107">
                  <c:v>1.0000008389578214</c:v>
                </c:pt>
                <c:pt idx="108">
                  <c:v>1.0000007530617938</c:v>
                </c:pt>
                <c:pt idx="109">
                  <c:v>1.0000006759601625</c:v>
                </c:pt>
                <c:pt idx="110">
                  <c:v>1.0000006067525204</c:v>
                </c:pt>
                <c:pt idx="111">
                  <c:v>1.0000005446306475</c:v>
                </c:pt>
                <c:pt idx="112">
                  <c:v>1.000000488869073</c:v>
                </c:pt>
                <c:pt idx="113">
                  <c:v>1.0000004388166028</c:v>
                </c:pt>
                <c:pt idx="114">
                  <c:v>1.0000003938887148</c:v>
                </c:pt>
                <c:pt idx="115">
                  <c:v>1.0000003535607327</c:v>
                </c:pt>
                <c:pt idx="116">
                  <c:v>1.0000003173616989</c:v>
                </c:pt>
                <c:pt idx="117">
                  <c:v>1.0000002848688745</c:v>
                </c:pt>
                <c:pt idx="118">
                  <c:v>1.000000255702802</c:v>
                </c:pt>
                <c:pt idx="119">
                  <c:v>1.0000002295228745</c:v>
                </c:pt>
                <c:pt idx="120">
                  <c:v>1.0000002060233579</c:v>
                </c:pt>
                <c:pt idx="121">
                  <c:v>1.0000001849298208</c:v>
                </c:pt>
                <c:pt idx="122">
                  <c:v>1.0000001659959286</c:v>
                </c:pt>
                <c:pt idx="123">
                  <c:v>1.0000001490005679</c:v>
                </c:pt>
                <c:pt idx="124">
                  <c:v>1.0000001337452635</c:v>
                </c:pt>
                <c:pt idx="125">
                  <c:v>1.0000001200518613</c:v>
                </c:pt>
                <c:pt idx="126">
                  <c:v>1.0000001077604472</c:v>
                </c:pt>
                <c:pt idx="127">
                  <c:v>1.0000000967274798</c:v>
                </c:pt>
                <c:pt idx="128">
                  <c:v>1.0000000868241141</c:v>
                </c:pt>
                <c:pt idx="129">
                  <c:v>1.0000000779346965</c:v>
                </c:pt>
                <c:pt idx="130">
                  <c:v>1.0000000699554146</c:v>
                </c:pt>
                <c:pt idx="131">
                  <c:v>1.0000000627930852</c:v>
                </c:pt>
                <c:pt idx="132">
                  <c:v>1.0000000563640652</c:v>
                </c:pt>
                <c:pt idx="133">
                  <c:v>1.0000000505932753</c:v>
                </c:pt>
                <c:pt idx="134">
                  <c:v>1.0000000454133231</c:v>
                </c:pt>
                <c:pt idx="135">
                  <c:v>1.0000000407637162</c:v>
                </c:pt>
                <c:pt idx="136">
                  <c:v>1.0000000365901556</c:v>
                </c:pt>
                <c:pt idx="137">
                  <c:v>1.0000000328439018</c:v>
                </c:pt>
                <c:pt idx="138">
                  <c:v>1.000000029481205</c:v>
                </c:pt>
                <c:pt idx="139">
                  <c:v>1.0000000264627953</c:v>
                </c:pt>
                <c:pt idx="140">
                  <c:v>1.000000023753423</c:v>
                </c:pt>
                <c:pt idx="141">
                  <c:v>1.0000000213214477</c:v>
                </c:pt>
                <c:pt idx="142">
                  <c:v>1.0000000191384684</c:v>
                </c:pt>
                <c:pt idx="143">
                  <c:v>1.0000000171789916</c:v>
                </c:pt>
                <c:pt idx="144">
                  <c:v>1.0000000154201343</c:v>
                </c:pt>
                <c:pt idx="145">
                  <c:v>1.0000000138413563</c:v>
                </c:pt>
                <c:pt idx="146">
                  <c:v>1.0000000124242201</c:v>
                </c:pt>
                <c:pt idx="147">
                  <c:v>1.0000000111521761</c:v>
                </c:pt>
                <c:pt idx="148">
                  <c:v>1.0000000100103694</c:v>
                </c:pt>
                <c:pt idx="149">
                  <c:v>1.0000000089854657</c:v>
                </c:pt>
                <c:pt idx="150">
                  <c:v>1.000000008065496</c:v>
                </c:pt>
                <c:pt idx="151">
                  <c:v>1.0000000072397166</c:v>
                </c:pt>
                <c:pt idx="152">
                  <c:v>1.000000006498484</c:v>
                </c:pt>
                <c:pt idx="153">
                  <c:v>1.0000000058331417</c:v>
                </c:pt>
                <c:pt idx="154">
                  <c:v>1.0000000052359201</c:v>
                </c:pt>
                <c:pt idx="155">
                  <c:v>1.0000000046998447</c:v>
                </c:pt>
                <c:pt idx="156">
                  <c:v>1.000000004218655</c:v>
                </c:pt>
                <c:pt idx="157">
                  <c:v>1.0000000037867314</c:v>
                </c:pt>
                <c:pt idx="158">
                  <c:v>1.0000000033990299</c:v>
                </c:pt>
                <c:pt idx="159">
                  <c:v>1.000000003051023</c:v>
                </c:pt>
                <c:pt idx="160">
                  <c:v>1.0000000027386464</c:v>
                </c:pt>
                <c:pt idx="161">
                  <c:v>1.0000000024582523</c:v>
                </c:pt>
                <c:pt idx="162">
                  <c:v>1.000000002206566</c:v>
                </c:pt>
                <c:pt idx="163">
                  <c:v>1.0000000019806485</c:v>
                </c:pt>
                <c:pt idx="164">
                  <c:v>1.0000000017778614</c:v>
                </c:pt>
                <c:pt idx="165">
                  <c:v>1.0000000015958366</c:v>
                </c:pt>
                <c:pt idx="166">
                  <c:v>1.0000000014324482</c:v>
                </c:pt>
                <c:pt idx="167">
                  <c:v>1.0000000012857879</c:v>
                </c:pt>
                <c:pt idx="168">
                  <c:v>1.0000000011541434</c:v>
                </c:pt>
                <c:pt idx="169">
                  <c:v>1.0000000010359775</c:v>
                </c:pt>
                <c:pt idx="170">
                  <c:v>1.0000000009299099</c:v>
                </c:pt>
                <c:pt idx="171">
                  <c:v>1.0000000008347019</c:v>
                </c:pt>
                <c:pt idx="172">
                  <c:v>1.0000000007492416</c:v>
                </c:pt>
                <c:pt idx="173">
                  <c:v>1.0000000006725309</c:v>
                </c:pt>
                <c:pt idx="174">
                  <c:v>1.0000000006036742</c:v>
                </c:pt>
                <c:pt idx="175">
                  <c:v>1.0000000005418677</c:v>
                </c:pt>
                <c:pt idx="176">
                  <c:v>1.0000000004863889</c:v>
                </c:pt>
                <c:pt idx="177">
                  <c:v>1.0000000004365903</c:v>
                </c:pt>
                <c:pt idx="178">
                  <c:v>1.0000000003918903</c:v>
                </c:pt>
                <c:pt idx="179">
                  <c:v>1.0000000003517671</c:v>
                </c:pt>
                <c:pt idx="180">
                  <c:v>1.0000000003157516</c:v>
                </c:pt>
                <c:pt idx="181">
                  <c:v>1.0000000002834237</c:v>
                </c:pt>
                <c:pt idx="182">
                  <c:v>1.0000000002544056</c:v>
                </c:pt>
                <c:pt idx="183">
                  <c:v>1.0000000002283584</c:v>
                </c:pt>
                <c:pt idx="184">
                  <c:v>1.0000000002049783</c:v>
                </c:pt>
                <c:pt idx="185">
                  <c:v>1.0000000001839917</c:v>
                </c:pt>
                <c:pt idx="186">
                  <c:v>1.0000000001651539</c:v>
                </c:pt>
                <c:pt idx="187">
                  <c:v>1.0000000001482447</c:v>
                </c:pt>
                <c:pt idx="188">
                  <c:v>1.0000000001330669</c:v>
                </c:pt>
                <c:pt idx="189">
                  <c:v>1.0000000001194429</c:v>
                </c:pt>
                <c:pt idx="190">
                  <c:v>1.0000000001072138</c:v>
                </c:pt>
                <c:pt idx="191">
                  <c:v>1.0000000000962368</c:v>
                </c:pt>
                <c:pt idx="192">
                  <c:v>1.0000000000863838</c:v>
                </c:pt>
                <c:pt idx="193">
                  <c:v>1.0000000000775393</c:v>
                </c:pt>
                <c:pt idx="194">
                  <c:v>1.0000000000696003</c:v>
                </c:pt>
                <c:pt idx="195">
                  <c:v>1.0000000000624742</c:v>
                </c:pt>
                <c:pt idx="196">
                  <c:v>1.0000000000560778</c:v>
                </c:pt>
                <c:pt idx="197">
                  <c:v>1.0000000000503364</c:v>
                </c:pt>
                <c:pt idx="198">
                  <c:v>1.0000000000451827</c:v>
                </c:pt>
                <c:pt idx="199">
                  <c:v>1.0000000000405569</c:v>
                </c:pt>
                <c:pt idx="200">
                  <c:v>1.0000000000364047</c:v>
                </c:pt>
                <c:pt idx="201">
                  <c:v>1.0000000000326774</c:v>
                </c:pt>
                <c:pt idx="202">
                  <c:v>1.0000000000293319</c:v>
                </c:pt>
                <c:pt idx="203">
                  <c:v>1.0000000000263287</c:v>
                </c:pt>
                <c:pt idx="204">
                  <c:v>1.0000000000236331</c:v>
                </c:pt>
                <c:pt idx="205">
                  <c:v>1.0000000000212135</c:v>
                </c:pt>
                <c:pt idx="206">
                  <c:v>1.0000000000190414</c:v>
                </c:pt>
                <c:pt idx="207">
                  <c:v>1.0000000000170919</c:v>
                </c:pt>
                <c:pt idx="208">
                  <c:v>1.0000000000153419</c:v>
                </c:pt>
                <c:pt idx="209">
                  <c:v>1.0000000000137712</c:v>
                </c:pt>
                <c:pt idx="210">
                  <c:v>1.0000000000123612</c:v>
                </c:pt>
                <c:pt idx="211">
                  <c:v>1.0000000000110956</c:v>
                </c:pt>
                <c:pt idx="212">
                  <c:v>1.0000000000099596</c:v>
                </c:pt>
                <c:pt idx="213">
                  <c:v>1.00000000000894</c:v>
                </c:pt>
                <c:pt idx="214">
                  <c:v>1.0000000000080247</c:v>
                </c:pt>
                <c:pt idx="215">
                  <c:v>1.0000000000072031</c:v>
                </c:pt>
                <c:pt idx="216">
                  <c:v>1.0000000000064655</c:v>
                </c:pt>
                <c:pt idx="217">
                  <c:v>1.0000000000058034</c:v>
                </c:pt>
                <c:pt idx="218">
                  <c:v>1.0000000000052092</c:v>
                </c:pt>
                <c:pt idx="219">
                  <c:v>1.0000000000046758</c:v>
                </c:pt>
                <c:pt idx="220">
                  <c:v>1.0000000000041971</c:v>
                </c:pt>
                <c:pt idx="221">
                  <c:v>1.0000000000037674</c:v>
                </c:pt>
                <c:pt idx="222">
                  <c:v>1.0000000000033817</c:v>
                </c:pt>
                <c:pt idx="223">
                  <c:v>1.0000000000030356</c:v>
                </c:pt>
                <c:pt idx="224">
                  <c:v>1.0000000000027247</c:v>
                </c:pt>
                <c:pt idx="225">
                  <c:v>1.0000000000024458</c:v>
                </c:pt>
                <c:pt idx="226">
                  <c:v>1.0000000000021956</c:v>
                </c:pt>
                <c:pt idx="227">
                  <c:v>1.0000000000019709</c:v>
                </c:pt>
                <c:pt idx="228">
                  <c:v>1.000000000001769</c:v>
                </c:pt>
                <c:pt idx="229">
                  <c:v>1.0000000000015878</c:v>
                </c:pt>
                <c:pt idx="230">
                  <c:v>1.0000000000014251</c:v>
                </c:pt>
                <c:pt idx="231">
                  <c:v>1.000000000001279</c:v>
                </c:pt>
                <c:pt idx="232">
                  <c:v>1.000000000001148</c:v>
                </c:pt>
                <c:pt idx="233">
                  <c:v>1.0000000000010305</c:v>
                </c:pt>
                <c:pt idx="234">
                  <c:v>1.000000000000925</c:v>
                </c:pt>
                <c:pt idx="235">
                  <c:v>1.0000000000008304</c:v>
                </c:pt>
                <c:pt idx="236">
                  <c:v>1.0000000000007454</c:v>
                </c:pt>
                <c:pt idx="237">
                  <c:v>1.000000000000669</c:v>
                </c:pt>
                <c:pt idx="238">
                  <c:v>1.0000000000006006</c:v>
                </c:pt>
                <c:pt idx="239">
                  <c:v>1.0000000000005391</c:v>
                </c:pt>
                <c:pt idx="240">
                  <c:v>1.0000000000004838</c:v>
                </c:pt>
                <c:pt idx="241">
                  <c:v>1.0000000000004343</c:v>
                </c:pt>
                <c:pt idx="242">
                  <c:v>1.0000000000003899</c:v>
                </c:pt>
                <c:pt idx="243">
                  <c:v>1.0000000000003499</c:v>
                </c:pt>
                <c:pt idx="244">
                  <c:v>1.0000000000003142</c:v>
                </c:pt>
                <c:pt idx="245">
                  <c:v>1.000000000000282</c:v>
                </c:pt>
                <c:pt idx="246">
                  <c:v>1.0000000000002531</c:v>
                </c:pt>
                <c:pt idx="247">
                  <c:v>1.0000000000002272</c:v>
                </c:pt>
                <c:pt idx="248">
                  <c:v>1.0000000000002038</c:v>
                </c:pt>
                <c:pt idx="249">
                  <c:v>1.000000000000183</c:v>
                </c:pt>
                <c:pt idx="250">
                  <c:v>1.0000000000001643</c:v>
                </c:pt>
                <c:pt idx="251">
                  <c:v>1.0000000000001474</c:v>
                </c:pt>
                <c:pt idx="252">
                  <c:v>1.0000000000001323</c:v>
                </c:pt>
                <c:pt idx="253">
                  <c:v>1.0000000000001188</c:v>
                </c:pt>
                <c:pt idx="254">
                  <c:v>1.0000000000001066</c:v>
                </c:pt>
                <c:pt idx="255">
                  <c:v>1.0000000000000957</c:v>
                </c:pt>
                <c:pt idx="256">
                  <c:v>1.0000000000000859</c:v>
                </c:pt>
                <c:pt idx="257">
                  <c:v>1.000000000000077</c:v>
                </c:pt>
                <c:pt idx="258">
                  <c:v>1.0000000000000693</c:v>
                </c:pt>
                <c:pt idx="259">
                  <c:v>1.0000000000000622</c:v>
                </c:pt>
                <c:pt idx="260">
                  <c:v>1.000000000000056</c:v>
                </c:pt>
                <c:pt idx="261">
                  <c:v>1.0000000000000502</c:v>
                </c:pt>
                <c:pt idx="262">
                  <c:v>1.0000000000000451</c:v>
                </c:pt>
                <c:pt idx="263">
                  <c:v>1.0000000000000404</c:v>
                </c:pt>
                <c:pt idx="264">
                  <c:v>1.0000000000000362</c:v>
                </c:pt>
                <c:pt idx="265">
                  <c:v>1.0000000000000324</c:v>
                </c:pt>
                <c:pt idx="266">
                  <c:v>1.0000000000000291</c:v>
                </c:pt>
                <c:pt idx="267">
                  <c:v>1.0000000000000262</c:v>
                </c:pt>
                <c:pt idx="268">
                  <c:v>1.0000000000000235</c:v>
                </c:pt>
                <c:pt idx="269">
                  <c:v>1.0000000000000211</c:v>
                </c:pt>
                <c:pt idx="270">
                  <c:v>1.0000000000000189</c:v>
                </c:pt>
                <c:pt idx="271">
                  <c:v>1.0000000000000169</c:v>
                </c:pt>
                <c:pt idx="272">
                  <c:v>1.0000000000000153</c:v>
                </c:pt>
                <c:pt idx="273">
                  <c:v>1.0000000000000138</c:v>
                </c:pt>
                <c:pt idx="274">
                  <c:v>1.0000000000000124</c:v>
                </c:pt>
                <c:pt idx="275">
                  <c:v>1.0000000000000111</c:v>
                </c:pt>
                <c:pt idx="276">
                  <c:v>1.00000000000001</c:v>
                </c:pt>
                <c:pt idx="277">
                  <c:v>1.0000000000000089</c:v>
                </c:pt>
                <c:pt idx="278">
                  <c:v>1.000000000000008</c:v>
                </c:pt>
                <c:pt idx="279">
                  <c:v>1.0000000000000071</c:v>
                </c:pt>
                <c:pt idx="280">
                  <c:v>1.0000000000000064</c:v>
                </c:pt>
                <c:pt idx="281">
                  <c:v>1.0000000000000058</c:v>
                </c:pt>
                <c:pt idx="282">
                  <c:v>1.0000000000000051</c:v>
                </c:pt>
                <c:pt idx="283">
                  <c:v>1.0000000000000047</c:v>
                </c:pt>
                <c:pt idx="284">
                  <c:v>1.0000000000000042</c:v>
                </c:pt>
                <c:pt idx="285">
                  <c:v>1.0000000000000038</c:v>
                </c:pt>
                <c:pt idx="286">
                  <c:v>1.0000000000000036</c:v>
                </c:pt>
                <c:pt idx="287">
                  <c:v>1.0000000000000033</c:v>
                </c:pt>
                <c:pt idx="288">
                  <c:v>1.0000000000000029</c:v>
                </c:pt>
                <c:pt idx="289">
                  <c:v>1.0000000000000027</c:v>
                </c:pt>
                <c:pt idx="290">
                  <c:v>1.0000000000000024</c:v>
                </c:pt>
                <c:pt idx="291">
                  <c:v>1.0000000000000022</c:v>
                </c:pt>
                <c:pt idx="292">
                  <c:v>1.000000000000002</c:v>
                </c:pt>
                <c:pt idx="293">
                  <c:v>1.0000000000000018</c:v>
                </c:pt>
                <c:pt idx="294">
                  <c:v>1.0000000000000013</c:v>
                </c:pt>
                <c:pt idx="295">
                  <c:v>1.0000000000000011</c:v>
                </c:pt>
                <c:pt idx="296">
                  <c:v>1.0000000000000013</c:v>
                </c:pt>
                <c:pt idx="297">
                  <c:v>1.0000000000000016</c:v>
                </c:pt>
                <c:pt idx="298">
                  <c:v>1.0000000000000018</c:v>
                </c:pt>
                <c:pt idx="299">
                  <c:v>1.000000000000002</c:v>
                </c:pt>
                <c:pt idx="300">
                  <c:v>1.0000000000000016</c:v>
                </c:pt>
                <c:pt idx="301">
                  <c:v>1.0000000000000011</c:v>
                </c:pt>
                <c:pt idx="302">
                  <c:v>1.0000000000000013</c:v>
                </c:pt>
                <c:pt idx="303">
                  <c:v>1.0000000000000016</c:v>
                </c:pt>
                <c:pt idx="304">
                  <c:v>1.0000000000000018</c:v>
                </c:pt>
                <c:pt idx="305">
                  <c:v>1.0000000000000018</c:v>
                </c:pt>
                <c:pt idx="306">
                  <c:v>1.0000000000000013</c:v>
                </c:pt>
                <c:pt idx="307">
                  <c:v>1.0000000000000009</c:v>
                </c:pt>
                <c:pt idx="308">
                  <c:v>1.0000000000000009</c:v>
                </c:pt>
                <c:pt idx="309">
                  <c:v>1.0000000000000009</c:v>
                </c:pt>
                <c:pt idx="310">
                  <c:v>1.0000000000000009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D51-47D1-A4E5-4FFED4EA3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9392432"/>
        <c:axId val="549390792"/>
      </c:scatterChart>
      <c:scatterChart>
        <c:scatterStyle val="lineMarker"/>
        <c:varyColors val="0"/>
        <c:ser>
          <c:idx val="1"/>
          <c:order val="1"/>
          <c:tx>
            <c:strRef>
              <c:f>'PID Calculations'!$C$1</c:f>
              <c:strCache>
                <c:ptCount val="1"/>
                <c:pt idx="0">
                  <c:v>Manipulated Value</c:v>
                </c:pt>
              </c:strCache>
            </c:strRef>
          </c:tx>
          <c:spPr>
            <a:ln w="15875" cap="rnd">
              <a:solidFill>
                <a:srgbClr val="00B05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'PID Calculations'!$A$2:$A$312</c:f>
              <c:numCache>
                <c:formatCode>General</c:formatCode>
                <c:ptCount val="31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15</c:v>
                </c:pt>
                <c:pt idx="26">
                  <c:v>16</c:v>
                </c:pt>
                <c:pt idx="27">
                  <c:v>17</c:v>
                </c:pt>
                <c:pt idx="28">
                  <c:v>18</c:v>
                </c:pt>
                <c:pt idx="29">
                  <c:v>19</c:v>
                </c:pt>
                <c:pt idx="30">
                  <c:v>20</c:v>
                </c:pt>
                <c:pt idx="31">
                  <c:v>21</c:v>
                </c:pt>
                <c:pt idx="32">
                  <c:v>22</c:v>
                </c:pt>
                <c:pt idx="33">
                  <c:v>23</c:v>
                </c:pt>
                <c:pt idx="34">
                  <c:v>24</c:v>
                </c:pt>
                <c:pt idx="35">
                  <c:v>25</c:v>
                </c:pt>
                <c:pt idx="36">
                  <c:v>26</c:v>
                </c:pt>
                <c:pt idx="37">
                  <c:v>27</c:v>
                </c:pt>
                <c:pt idx="38">
                  <c:v>28</c:v>
                </c:pt>
                <c:pt idx="39">
                  <c:v>29</c:v>
                </c:pt>
                <c:pt idx="40">
                  <c:v>30</c:v>
                </c:pt>
                <c:pt idx="41">
                  <c:v>31</c:v>
                </c:pt>
                <c:pt idx="42">
                  <c:v>32</c:v>
                </c:pt>
                <c:pt idx="43">
                  <c:v>33</c:v>
                </c:pt>
                <c:pt idx="44">
                  <c:v>34</c:v>
                </c:pt>
                <c:pt idx="45">
                  <c:v>35</c:v>
                </c:pt>
                <c:pt idx="46">
                  <c:v>36</c:v>
                </c:pt>
                <c:pt idx="47">
                  <c:v>37</c:v>
                </c:pt>
                <c:pt idx="48">
                  <c:v>38</c:v>
                </c:pt>
                <c:pt idx="49">
                  <c:v>39</c:v>
                </c:pt>
                <c:pt idx="50">
                  <c:v>40</c:v>
                </c:pt>
                <c:pt idx="51">
                  <c:v>41</c:v>
                </c:pt>
                <c:pt idx="52">
                  <c:v>42</c:v>
                </c:pt>
                <c:pt idx="53">
                  <c:v>43</c:v>
                </c:pt>
                <c:pt idx="54">
                  <c:v>44</c:v>
                </c:pt>
                <c:pt idx="55">
                  <c:v>45</c:v>
                </c:pt>
                <c:pt idx="56">
                  <c:v>46</c:v>
                </c:pt>
                <c:pt idx="57">
                  <c:v>47</c:v>
                </c:pt>
                <c:pt idx="58">
                  <c:v>48</c:v>
                </c:pt>
                <c:pt idx="59">
                  <c:v>49</c:v>
                </c:pt>
                <c:pt idx="60">
                  <c:v>50</c:v>
                </c:pt>
                <c:pt idx="61">
                  <c:v>51</c:v>
                </c:pt>
                <c:pt idx="62">
                  <c:v>52</c:v>
                </c:pt>
                <c:pt idx="63">
                  <c:v>53</c:v>
                </c:pt>
                <c:pt idx="64">
                  <c:v>54</c:v>
                </c:pt>
                <c:pt idx="65">
                  <c:v>55</c:v>
                </c:pt>
                <c:pt idx="66">
                  <c:v>56</c:v>
                </c:pt>
                <c:pt idx="67">
                  <c:v>57</c:v>
                </c:pt>
                <c:pt idx="68">
                  <c:v>58</c:v>
                </c:pt>
                <c:pt idx="69">
                  <c:v>59</c:v>
                </c:pt>
                <c:pt idx="70">
                  <c:v>60</c:v>
                </c:pt>
                <c:pt idx="71">
                  <c:v>61</c:v>
                </c:pt>
                <c:pt idx="72">
                  <c:v>62</c:v>
                </c:pt>
                <c:pt idx="73">
                  <c:v>63</c:v>
                </c:pt>
                <c:pt idx="74">
                  <c:v>64</c:v>
                </c:pt>
                <c:pt idx="75">
                  <c:v>65</c:v>
                </c:pt>
                <c:pt idx="76">
                  <c:v>66</c:v>
                </c:pt>
                <c:pt idx="77">
                  <c:v>67</c:v>
                </c:pt>
                <c:pt idx="78">
                  <c:v>68</c:v>
                </c:pt>
                <c:pt idx="79">
                  <c:v>69</c:v>
                </c:pt>
                <c:pt idx="80">
                  <c:v>70</c:v>
                </c:pt>
                <c:pt idx="81">
                  <c:v>71</c:v>
                </c:pt>
                <c:pt idx="82">
                  <c:v>72</c:v>
                </c:pt>
                <c:pt idx="83">
                  <c:v>73</c:v>
                </c:pt>
                <c:pt idx="84">
                  <c:v>74</c:v>
                </c:pt>
                <c:pt idx="85">
                  <c:v>75</c:v>
                </c:pt>
                <c:pt idx="86">
                  <c:v>76</c:v>
                </c:pt>
                <c:pt idx="87">
                  <c:v>77</c:v>
                </c:pt>
                <c:pt idx="88">
                  <c:v>78</c:v>
                </c:pt>
                <c:pt idx="89">
                  <c:v>79</c:v>
                </c:pt>
                <c:pt idx="90">
                  <c:v>80</c:v>
                </c:pt>
                <c:pt idx="91">
                  <c:v>81</c:v>
                </c:pt>
                <c:pt idx="92">
                  <c:v>82</c:v>
                </c:pt>
                <c:pt idx="93">
                  <c:v>83</c:v>
                </c:pt>
                <c:pt idx="94">
                  <c:v>84</c:v>
                </c:pt>
                <c:pt idx="95">
                  <c:v>85</c:v>
                </c:pt>
                <c:pt idx="96">
                  <c:v>86</c:v>
                </c:pt>
                <c:pt idx="97">
                  <c:v>87</c:v>
                </c:pt>
                <c:pt idx="98">
                  <c:v>88</c:v>
                </c:pt>
                <c:pt idx="99">
                  <c:v>89</c:v>
                </c:pt>
                <c:pt idx="100">
                  <c:v>90</c:v>
                </c:pt>
                <c:pt idx="101">
                  <c:v>91</c:v>
                </c:pt>
                <c:pt idx="102">
                  <c:v>92</c:v>
                </c:pt>
                <c:pt idx="103">
                  <c:v>93</c:v>
                </c:pt>
                <c:pt idx="104">
                  <c:v>94</c:v>
                </c:pt>
                <c:pt idx="105">
                  <c:v>95</c:v>
                </c:pt>
                <c:pt idx="106">
                  <c:v>96</c:v>
                </c:pt>
                <c:pt idx="107">
                  <c:v>97</c:v>
                </c:pt>
                <c:pt idx="108">
                  <c:v>98</c:v>
                </c:pt>
                <c:pt idx="109">
                  <c:v>99</c:v>
                </c:pt>
                <c:pt idx="110">
                  <c:v>100</c:v>
                </c:pt>
                <c:pt idx="111">
                  <c:v>101</c:v>
                </c:pt>
                <c:pt idx="112">
                  <c:v>102</c:v>
                </c:pt>
                <c:pt idx="113">
                  <c:v>103</c:v>
                </c:pt>
                <c:pt idx="114">
                  <c:v>104</c:v>
                </c:pt>
                <c:pt idx="115">
                  <c:v>105</c:v>
                </c:pt>
                <c:pt idx="116">
                  <c:v>106</c:v>
                </c:pt>
                <c:pt idx="117">
                  <c:v>107</c:v>
                </c:pt>
                <c:pt idx="118">
                  <c:v>108</c:v>
                </c:pt>
                <c:pt idx="119">
                  <c:v>109</c:v>
                </c:pt>
                <c:pt idx="120">
                  <c:v>110</c:v>
                </c:pt>
                <c:pt idx="121">
                  <c:v>111</c:v>
                </c:pt>
                <c:pt idx="122">
                  <c:v>112</c:v>
                </c:pt>
                <c:pt idx="123">
                  <c:v>113</c:v>
                </c:pt>
                <c:pt idx="124">
                  <c:v>114</c:v>
                </c:pt>
                <c:pt idx="125">
                  <c:v>115</c:v>
                </c:pt>
                <c:pt idx="126">
                  <c:v>116</c:v>
                </c:pt>
                <c:pt idx="127">
                  <c:v>117</c:v>
                </c:pt>
                <c:pt idx="128">
                  <c:v>118</c:v>
                </c:pt>
                <c:pt idx="129">
                  <c:v>119</c:v>
                </c:pt>
                <c:pt idx="130">
                  <c:v>120</c:v>
                </c:pt>
                <c:pt idx="131">
                  <c:v>121</c:v>
                </c:pt>
                <c:pt idx="132">
                  <c:v>122</c:v>
                </c:pt>
                <c:pt idx="133">
                  <c:v>123</c:v>
                </c:pt>
                <c:pt idx="134">
                  <c:v>124</c:v>
                </c:pt>
                <c:pt idx="135">
                  <c:v>125</c:v>
                </c:pt>
                <c:pt idx="136">
                  <c:v>126</c:v>
                </c:pt>
                <c:pt idx="137">
                  <c:v>127</c:v>
                </c:pt>
                <c:pt idx="138">
                  <c:v>128</c:v>
                </c:pt>
                <c:pt idx="139">
                  <c:v>129</c:v>
                </c:pt>
                <c:pt idx="140">
                  <c:v>130</c:v>
                </c:pt>
                <c:pt idx="141">
                  <c:v>131</c:v>
                </c:pt>
                <c:pt idx="142">
                  <c:v>132</c:v>
                </c:pt>
                <c:pt idx="143">
                  <c:v>133</c:v>
                </c:pt>
                <c:pt idx="144">
                  <c:v>134</c:v>
                </c:pt>
                <c:pt idx="145">
                  <c:v>135</c:v>
                </c:pt>
                <c:pt idx="146">
                  <c:v>136</c:v>
                </c:pt>
                <c:pt idx="147">
                  <c:v>137</c:v>
                </c:pt>
                <c:pt idx="148">
                  <c:v>138</c:v>
                </c:pt>
                <c:pt idx="149">
                  <c:v>139</c:v>
                </c:pt>
                <c:pt idx="150">
                  <c:v>140</c:v>
                </c:pt>
                <c:pt idx="151">
                  <c:v>141</c:v>
                </c:pt>
                <c:pt idx="152">
                  <c:v>142</c:v>
                </c:pt>
                <c:pt idx="153">
                  <c:v>143</c:v>
                </c:pt>
                <c:pt idx="154">
                  <c:v>144</c:v>
                </c:pt>
                <c:pt idx="155">
                  <c:v>145</c:v>
                </c:pt>
                <c:pt idx="156">
                  <c:v>146</c:v>
                </c:pt>
                <c:pt idx="157">
                  <c:v>147</c:v>
                </c:pt>
                <c:pt idx="158">
                  <c:v>148</c:v>
                </c:pt>
                <c:pt idx="159">
                  <c:v>149</c:v>
                </c:pt>
                <c:pt idx="160">
                  <c:v>150</c:v>
                </c:pt>
                <c:pt idx="161">
                  <c:v>151</c:v>
                </c:pt>
                <c:pt idx="162">
                  <c:v>152</c:v>
                </c:pt>
                <c:pt idx="163">
                  <c:v>153</c:v>
                </c:pt>
                <c:pt idx="164">
                  <c:v>154</c:v>
                </c:pt>
                <c:pt idx="165">
                  <c:v>155</c:v>
                </c:pt>
                <c:pt idx="166">
                  <c:v>156</c:v>
                </c:pt>
                <c:pt idx="167">
                  <c:v>157</c:v>
                </c:pt>
                <c:pt idx="168">
                  <c:v>158</c:v>
                </c:pt>
                <c:pt idx="169">
                  <c:v>159</c:v>
                </c:pt>
                <c:pt idx="170">
                  <c:v>160</c:v>
                </c:pt>
                <c:pt idx="171">
                  <c:v>161</c:v>
                </c:pt>
                <c:pt idx="172">
                  <c:v>162</c:v>
                </c:pt>
                <c:pt idx="173">
                  <c:v>163</c:v>
                </c:pt>
                <c:pt idx="174">
                  <c:v>164</c:v>
                </c:pt>
                <c:pt idx="175">
                  <c:v>165</c:v>
                </c:pt>
                <c:pt idx="176">
                  <c:v>166</c:v>
                </c:pt>
                <c:pt idx="177">
                  <c:v>167</c:v>
                </c:pt>
                <c:pt idx="178">
                  <c:v>168</c:v>
                </c:pt>
                <c:pt idx="179">
                  <c:v>169</c:v>
                </c:pt>
                <c:pt idx="180">
                  <c:v>170</c:v>
                </c:pt>
                <c:pt idx="181">
                  <c:v>171</c:v>
                </c:pt>
                <c:pt idx="182">
                  <c:v>172</c:v>
                </c:pt>
                <c:pt idx="183">
                  <c:v>173</c:v>
                </c:pt>
                <c:pt idx="184">
                  <c:v>174</c:v>
                </c:pt>
                <c:pt idx="185">
                  <c:v>175</c:v>
                </c:pt>
                <c:pt idx="186">
                  <c:v>176</c:v>
                </c:pt>
                <c:pt idx="187">
                  <c:v>177</c:v>
                </c:pt>
                <c:pt idx="188">
                  <c:v>178</c:v>
                </c:pt>
                <c:pt idx="189">
                  <c:v>179</c:v>
                </c:pt>
                <c:pt idx="190">
                  <c:v>180</c:v>
                </c:pt>
                <c:pt idx="191">
                  <c:v>181</c:v>
                </c:pt>
                <c:pt idx="192">
                  <c:v>182</c:v>
                </c:pt>
                <c:pt idx="193">
                  <c:v>183</c:v>
                </c:pt>
                <c:pt idx="194">
                  <c:v>184</c:v>
                </c:pt>
                <c:pt idx="195">
                  <c:v>185</c:v>
                </c:pt>
                <c:pt idx="196">
                  <c:v>186</c:v>
                </c:pt>
                <c:pt idx="197">
                  <c:v>187</c:v>
                </c:pt>
                <c:pt idx="198">
                  <c:v>188</c:v>
                </c:pt>
                <c:pt idx="199">
                  <c:v>189</c:v>
                </c:pt>
                <c:pt idx="200">
                  <c:v>190</c:v>
                </c:pt>
                <c:pt idx="201">
                  <c:v>191</c:v>
                </c:pt>
                <c:pt idx="202">
                  <c:v>192</c:v>
                </c:pt>
                <c:pt idx="203">
                  <c:v>193</c:v>
                </c:pt>
                <c:pt idx="204">
                  <c:v>194</c:v>
                </c:pt>
                <c:pt idx="205">
                  <c:v>195</c:v>
                </c:pt>
                <c:pt idx="206">
                  <c:v>196</c:v>
                </c:pt>
                <c:pt idx="207">
                  <c:v>197</c:v>
                </c:pt>
                <c:pt idx="208">
                  <c:v>198</c:v>
                </c:pt>
                <c:pt idx="209">
                  <c:v>199</c:v>
                </c:pt>
                <c:pt idx="210">
                  <c:v>200</c:v>
                </c:pt>
                <c:pt idx="211">
                  <c:v>201</c:v>
                </c:pt>
                <c:pt idx="212">
                  <c:v>202</c:v>
                </c:pt>
                <c:pt idx="213">
                  <c:v>203</c:v>
                </c:pt>
                <c:pt idx="214">
                  <c:v>204</c:v>
                </c:pt>
                <c:pt idx="215">
                  <c:v>205</c:v>
                </c:pt>
                <c:pt idx="216">
                  <c:v>206</c:v>
                </c:pt>
                <c:pt idx="217">
                  <c:v>207</c:v>
                </c:pt>
                <c:pt idx="218">
                  <c:v>208</c:v>
                </c:pt>
                <c:pt idx="219">
                  <c:v>209</c:v>
                </c:pt>
                <c:pt idx="220">
                  <c:v>210</c:v>
                </c:pt>
                <c:pt idx="221">
                  <c:v>211</c:v>
                </c:pt>
                <c:pt idx="222">
                  <c:v>212</c:v>
                </c:pt>
                <c:pt idx="223">
                  <c:v>213</c:v>
                </c:pt>
                <c:pt idx="224">
                  <c:v>214</c:v>
                </c:pt>
                <c:pt idx="225">
                  <c:v>215</c:v>
                </c:pt>
                <c:pt idx="226">
                  <c:v>216</c:v>
                </c:pt>
                <c:pt idx="227">
                  <c:v>217</c:v>
                </c:pt>
                <c:pt idx="228">
                  <c:v>218</c:v>
                </c:pt>
                <c:pt idx="229">
                  <c:v>219</c:v>
                </c:pt>
                <c:pt idx="230">
                  <c:v>220</c:v>
                </c:pt>
                <c:pt idx="231">
                  <c:v>221</c:v>
                </c:pt>
                <c:pt idx="232">
                  <c:v>222</c:v>
                </c:pt>
                <c:pt idx="233">
                  <c:v>223</c:v>
                </c:pt>
                <c:pt idx="234">
                  <c:v>224</c:v>
                </c:pt>
                <c:pt idx="235">
                  <c:v>225</c:v>
                </c:pt>
                <c:pt idx="236">
                  <c:v>226</c:v>
                </c:pt>
                <c:pt idx="237">
                  <c:v>227</c:v>
                </c:pt>
                <c:pt idx="238">
                  <c:v>228</c:v>
                </c:pt>
                <c:pt idx="239">
                  <c:v>229</c:v>
                </c:pt>
                <c:pt idx="240">
                  <c:v>230</c:v>
                </c:pt>
                <c:pt idx="241">
                  <c:v>231</c:v>
                </c:pt>
                <c:pt idx="242">
                  <c:v>232</c:v>
                </c:pt>
                <c:pt idx="243">
                  <c:v>233</c:v>
                </c:pt>
                <c:pt idx="244">
                  <c:v>234</c:v>
                </c:pt>
                <c:pt idx="245">
                  <c:v>235</c:v>
                </c:pt>
                <c:pt idx="246">
                  <c:v>236</c:v>
                </c:pt>
                <c:pt idx="247">
                  <c:v>237</c:v>
                </c:pt>
                <c:pt idx="248">
                  <c:v>238</c:v>
                </c:pt>
                <c:pt idx="249">
                  <c:v>239</c:v>
                </c:pt>
                <c:pt idx="250">
                  <c:v>240</c:v>
                </c:pt>
                <c:pt idx="251">
                  <c:v>241</c:v>
                </c:pt>
                <c:pt idx="252">
                  <c:v>242</c:v>
                </c:pt>
                <c:pt idx="253">
                  <c:v>243</c:v>
                </c:pt>
                <c:pt idx="254">
                  <c:v>244</c:v>
                </c:pt>
                <c:pt idx="255">
                  <c:v>245</c:v>
                </c:pt>
                <c:pt idx="256">
                  <c:v>246</c:v>
                </c:pt>
                <c:pt idx="257">
                  <c:v>247</c:v>
                </c:pt>
                <c:pt idx="258">
                  <c:v>248</c:v>
                </c:pt>
                <c:pt idx="259">
                  <c:v>249</c:v>
                </c:pt>
                <c:pt idx="260">
                  <c:v>250</c:v>
                </c:pt>
                <c:pt idx="261">
                  <c:v>251</c:v>
                </c:pt>
                <c:pt idx="262">
                  <c:v>252</c:v>
                </c:pt>
                <c:pt idx="263">
                  <c:v>253</c:v>
                </c:pt>
                <c:pt idx="264">
                  <c:v>254</c:v>
                </c:pt>
                <c:pt idx="265">
                  <c:v>255</c:v>
                </c:pt>
                <c:pt idx="266">
                  <c:v>256</c:v>
                </c:pt>
                <c:pt idx="267">
                  <c:v>257</c:v>
                </c:pt>
                <c:pt idx="268">
                  <c:v>258</c:v>
                </c:pt>
                <c:pt idx="269">
                  <c:v>259</c:v>
                </c:pt>
                <c:pt idx="270">
                  <c:v>260</c:v>
                </c:pt>
                <c:pt idx="271">
                  <c:v>261</c:v>
                </c:pt>
                <c:pt idx="272">
                  <c:v>262</c:v>
                </c:pt>
                <c:pt idx="273">
                  <c:v>263</c:v>
                </c:pt>
                <c:pt idx="274">
                  <c:v>264</c:v>
                </c:pt>
                <c:pt idx="275">
                  <c:v>265</c:v>
                </c:pt>
                <c:pt idx="276">
                  <c:v>266</c:v>
                </c:pt>
                <c:pt idx="277">
                  <c:v>267</c:v>
                </c:pt>
                <c:pt idx="278">
                  <c:v>268</c:v>
                </c:pt>
                <c:pt idx="279">
                  <c:v>269</c:v>
                </c:pt>
                <c:pt idx="280">
                  <c:v>270</c:v>
                </c:pt>
                <c:pt idx="281">
                  <c:v>271</c:v>
                </c:pt>
                <c:pt idx="282">
                  <c:v>272</c:v>
                </c:pt>
                <c:pt idx="283">
                  <c:v>273</c:v>
                </c:pt>
                <c:pt idx="284">
                  <c:v>274</c:v>
                </c:pt>
                <c:pt idx="285">
                  <c:v>275</c:v>
                </c:pt>
                <c:pt idx="286">
                  <c:v>276</c:v>
                </c:pt>
                <c:pt idx="287">
                  <c:v>277</c:v>
                </c:pt>
                <c:pt idx="288">
                  <c:v>278</c:v>
                </c:pt>
                <c:pt idx="289">
                  <c:v>279</c:v>
                </c:pt>
                <c:pt idx="290">
                  <c:v>280</c:v>
                </c:pt>
                <c:pt idx="291">
                  <c:v>281</c:v>
                </c:pt>
                <c:pt idx="292">
                  <c:v>282</c:v>
                </c:pt>
                <c:pt idx="293">
                  <c:v>283</c:v>
                </c:pt>
                <c:pt idx="294">
                  <c:v>284</c:v>
                </c:pt>
                <c:pt idx="295">
                  <c:v>285</c:v>
                </c:pt>
                <c:pt idx="296">
                  <c:v>286</c:v>
                </c:pt>
                <c:pt idx="297">
                  <c:v>287</c:v>
                </c:pt>
                <c:pt idx="298">
                  <c:v>288</c:v>
                </c:pt>
                <c:pt idx="299">
                  <c:v>289</c:v>
                </c:pt>
                <c:pt idx="300">
                  <c:v>290</c:v>
                </c:pt>
                <c:pt idx="301">
                  <c:v>291</c:v>
                </c:pt>
                <c:pt idx="302">
                  <c:v>292</c:v>
                </c:pt>
                <c:pt idx="303">
                  <c:v>293</c:v>
                </c:pt>
                <c:pt idx="304">
                  <c:v>294</c:v>
                </c:pt>
                <c:pt idx="305">
                  <c:v>295</c:v>
                </c:pt>
                <c:pt idx="306">
                  <c:v>296</c:v>
                </c:pt>
                <c:pt idx="307">
                  <c:v>297</c:v>
                </c:pt>
                <c:pt idx="308">
                  <c:v>298</c:v>
                </c:pt>
                <c:pt idx="309">
                  <c:v>299</c:v>
                </c:pt>
                <c:pt idx="310">
                  <c:v>300</c:v>
                </c:pt>
              </c:numCache>
            </c:numRef>
          </c:xVal>
          <c:yVal>
            <c:numRef>
              <c:f>'PID Calculations'!$C$2:$C$312</c:f>
              <c:numCache>
                <c:formatCode>General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3.416666666666667</c:v>
                </c:pt>
                <c:pt idx="11">
                  <c:v>3.6666666666666665</c:v>
                </c:pt>
                <c:pt idx="12">
                  <c:v>2.8891090258225551</c:v>
                </c:pt>
                <c:pt idx="13">
                  <c:v>2.0546972275064816</c:v>
                </c:pt>
                <c:pt idx="14">
                  <c:v>1.4698979775405563</c:v>
                </c:pt>
                <c:pt idx="15">
                  <c:v>1.1459590394941614</c:v>
                </c:pt>
                <c:pt idx="16">
                  <c:v>1.0029149373796771</c:v>
                </c:pt>
                <c:pt idx="17">
                  <c:v>0.95926525383241901</c:v>
                </c:pt>
                <c:pt idx="18">
                  <c:v>0.95907972585588308</c:v>
                </c:pt>
                <c:pt idx="19">
                  <c:v>0.97187722504711094</c:v>
                </c:pt>
                <c:pt idx="20">
                  <c:v>0.98446319334493426</c:v>
                </c:pt>
                <c:pt idx="21">
                  <c:v>0.9929870396324465</c:v>
                </c:pt>
                <c:pt idx="22">
                  <c:v>0.99760111334418167</c:v>
                </c:pt>
                <c:pt idx="23">
                  <c:v>0.99959731686534181</c:v>
                </c:pt>
                <c:pt idx="24">
                  <c:v>1.0001933950890616</c:v>
                </c:pt>
                <c:pt idx="25">
                  <c:v>1.0001963910558467</c:v>
                </c:pt>
                <c:pt idx="26">
                  <c:v>1.0000338975264247</c:v>
                </c:pt>
                <c:pt idx="27">
                  <c:v>0.99988448556560183</c:v>
                </c:pt>
                <c:pt idx="28">
                  <c:v>0.99979591905278387</c:v>
                </c:pt>
                <c:pt idx="29">
                  <c:v>0.99976199651952924</c:v>
                </c:pt>
                <c:pt idx="30">
                  <c:v>0.99976257790202672</c:v>
                </c:pt>
                <c:pt idx="31">
                  <c:v>0.99977990476294254</c:v>
                </c:pt>
                <c:pt idx="32">
                  <c:v>0.99980267438726733</c:v>
                </c:pt>
                <c:pt idx="33">
                  <c:v>0.99982517940398319</c:v>
                </c:pt>
                <c:pt idx="34">
                  <c:v>0.99984525851245842</c:v>
                </c:pt>
                <c:pt idx="35">
                  <c:v>0.99986254949279496</c:v>
                </c:pt>
                <c:pt idx="36">
                  <c:v>0.9998773904505186</c:v>
                </c:pt>
                <c:pt idx="37">
                  <c:v>0.99989026490022725</c:v>
                </c:pt>
                <c:pt idx="38">
                  <c:v>0.99990158598213341</c:v>
                </c:pt>
                <c:pt idx="39">
                  <c:v>0.99991165070966881</c:v>
                </c:pt>
                <c:pt idx="40">
                  <c:v>0.9999206597174789</c:v>
                </c:pt>
                <c:pt idx="41">
                  <c:v>0.99992875052715546</c:v>
                </c:pt>
                <c:pt idx="42">
                  <c:v>0.99993602454729114</c:v>
                </c:pt>
                <c:pt idx="43">
                  <c:v>0.99994256390198133</c:v>
                </c:pt>
                <c:pt idx="44">
                  <c:v>0.99994844014491979</c:v>
                </c:pt>
                <c:pt idx="45">
                  <c:v>0.99995371803229482</c:v>
                </c:pt>
                <c:pt idx="46">
                  <c:v>0.99995845684852636</c:v>
                </c:pt>
                <c:pt idx="47">
                  <c:v>0.99996271078353727</c:v>
                </c:pt>
                <c:pt idx="48">
                  <c:v>0.9999665290886135</c:v>
                </c:pt>
                <c:pt idx="49">
                  <c:v>0.9999699562788551</c:v>
                </c:pt>
                <c:pt idx="50">
                  <c:v>0.99997303243027014</c:v>
                </c:pt>
                <c:pt idx="51">
                  <c:v>0.99997579354067379</c:v>
                </c:pt>
                <c:pt idx="52">
                  <c:v>0.99997827191148347</c:v>
                </c:pt>
                <c:pt idx="53">
                  <c:v>0.99998049651900933</c:v>
                </c:pt>
                <c:pt idx="54">
                  <c:v>0.99998249335849709</c:v>
                </c:pt>
                <c:pt idx="55">
                  <c:v>0.99998428575499498</c:v>
                </c:pt>
                <c:pt idx="56">
                  <c:v>0.99998589464119569</c:v>
                </c:pt>
                <c:pt idx="57">
                  <c:v>0.9999873388050482</c:v>
                </c:pt>
                <c:pt idx="58">
                  <c:v>0.99998863511064229</c:v>
                </c:pt>
                <c:pt idx="59">
                  <c:v>0.99998979869565063</c:v>
                </c:pt>
                <c:pt idx="60">
                  <c:v>0.99999084314816278</c:v>
                </c:pt>
                <c:pt idx="61">
                  <c:v>0.99999178066527217</c:v>
                </c:pt>
                <c:pt idx="62">
                  <c:v>0.9999926221954073</c:v>
                </c:pt>
                <c:pt idx="63">
                  <c:v>0.99999337756610784</c:v>
                </c:pt>
                <c:pt idx="64">
                  <c:v>0.99999405559874976</c:v>
                </c:pt>
                <c:pt idx="65">
                  <c:v>0.9999946642115416</c:v>
                </c:pt>
                <c:pt idx="66">
                  <c:v>0.99999521051198936</c:v>
                </c:pt>
                <c:pt idx="67">
                  <c:v>0.99999570087989864</c:v>
                </c:pt>
                <c:pt idx="68">
                  <c:v>0.99999614104187962</c:v>
                </c:pt>
                <c:pt idx="69">
                  <c:v>0.99999653613822792</c:v>
                </c:pt>
                <c:pt idx="70">
                  <c:v>0.9999968907829524</c:v>
                </c:pt>
                <c:pt idx="71">
                  <c:v>0.99999720911766043</c:v>
                </c:pt>
                <c:pt idx="72">
                  <c:v>0.99999749485992351</c:v>
                </c:pt>
                <c:pt idx="73">
                  <c:v>0.99999775134669233</c:v>
                </c:pt>
                <c:pt idx="74">
                  <c:v>0.99999798157326802</c:v>
                </c:pt>
                <c:pt idx="75">
                  <c:v>0.99999818822827968</c:v>
                </c:pt>
                <c:pt idx="76">
                  <c:v>0.9999983737250826</c:v>
                </c:pt>
                <c:pt idx="77">
                  <c:v>0.99999854022994306</c:v>
                </c:pt>
                <c:pt idx="78">
                  <c:v>0.99999868968733641</c:v>
                </c:pt>
                <c:pt idx="79">
                  <c:v>0.99999882384265382</c:v>
                </c:pt>
                <c:pt idx="80">
                  <c:v>0.99999894426258562</c:v>
                </c:pt>
                <c:pt idx="81">
                  <c:v>0.99999905235341857</c:v>
                </c:pt>
                <c:pt idx="82">
                  <c:v>0.99999914937745804</c:v>
                </c:pt>
                <c:pt idx="83">
                  <c:v>0.99999923646776923</c:v>
                </c:pt>
                <c:pt idx="84">
                  <c:v>0.99999931464140823</c:v>
                </c:pt>
                <c:pt idx="85">
                  <c:v>0.99999938481130102</c:v>
                </c:pt>
                <c:pt idx="86">
                  <c:v>0.99999944779690508</c:v>
                </c:pt>
                <c:pt idx="87">
                  <c:v>0.99999950433377838</c:v>
                </c:pt>
                <c:pt idx="88">
                  <c:v>0.99999955508216876</c:v>
                </c:pt>
                <c:pt idx="89">
                  <c:v>0.99999960063472593</c:v>
                </c:pt>
                <c:pt idx="90">
                  <c:v>0.99999964152342136</c:v>
                </c:pt>
                <c:pt idx="91">
                  <c:v>0.99999967822576008</c:v>
                </c:pt>
                <c:pt idx="92">
                  <c:v>0.99999971117035902</c:v>
                </c:pt>
                <c:pt idx="93">
                  <c:v>0.9999997407419513</c:v>
                </c:pt>
                <c:pt idx="94">
                  <c:v>0.99999976728588003</c:v>
                </c:pt>
                <c:pt idx="95">
                  <c:v>0.99999979111212989</c:v>
                </c:pt>
                <c:pt idx="96">
                  <c:v>0.99999981249894854</c:v>
                </c:pt>
                <c:pt idx="97">
                  <c:v>0.99999983169609397</c:v>
                </c:pt>
                <c:pt idx="98">
                  <c:v>0.99999984892775506</c:v>
                </c:pt>
                <c:pt idx="99">
                  <c:v>0.99999986439516642</c:v>
                </c:pt>
                <c:pt idx="100">
                  <c:v>0.99999987827895886</c:v>
                </c:pt>
                <c:pt idx="101">
                  <c:v>0.99999989074127071</c:v>
                </c:pt>
                <c:pt idx="102">
                  <c:v>0.99999990192763843</c:v>
                </c:pt>
                <c:pt idx="103">
                  <c:v>0.99999991196869942</c:v>
                </c:pt>
                <c:pt idx="104">
                  <c:v>0.99999992098171431</c:v>
                </c:pt>
                <c:pt idx="105">
                  <c:v>0.99999992907193813</c:v>
                </c:pt>
                <c:pt idx="106">
                  <c:v>0.9999999363338512</c:v>
                </c:pt>
                <c:pt idx="107">
                  <c:v>0.99999994285225924</c:v>
                </c:pt>
                <c:pt idx="108">
                  <c:v>0.99999994870328524</c:v>
                </c:pt>
                <c:pt idx="109">
                  <c:v>0.99999995395525865</c:v>
                </c:pt>
                <c:pt idx="110">
                  <c:v>0.9999999586695123</c:v>
                </c:pt>
                <c:pt idx="111">
                  <c:v>0.99999996290110138</c:v>
                </c:pt>
                <c:pt idx="112">
                  <c:v>0.99999996669944213</c:v>
                </c:pt>
                <c:pt idx="113">
                  <c:v>0.99999997010889297</c:v>
                </c:pt>
                <c:pt idx="114">
                  <c:v>0.99999997316927058</c:v>
                </c:pt>
                <c:pt idx="115">
                  <c:v>0.99999997591631373</c:v>
                </c:pt>
                <c:pt idx="116">
                  <c:v>0.99999997838210297</c:v>
                </c:pt>
                <c:pt idx="117">
                  <c:v>0.99999998059543427</c:v>
                </c:pt>
                <c:pt idx="118">
                  <c:v>0.99999998258215483</c:v>
                </c:pt>
                <c:pt idx="119">
                  <c:v>0.99999998436546722</c:v>
                </c:pt>
                <c:pt idx="120">
                  <c:v>0.99999998596619677</c:v>
                </c:pt>
                <c:pt idx="121">
                  <c:v>0.99999998740303631</c:v>
                </c:pt>
                <c:pt idx="122">
                  <c:v>0.99999998869276641</c:v>
                </c:pt>
                <c:pt idx="123">
                  <c:v>0.99999998985044825</c:v>
                </c:pt>
                <c:pt idx="124">
                  <c:v>0.99999999088960201</c:v>
                </c:pt>
                <c:pt idx="125">
                  <c:v>0.9999999918223631</c:v>
                </c:pt>
                <c:pt idx="126">
                  <c:v>0.99999999265962403</c:v>
                </c:pt>
                <c:pt idx="127">
                  <c:v>0.99999999341116241</c:v>
                </c:pt>
                <c:pt idx="128">
                  <c:v>0.99999999408575468</c:v>
                </c:pt>
                <c:pt idx="129">
                  <c:v>0.99999999469127965</c:v>
                </c:pt>
                <c:pt idx="130">
                  <c:v>0.99999999523480909</c:v>
                </c:pt>
                <c:pt idx="131">
                  <c:v>0.99999999572268949</c:v>
                </c:pt>
                <c:pt idx="132">
                  <c:v>0.99999999616061852</c:v>
                </c:pt>
                <c:pt idx="133">
                  <c:v>0.9999999965537103</c:v>
                </c:pt>
                <c:pt idx="134">
                  <c:v>0.9999999969065565</c:v>
                </c:pt>
                <c:pt idx="135">
                  <c:v>0.99999999722327637</c:v>
                </c:pt>
                <c:pt idx="136">
                  <c:v>0.99999999750756907</c:v>
                </c:pt>
                <c:pt idx="137">
                  <c:v>0.99999999776275428</c:v>
                </c:pt>
                <c:pt idx="138">
                  <c:v>0.99999999799181305</c:v>
                </c:pt>
                <c:pt idx="139">
                  <c:v>0.99999999819741991</c:v>
                </c:pt>
                <c:pt idx="140">
                  <c:v>0.99999999838197595</c:v>
                </c:pt>
                <c:pt idx="141">
                  <c:v>0.99999999854763599</c:v>
                </c:pt>
                <c:pt idx="142">
                  <c:v>0.99999999869633505</c:v>
                </c:pt>
                <c:pt idx="143">
                  <c:v>0.99999999882980972</c:v>
                </c:pt>
                <c:pt idx="144">
                  <c:v>0.99999999894961844</c:v>
                </c:pt>
                <c:pt idx="145">
                  <c:v>0.9999999990571603</c:v>
                </c:pt>
                <c:pt idx="146">
                  <c:v>0.99999999915369209</c:v>
                </c:pt>
                <c:pt idx="147">
                  <c:v>0.999999999240341</c:v>
                </c:pt>
                <c:pt idx="148">
                  <c:v>0.99999999931811812</c:v>
                </c:pt>
                <c:pt idx="149">
                  <c:v>0.99999999938793216</c:v>
                </c:pt>
                <c:pt idx="150">
                  <c:v>0.99999999945059803</c:v>
                </c:pt>
                <c:pt idx="151">
                  <c:v>0.99999999950684826</c:v>
                </c:pt>
                <c:pt idx="152">
                  <c:v>0.99999999955733931</c:v>
                </c:pt>
                <c:pt idx="153">
                  <c:v>0.99999999960266139</c:v>
                </c:pt>
                <c:pt idx="154">
                  <c:v>0.99999999964334263</c:v>
                </c:pt>
                <c:pt idx="155">
                  <c:v>0.99999999967985831</c:v>
                </c:pt>
                <c:pt idx="156">
                  <c:v>0.99999999971263553</c:v>
                </c:pt>
                <c:pt idx="157">
                  <c:v>0.99999999974205722</c:v>
                </c:pt>
                <c:pt idx="158">
                  <c:v>0.99999999976846621</c:v>
                </c:pt>
                <c:pt idx="159">
                  <c:v>0.99999999979217158</c:v>
                </c:pt>
                <c:pt idx="160">
                  <c:v>0.99999999981345011</c:v>
                </c:pt>
                <c:pt idx="161">
                  <c:v>0.99999999983254995</c:v>
                </c:pt>
                <c:pt idx="162">
                  <c:v>0.99999999984969423</c:v>
                </c:pt>
                <c:pt idx="163">
                  <c:v>0.99999999986508326</c:v>
                </c:pt>
                <c:pt idx="164">
                  <c:v>0.99999999987889643</c:v>
                </c:pt>
                <c:pt idx="165">
                  <c:v>0.99999999989129518</c:v>
                </c:pt>
                <c:pt idx="166">
                  <c:v>0.99999999990242483</c:v>
                </c:pt>
                <c:pt idx="167">
                  <c:v>0.9999999999124155</c:v>
                </c:pt>
                <c:pt idx="168">
                  <c:v>0.99999999992138311</c:v>
                </c:pt>
                <c:pt idx="169">
                  <c:v>0.99999999992943189</c:v>
                </c:pt>
                <c:pt idx="170">
                  <c:v>0.99999999993665645</c:v>
                </c:pt>
                <c:pt idx="171">
                  <c:v>0.99999999994314159</c:v>
                </c:pt>
                <c:pt idx="172">
                  <c:v>0.99999999994896305</c:v>
                </c:pt>
                <c:pt idx="173">
                  <c:v>0.99999999995418898</c:v>
                </c:pt>
                <c:pt idx="174">
                  <c:v>0.99999999995887978</c:v>
                </c:pt>
                <c:pt idx="175">
                  <c:v>0.9999999999630893</c:v>
                </c:pt>
                <c:pt idx="176">
                  <c:v>0.99999999996686872</c:v>
                </c:pt>
                <c:pt idx="177">
                  <c:v>0.99999999997026101</c:v>
                </c:pt>
                <c:pt idx="178">
                  <c:v>0.99999999997330624</c:v>
                </c:pt>
                <c:pt idx="179">
                  <c:v>0.99999999997603872</c:v>
                </c:pt>
                <c:pt idx="180">
                  <c:v>0.9999999999784922</c:v>
                </c:pt>
                <c:pt idx="181">
                  <c:v>0.999999999980694</c:v>
                </c:pt>
                <c:pt idx="182">
                  <c:v>0.99999999998267086</c:v>
                </c:pt>
                <c:pt idx="183">
                  <c:v>0.99999999998444522</c:v>
                </c:pt>
                <c:pt idx="184">
                  <c:v>0.9999999999860375</c:v>
                </c:pt>
                <c:pt idx="185">
                  <c:v>0.99999999998746714</c:v>
                </c:pt>
                <c:pt idx="186">
                  <c:v>0.99999999998875011</c:v>
                </c:pt>
                <c:pt idx="187">
                  <c:v>0.99999999998990186</c:v>
                </c:pt>
                <c:pt idx="188">
                  <c:v>0.99999999999093547</c:v>
                </c:pt>
                <c:pt idx="189">
                  <c:v>0.99999999999186362</c:v>
                </c:pt>
                <c:pt idx="190">
                  <c:v>0.99999999999269684</c:v>
                </c:pt>
                <c:pt idx="191">
                  <c:v>0.99999999999344447</c:v>
                </c:pt>
                <c:pt idx="192">
                  <c:v>0.99999999999411537</c:v>
                </c:pt>
                <c:pt idx="193">
                  <c:v>0.99999999999471834</c:v>
                </c:pt>
                <c:pt idx="194">
                  <c:v>0.99999999999525968</c:v>
                </c:pt>
                <c:pt idx="195">
                  <c:v>0.99999999999574529</c:v>
                </c:pt>
                <c:pt idx="196">
                  <c:v>0.99999999999618117</c:v>
                </c:pt>
                <c:pt idx="197">
                  <c:v>0.99999999999657208</c:v>
                </c:pt>
                <c:pt idx="198">
                  <c:v>0.99999999999692313</c:v>
                </c:pt>
                <c:pt idx="199">
                  <c:v>0.99999999999723777</c:v>
                </c:pt>
                <c:pt idx="200">
                  <c:v>0.99999999999752009</c:v>
                </c:pt>
                <c:pt idx="201">
                  <c:v>0.999999999997774</c:v>
                </c:pt>
                <c:pt idx="202">
                  <c:v>0.99999999999800149</c:v>
                </c:pt>
                <c:pt idx="203">
                  <c:v>0.9999999999982061</c:v>
                </c:pt>
                <c:pt idx="204">
                  <c:v>0.99999999999838962</c:v>
                </c:pt>
                <c:pt idx="205">
                  <c:v>0.99999999999855449</c:v>
                </c:pt>
                <c:pt idx="206">
                  <c:v>0.99999999999870282</c:v>
                </c:pt>
                <c:pt idx="207">
                  <c:v>0.99999999999883549</c:v>
                </c:pt>
                <c:pt idx="208">
                  <c:v>0.99999999999895484</c:v>
                </c:pt>
                <c:pt idx="209">
                  <c:v>0.99999999999906153</c:v>
                </c:pt>
                <c:pt idx="210">
                  <c:v>0.99999999999915778</c:v>
                </c:pt>
                <c:pt idx="211">
                  <c:v>0.99999999999924416</c:v>
                </c:pt>
                <c:pt idx="212">
                  <c:v>0.99999999999932154</c:v>
                </c:pt>
                <c:pt idx="213">
                  <c:v>0.9999999999993906</c:v>
                </c:pt>
                <c:pt idx="214">
                  <c:v>0.99999999999945277</c:v>
                </c:pt>
                <c:pt idx="215">
                  <c:v>0.99999999999950873</c:v>
                </c:pt>
                <c:pt idx="216">
                  <c:v>0.99999999999955946</c:v>
                </c:pt>
                <c:pt idx="217">
                  <c:v>0.99999999999960509</c:v>
                </c:pt>
                <c:pt idx="218">
                  <c:v>0.99999999999964562</c:v>
                </c:pt>
                <c:pt idx="219">
                  <c:v>0.99999999999968203</c:v>
                </c:pt>
                <c:pt idx="220">
                  <c:v>0.99999999999971456</c:v>
                </c:pt>
                <c:pt idx="221">
                  <c:v>0.99999999999974354</c:v>
                </c:pt>
                <c:pt idx="222">
                  <c:v>0.99999999999976974</c:v>
                </c:pt>
                <c:pt idx="223">
                  <c:v>0.99999999999979328</c:v>
                </c:pt>
                <c:pt idx="224">
                  <c:v>0.99999999999981448</c:v>
                </c:pt>
                <c:pt idx="225">
                  <c:v>0.99999999999983313</c:v>
                </c:pt>
                <c:pt idx="226">
                  <c:v>0.99999999999984968</c:v>
                </c:pt>
                <c:pt idx="227">
                  <c:v>0.99999999999986466</c:v>
                </c:pt>
                <c:pt idx="228">
                  <c:v>0.99999999999987854</c:v>
                </c:pt>
                <c:pt idx="229">
                  <c:v>0.99999999999989098</c:v>
                </c:pt>
                <c:pt idx="230">
                  <c:v>0.99999999999990274</c:v>
                </c:pt>
                <c:pt idx="231">
                  <c:v>0.9999999999999134</c:v>
                </c:pt>
                <c:pt idx="232">
                  <c:v>0.99999999999992251</c:v>
                </c:pt>
                <c:pt idx="233">
                  <c:v>0.99999999999993028</c:v>
                </c:pt>
                <c:pt idx="234">
                  <c:v>0.99999999999993727</c:v>
                </c:pt>
                <c:pt idx="235">
                  <c:v>0.99999999999994349</c:v>
                </c:pt>
                <c:pt idx="236">
                  <c:v>0.99999999999994915</c:v>
                </c:pt>
                <c:pt idx="237">
                  <c:v>0.99999999999995459</c:v>
                </c:pt>
                <c:pt idx="238">
                  <c:v>0.99999999999995903</c:v>
                </c:pt>
                <c:pt idx="239">
                  <c:v>0.99999999999996336</c:v>
                </c:pt>
                <c:pt idx="240">
                  <c:v>0.99999999999996736</c:v>
                </c:pt>
                <c:pt idx="241">
                  <c:v>0.99999999999997058</c:v>
                </c:pt>
                <c:pt idx="242">
                  <c:v>0.99999999999997347</c:v>
                </c:pt>
                <c:pt idx="243">
                  <c:v>0.99999999999997624</c:v>
                </c:pt>
                <c:pt idx="244">
                  <c:v>0.99999999999997835</c:v>
                </c:pt>
                <c:pt idx="245">
                  <c:v>0.99999999999998068</c:v>
                </c:pt>
                <c:pt idx="246">
                  <c:v>0.99999999999998268</c:v>
                </c:pt>
                <c:pt idx="247">
                  <c:v>0.99999999999998468</c:v>
                </c:pt>
                <c:pt idx="248">
                  <c:v>0.99999999999998646</c:v>
                </c:pt>
                <c:pt idx="249">
                  <c:v>0.99999999999998801</c:v>
                </c:pt>
                <c:pt idx="250">
                  <c:v>0.9999999999999889</c:v>
                </c:pt>
                <c:pt idx="251">
                  <c:v>0.99999999999999034</c:v>
                </c:pt>
                <c:pt idx="252">
                  <c:v>0.99999999999999123</c:v>
                </c:pt>
                <c:pt idx="253">
                  <c:v>0.99999999999999223</c:v>
                </c:pt>
                <c:pt idx="254">
                  <c:v>0.99999999999999323</c:v>
                </c:pt>
                <c:pt idx="255">
                  <c:v>0.99999999999999378</c:v>
                </c:pt>
                <c:pt idx="256">
                  <c:v>0.99999999999999434</c:v>
                </c:pt>
                <c:pt idx="257">
                  <c:v>0.99999999999999523</c:v>
                </c:pt>
                <c:pt idx="258">
                  <c:v>0.99999999999999534</c:v>
                </c:pt>
                <c:pt idx="259">
                  <c:v>0.99999999999999567</c:v>
                </c:pt>
                <c:pt idx="260">
                  <c:v>0.99999999999999567</c:v>
                </c:pt>
                <c:pt idx="261">
                  <c:v>0.99999999999999623</c:v>
                </c:pt>
                <c:pt idx="262">
                  <c:v>0.99999999999999667</c:v>
                </c:pt>
                <c:pt idx="263">
                  <c:v>0.99999999999999711</c:v>
                </c:pt>
                <c:pt idx="264">
                  <c:v>0.99999999999999767</c:v>
                </c:pt>
                <c:pt idx="265">
                  <c:v>0.99999999999999811</c:v>
                </c:pt>
                <c:pt idx="266">
                  <c:v>0.99999999999999845</c:v>
                </c:pt>
                <c:pt idx="267">
                  <c:v>0.99999999999999845</c:v>
                </c:pt>
                <c:pt idx="268">
                  <c:v>0.99999999999999845</c:v>
                </c:pt>
                <c:pt idx="269">
                  <c:v>0.99999999999999867</c:v>
                </c:pt>
                <c:pt idx="270">
                  <c:v>0.99999999999999911</c:v>
                </c:pt>
                <c:pt idx="271">
                  <c:v>0.99999999999999956</c:v>
                </c:pt>
                <c:pt idx="272">
                  <c:v>0.999999999999999</c:v>
                </c:pt>
                <c:pt idx="273">
                  <c:v>0.99999999999999922</c:v>
                </c:pt>
                <c:pt idx="274">
                  <c:v>0.999999999999999</c:v>
                </c:pt>
                <c:pt idx="275">
                  <c:v>0.99999999999999922</c:v>
                </c:pt>
                <c:pt idx="276">
                  <c:v>0.99999999999999944</c:v>
                </c:pt>
                <c:pt idx="277">
                  <c:v>0.99999999999999967</c:v>
                </c:pt>
                <c:pt idx="278">
                  <c:v>0.99999999999999967</c:v>
                </c:pt>
                <c:pt idx="279">
                  <c:v>1</c:v>
                </c:pt>
                <c:pt idx="280">
                  <c:v>0.99999999999999978</c:v>
                </c:pt>
                <c:pt idx="281">
                  <c:v>1</c:v>
                </c:pt>
                <c:pt idx="282">
                  <c:v>1.0000000000000002</c:v>
                </c:pt>
                <c:pt idx="283">
                  <c:v>1.0000000000000002</c:v>
                </c:pt>
                <c:pt idx="284">
                  <c:v>1</c:v>
                </c:pt>
                <c:pt idx="285">
                  <c:v>1.0000000000000002</c:v>
                </c:pt>
                <c:pt idx="286">
                  <c:v>0.99999999999999956</c:v>
                </c:pt>
                <c:pt idx="287">
                  <c:v>0.99999999999999911</c:v>
                </c:pt>
                <c:pt idx="288">
                  <c:v>0.99999999999999956</c:v>
                </c:pt>
                <c:pt idx="289">
                  <c:v>0.99999999999999933</c:v>
                </c:pt>
                <c:pt idx="290">
                  <c:v>0.99999999999999911</c:v>
                </c:pt>
                <c:pt idx="291">
                  <c:v>0.99999999999999911</c:v>
                </c:pt>
                <c:pt idx="292">
                  <c:v>0.99999999999999889</c:v>
                </c:pt>
                <c:pt idx="293">
                  <c:v>0.99999999999999911</c:v>
                </c:pt>
                <c:pt idx="294">
                  <c:v>1.0000000000000047</c:v>
                </c:pt>
                <c:pt idx="295">
                  <c:v>1.0000000000000044</c:v>
                </c:pt>
                <c:pt idx="296">
                  <c:v>1.0000000000000044</c:v>
                </c:pt>
                <c:pt idx="297">
                  <c:v>1.0000000000000044</c:v>
                </c:pt>
                <c:pt idx="298">
                  <c:v>0.99999999999999833</c:v>
                </c:pt>
                <c:pt idx="299">
                  <c:v>0.99999999999999711</c:v>
                </c:pt>
                <c:pt idx="300">
                  <c:v>1.0000000000000033</c:v>
                </c:pt>
                <c:pt idx="301">
                  <c:v>1.0000000000000031</c:v>
                </c:pt>
                <c:pt idx="302">
                  <c:v>1.0000000000000031</c:v>
                </c:pt>
                <c:pt idx="303">
                  <c:v>1.0000000000000031</c:v>
                </c:pt>
                <c:pt idx="304">
                  <c:v>0.99999999999999722</c:v>
                </c:pt>
                <c:pt idx="305">
                  <c:v>0.99999999999999667</c:v>
                </c:pt>
                <c:pt idx="306">
                  <c:v>1.0000000000000022</c:v>
                </c:pt>
                <c:pt idx="307">
                  <c:v>1.000000000000002</c:v>
                </c:pt>
                <c:pt idx="308">
                  <c:v>1.000000000000002</c:v>
                </c:pt>
                <c:pt idx="309">
                  <c:v>1.000000000000002</c:v>
                </c:pt>
                <c:pt idx="310">
                  <c:v>1.000000000000002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D51-47D1-A4E5-4FFED4EA3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833280"/>
        <c:axId val="552833936"/>
      </c:scatterChart>
      <c:valAx>
        <c:axId val="549392432"/>
        <c:scaling>
          <c:orientation val="minMax"/>
          <c:max val="305"/>
          <c:min val="-5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49390792"/>
        <c:crosses val="autoZero"/>
        <c:crossBetween val="midCat"/>
      </c:valAx>
      <c:valAx>
        <c:axId val="549390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>
                    <a:solidFill>
                      <a:srgbClr val="FF0000"/>
                    </a:solidFill>
                  </a:rPr>
                  <a:t>Set</a:t>
                </a:r>
                <a:r>
                  <a:rPr lang="en-AU" baseline="0">
                    <a:solidFill>
                      <a:srgbClr val="FF0000"/>
                    </a:solidFill>
                  </a:rPr>
                  <a:t> Point</a:t>
                </a:r>
                <a:r>
                  <a:rPr lang="en-AU" baseline="0"/>
                  <a:t> / </a:t>
                </a:r>
                <a:r>
                  <a:rPr lang="en-AU" baseline="0">
                    <a:solidFill>
                      <a:srgbClr val="00B0F0"/>
                    </a:solidFill>
                  </a:rPr>
                  <a:t>process value</a:t>
                </a:r>
                <a:endParaRPr lang="en-AU">
                  <a:solidFill>
                    <a:srgbClr val="00B0F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49392432"/>
        <c:crosses val="autoZero"/>
        <c:crossBetween val="midCat"/>
      </c:valAx>
      <c:valAx>
        <c:axId val="55283393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>
                    <a:solidFill>
                      <a:srgbClr val="92D050"/>
                    </a:solidFill>
                  </a:rPr>
                  <a:t>manipulated</a:t>
                </a:r>
                <a:r>
                  <a:rPr lang="en-AU" baseline="0">
                    <a:solidFill>
                      <a:srgbClr val="92D050"/>
                    </a:solidFill>
                  </a:rPr>
                  <a:t> value</a:t>
                </a:r>
                <a:endParaRPr lang="en-AU">
                  <a:solidFill>
                    <a:srgbClr val="92D05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52833280"/>
        <c:crosses val="max"/>
        <c:crossBetween val="midCat"/>
      </c:valAx>
      <c:valAx>
        <c:axId val="5528332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52833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lt1">
                  <a:lumMod val="75000"/>
                </a:schemeClr>
              </a:solidFill>
              <a:latin typeface="BankGothic Md BT" panose="020B0807020203060204" pitchFamily="34" charset="0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trlProps/ctrlProp1.xml><?xml version="1.0" encoding="utf-8"?>
<formControlPr xmlns="http://schemas.microsoft.com/office/spreadsheetml/2009/9/main" objectType="Radio" firstButton="1" fmlaLink="$C$24" lockText="1" noThreeD="1"/>
</file>

<file path=xl/ctrlProps/ctrlProp2.xml><?xml version="1.0" encoding="utf-8"?>
<formControlPr xmlns="http://schemas.microsoft.com/office/spreadsheetml/2009/9/main" objectType="Radio" checked="Checked" lockText="1" noThreeD="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1.png"/><Relationship Id="rId7" Type="http://schemas.openxmlformats.org/officeDocument/2006/relationships/image" Target="../media/image5.png"/><Relationship Id="rId2" Type="http://schemas.openxmlformats.org/officeDocument/2006/relationships/hyperlink" Target="http://www.engineers-excel.com" TargetMode="External"/><Relationship Id="rId1" Type="http://schemas.openxmlformats.org/officeDocument/2006/relationships/chart" Target="../charts/chart1.xml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10" Type="http://schemas.openxmlformats.org/officeDocument/2006/relationships/image" Target="../media/image8.png"/><Relationship Id="rId4" Type="http://schemas.openxmlformats.org/officeDocument/2006/relationships/image" Target="../media/image2.png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9528</xdr:colOff>
      <xdr:row>25</xdr:row>
      <xdr:rowOff>95250</xdr:rowOff>
    </xdr:from>
    <xdr:to>
      <xdr:col>16</xdr:col>
      <xdr:colOff>161928</xdr:colOff>
      <xdr:row>26</xdr:row>
      <xdr:rowOff>76200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flipH="1">
          <a:off x="5295903" y="4143375"/>
          <a:ext cx="152400" cy="147638"/>
        </a:xfrm>
        <a:prstGeom prst="rightArrow">
          <a:avLst/>
        </a:prstGeom>
        <a:ln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3</xdr:col>
      <xdr:colOff>247650</xdr:colOff>
      <xdr:row>14</xdr:row>
      <xdr:rowOff>95250</xdr:rowOff>
    </xdr:from>
    <xdr:to>
      <xdr:col>3</xdr:col>
      <xdr:colOff>400050</xdr:colOff>
      <xdr:row>15</xdr:row>
      <xdr:rowOff>76200</xdr:rowOff>
    </xdr:to>
    <xdr:sp macro="" textlink="">
      <xdr:nvSpPr>
        <xdr:cNvPr id="6" name="Arrow: Righ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657350" y="1076325"/>
          <a:ext cx="152400" cy="152400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0</xdr:col>
      <xdr:colOff>219074</xdr:colOff>
      <xdr:row>29</xdr:row>
      <xdr:rowOff>38099</xdr:rowOff>
    </xdr:from>
    <xdr:to>
      <xdr:col>27</xdr:col>
      <xdr:colOff>19049</xdr:colOff>
      <xdr:row>53</xdr:row>
      <xdr:rowOff>142874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22</xdr:col>
      <xdr:colOff>266701</xdr:colOff>
      <xdr:row>51</xdr:row>
      <xdr:rowOff>83272</xdr:rowOff>
    </xdr:from>
    <xdr:to>
      <xdr:col>27</xdr:col>
      <xdr:colOff>7604</xdr:colOff>
      <xdr:row>53</xdr:row>
      <xdr:rowOff>123825</xdr:rowOff>
    </xdr:to>
    <xdr:pic>
      <xdr:nvPicPr>
        <xdr:cNvPr id="14" name="Picture 13" descr="Engineers-Excel.com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4326" y="6760297"/>
          <a:ext cx="1738772" cy="364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28575</xdr:colOff>
      <xdr:row>16</xdr:row>
      <xdr:rowOff>45244</xdr:rowOff>
    </xdr:from>
    <xdr:to>
      <xdr:col>2</xdr:col>
      <xdr:colOff>581025</xdr:colOff>
      <xdr:row>17</xdr:row>
      <xdr:rowOff>92868</xdr:rowOff>
    </xdr:to>
    <xdr:cxnSp macro="">
      <xdr:nvCxnSpPr>
        <xdr:cNvPr id="21" name="Connector: Elbow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 flipV="1">
          <a:off x="457200" y="2688432"/>
          <a:ext cx="552450" cy="214311"/>
        </a:xfrm>
        <a:prstGeom prst="bentConnector3">
          <a:avLst/>
        </a:prstGeom>
        <a:ln w="28575">
          <a:solidFill>
            <a:srgbClr val="00B050"/>
          </a:solidFill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581025</xdr:colOff>
      <xdr:row>23</xdr:row>
      <xdr:rowOff>83344</xdr:rowOff>
    </xdr:from>
    <xdr:to>
      <xdr:col>25</xdr:col>
      <xdr:colOff>542925</xdr:colOff>
      <xdr:row>24</xdr:row>
      <xdr:rowOff>128586</xdr:rowOff>
    </xdr:to>
    <xdr:cxnSp macro="">
      <xdr:nvCxnSpPr>
        <xdr:cNvPr id="23" name="Connector: Elbow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/>
      </xdr:nvCxnSpPr>
      <xdr:spPr>
        <a:xfrm flipV="1">
          <a:off x="7796213" y="3798094"/>
          <a:ext cx="545306" cy="211930"/>
        </a:xfrm>
        <a:prstGeom prst="bentConnector3">
          <a:avLst/>
        </a:prstGeom>
        <a:ln w="28575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101600</xdr:colOff>
          <xdr:row>20</xdr:row>
          <xdr:rowOff>12700</xdr:rowOff>
        </xdr:from>
        <xdr:to>
          <xdr:col>3</xdr:col>
          <xdr:colOff>241300</xdr:colOff>
          <xdr:row>21</xdr:row>
          <xdr:rowOff>50800</xdr:rowOff>
        </xdr:to>
        <xdr:sp macro="" textlink="">
          <xdr:nvSpPr>
            <xdr:cNvPr id="13328" name="Option Button 16" hidden="1">
              <a:extLst>
                <a:ext uri="{63B3BB69-23CF-44E3-9099-C40C66FF867C}">
                  <a14:compatExt spid="_x0000_s13328"/>
                </a:ext>
                <a:ext uri="{FF2B5EF4-FFF2-40B4-BE49-F238E27FC236}">
                  <a16:creationId xmlns:a16="http://schemas.microsoft.com/office/drawing/2014/main" id="{00000000-0008-0000-0000-000010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Open Loop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88900</xdr:colOff>
          <xdr:row>21</xdr:row>
          <xdr:rowOff>63500</xdr:rowOff>
        </xdr:from>
        <xdr:to>
          <xdr:col>3</xdr:col>
          <xdr:colOff>228600</xdr:colOff>
          <xdr:row>22</xdr:row>
          <xdr:rowOff>101600</xdr:rowOff>
        </xdr:to>
        <xdr:sp macro="" textlink="">
          <xdr:nvSpPr>
            <xdr:cNvPr id="13330" name="Option Button 18" hidden="1">
              <a:extLst>
                <a:ext uri="{63B3BB69-23CF-44E3-9099-C40C66FF867C}">
                  <a14:compatExt spid="_x0000_s13330"/>
                </a:ext>
                <a:ext uri="{FF2B5EF4-FFF2-40B4-BE49-F238E27FC236}">
                  <a16:creationId xmlns:a16="http://schemas.microsoft.com/office/drawing/2014/main" id="{00000000-0008-0000-0000-00001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Closed Loop</a:t>
              </a:r>
            </a:p>
          </xdr:txBody>
        </xdr:sp>
        <xdr:clientData/>
      </xdr:twoCellAnchor>
    </mc:Choice>
    <mc:Fallback/>
  </mc:AlternateContent>
  <xdr:twoCellAnchor>
    <xdr:from>
      <xdr:col>5</xdr:col>
      <xdr:colOff>71437</xdr:colOff>
      <xdr:row>16</xdr:row>
      <xdr:rowOff>107156</xdr:rowOff>
    </xdr:from>
    <xdr:to>
      <xdr:col>5</xdr:col>
      <xdr:colOff>223837</xdr:colOff>
      <xdr:row>17</xdr:row>
      <xdr:rowOff>88106</xdr:rowOff>
    </xdr:to>
    <xdr:sp macro="" textlink="">
      <xdr:nvSpPr>
        <xdr:cNvPr id="18" name="Arrow: Right 5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1916906" y="2655094"/>
          <a:ext cx="152400" cy="14763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7</xdr:col>
      <xdr:colOff>47626</xdr:colOff>
      <xdr:row>25</xdr:row>
      <xdr:rowOff>95250</xdr:rowOff>
    </xdr:from>
    <xdr:to>
      <xdr:col>7</xdr:col>
      <xdr:colOff>200026</xdr:colOff>
      <xdr:row>26</xdr:row>
      <xdr:rowOff>76199</xdr:rowOff>
    </xdr:to>
    <xdr:sp macro="" textlink="">
      <xdr:nvSpPr>
        <xdr:cNvPr id="19" name="Arrow: Right 5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 flipH="1">
          <a:off x="2393157" y="4143375"/>
          <a:ext cx="152400" cy="14763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4</xdr:col>
      <xdr:colOff>180975</xdr:colOff>
      <xdr:row>22</xdr:row>
      <xdr:rowOff>164306</xdr:rowOff>
    </xdr:from>
    <xdr:to>
      <xdr:col>5</xdr:col>
      <xdr:colOff>78581</xdr:colOff>
      <xdr:row>23</xdr:row>
      <xdr:rowOff>150019</xdr:rowOff>
    </xdr:to>
    <xdr:sp macro="" textlink="">
      <xdr:nvSpPr>
        <xdr:cNvPr id="22" name="Arrow: Right 5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 rot="5400000" flipH="1">
          <a:off x="1774032" y="3714750"/>
          <a:ext cx="152400" cy="14763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20</xdr:col>
      <xdr:colOff>178594</xdr:colOff>
      <xdr:row>23</xdr:row>
      <xdr:rowOff>11908</xdr:rowOff>
    </xdr:from>
    <xdr:to>
      <xdr:col>21</xdr:col>
      <xdr:colOff>76200</xdr:colOff>
      <xdr:row>23</xdr:row>
      <xdr:rowOff>164308</xdr:rowOff>
    </xdr:to>
    <xdr:sp macro="" textlink="">
      <xdr:nvSpPr>
        <xdr:cNvPr id="24" name="Arrow: Right 5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 rot="16200000" flipH="1" flipV="1">
          <a:off x="6391276" y="3729039"/>
          <a:ext cx="152400" cy="147637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20</xdr:col>
      <xdr:colOff>45244</xdr:colOff>
      <xdr:row>16</xdr:row>
      <xdr:rowOff>97631</xdr:rowOff>
    </xdr:from>
    <xdr:to>
      <xdr:col>20</xdr:col>
      <xdr:colOff>197644</xdr:colOff>
      <xdr:row>17</xdr:row>
      <xdr:rowOff>78581</xdr:rowOff>
    </xdr:to>
    <xdr:sp macro="" textlink="">
      <xdr:nvSpPr>
        <xdr:cNvPr id="26" name="Arrow: Right 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 rot="10800000" flipH="1" flipV="1">
          <a:off x="6260307" y="2645569"/>
          <a:ext cx="152400" cy="147637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23</xdr:col>
      <xdr:colOff>47625</xdr:colOff>
      <xdr:row>25</xdr:row>
      <xdr:rowOff>107156</xdr:rowOff>
    </xdr:from>
    <xdr:to>
      <xdr:col>23</xdr:col>
      <xdr:colOff>200025</xdr:colOff>
      <xdr:row>26</xdr:row>
      <xdr:rowOff>88106</xdr:rowOff>
    </xdr:to>
    <xdr:sp macro="" textlink="">
      <xdr:nvSpPr>
        <xdr:cNvPr id="27" name="Arrow: Right 3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 flipH="1">
          <a:off x="7012781" y="4155281"/>
          <a:ext cx="152400" cy="147638"/>
        </a:xfrm>
        <a:prstGeom prst="rightArrow">
          <a:avLst/>
        </a:prstGeom>
        <a:ln/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23</xdr:col>
      <xdr:colOff>47626</xdr:colOff>
      <xdr:row>16</xdr:row>
      <xdr:rowOff>107157</xdr:rowOff>
    </xdr:from>
    <xdr:to>
      <xdr:col>23</xdr:col>
      <xdr:colOff>200026</xdr:colOff>
      <xdr:row>17</xdr:row>
      <xdr:rowOff>88107</xdr:rowOff>
    </xdr:to>
    <xdr:sp macro="" textlink="">
      <xdr:nvSpPr>
        <xdr:cNvPr id="28" name="Arrow: Right 5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 rot="10800000" flipV="1">
          <a:off x="7012782" y="2655095"/>
          <a:ext cx="152400" cy="147637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22</xdr:col>
      <xdr:colOff>169333</xdr:colOff>
      <xdr:row>51</xdr:row>
      <xdr:rowOff>95249</xdr:rowOff>
    </xdr:from>
    <xdr:to>
      <xdr:col>27</xdr:col>
      <xdr:colOff>4233</xdr:colOff>
      <xdr:row>53</xdr:row>
      <xdr:rowOff>119325</xdr:rowOff>
    </xdr:to>
    <xdr:sp macro="" textlink="">
      <xdr:nvSpPr>
        <xdr:cNvPr id="2" name="Rechtec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943989" y="8441530"/>
          <a:ext cx="1811338" cy="357451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54</xdr:col>
      <xdr:colOff>333374</xdr:colOff>
      <xdr:row>53</xdr:row>
      <xdr:rowOff>83344</xdr:rowOff>
    </xdr:from>
    <xdr:to>
      <xdr:col>65</xdr:col>
      <xdr:colOff>37612</xdr:colOff>
      <xdr:row>93</xdr:row>
      <xdr:rowOff>120606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918905" y="8763000"/>
          <a:ext cx="3895238" cy="6704762"/>
        </a:xfrm>
        <a:prstGeom prst="rect">
          <a:avLst/>
        </a:prstGeom>
      </xdr:spPr>
    </xdr:pic>
    <xdr:clientData/>
  </xdr:twoCellAnchor>
  <xdr:twoCellAnchor>
    <xdr:from>
      <xdr:col>54</xdr:col>
      <xdr:colOff>333376</xdr:colOff>
      <xdr:row>3</xdr:row>
      <xdr:rowOff>35719</xdr:rowOff>
    </xdr:from>
    <xdr:to>
      <xdr:col>64</xdr:col>
      <xdr:colOff>180519</xdr:colOff>
      <xdr:row>52</xdr:row>
      <xdr:rowOff>137093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918907" y="488157"/>
          <a:ext cx="3657143" cy="8161905"/>
        </a:xfrm>
        <a:prstGeom prst="rect">
          <a:avLst/>
        </a:prstGeom>
      </xdr:spPr>
    </xdr:pic>
    <xdr:clientData/>
  </xdr:twoCellAnchor>
  <xdr:twoCellAnchor>
    <xdr:from>
      <xdr:col>66</xdr:col>
      <xdr:colOff>59531</xdr:colOff>
      <xdr:row>3</xdr:row>
      <xdr:rowOff>23812</xdr:rowOff>
    </xdr:from>
    <xdr:to>
      <xdr:col>88</xdr:col>
      <xdr:colOff>346168</xdr:colOff>
      <xdr:row>34</xdr:row>
      <xdr:rowOff>37942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955125" y="476250"/>
          <a:ext cx="8144762" cy="5074286"/>
        </a:xfrm>
        <a:prstGeom prst="rect">
          <a:avLst/>
        </a:prstGeom>
      </xdr:spPr>
    </xdr:pic>
    <xdr:clientData/>
  </xdr:twoCellAnchor>
  <xdr:twoCellAnchor>
    <xdr:from>
      <xdr:col>66</xdr:col>
      <xdr:colOff>142875</xdr:colOff>
      <xdr:row>43</xdr:row>
      <xdr:rowOff>59532</xdr:rowOff>
    </xdr:from>
    <xdr:to>
      <xdr:col>84</xdr:col>
      <xdr:colOff>142017</xdr:colOff>
      <xdr:row>72</xdr:row>
      <xdr:rowOff>86546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038469" y="7072313"/>
          <a:ext cx="6857142" cy="4860952"/>
        </a:xfrm>
        <a:prstGeom prst="rect">
          <a:avLst/>
        </a:prstGeom>
      </xdr:spPr>
    </xdr:pic>
    <xdr:clientData/>
  </xdr:twoCellAnchor>
  <xdr:twoCellAnchor>
    <xdr:from>
      <xdr:col>46</xdr:col>
      <xdr:colOff>214313</xdr:colOff>
      <xdr:row>2</xdr:row>
      <xdr:rowOff>130969</xdr:rowOff>
    </xdr:from>
    <xdr:to>
      <xdr:col>52</xdr:col>
      <xdr:colOff>199742</xdr:colOff>
      <xdr:row>23</xdr:row>
      <xdr:rowOff>106731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6B15D78C-3F3D-4768-A823-D37D1A596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751844" y="416719"/>
          <a:ext cx="2271429" cy="3404762"/>
        </a:xfrm>
        <a:prstGeom prst="rect">
          <a:avLst/>
        </a:prstGeom>
      </xdr:spPr>
    </xdr:pic>
    <xdr:clientData/>
  </xdr:twoCellAnchor>
  <xdr:twoCellAnchor>
    <xdr:from>
      <xdr:col>46</xdr:col>
      <xdr:colOff>309564</xdr:colOff>
      <xdr:row>26</xdr:row>
      <xdr:rowOff>11907</xdr:rowOff>
    </xdr:from>
    <xdr:to>
      <xdr:col>52</xdr:col>
      <xdr:colOff>171183</xdr:colOff>
      <xdr:row>46</xdr:row>
      <xdr:rowOff>94829</xdr:rowOff>
    </xdr:to>
    <xdr:pic>
      <xdr:nvPicPr>
        <xdr:cNvPr id="13" name="Grafik 12">
          <a:extLst>
            <a:ext uri="{FF2B5EF4-FFF2-40B4-BE49-F238E27FC236}">
              <a16:creationId xmlns:a16="http://schemas.microsoft.com/office/drawing/2014/main" id="{467D2F2E-A179-473D-B0DB-9C093D8F1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847095" y="4226720"/>
          <a:ext cx="2147619" cy="3380953"/>
        </a:xfrm>
        <a:prstGeom prst="rect">
          <a:avLst/>
        </a:prstGeom>
      </xdr:spPr>
    </xdr:pic>
    <xdr:clientData/>
  </xdr:twoCellAnchor>
  <xdr:twoCellAnchor>
    <xdr:from>
      <xdr:col>46</xdr:col>
      <xdr:colOff>226218</xdr:colOff>
      <xdr:row>48</xdr:row>
      <xdr:rowOff>130969</xdr:rowOff>
    </xdr:from>
    <xdr:to>
      <xdr:col>52</xdr:col>
      <xdr:colOff>116409</xdr:colOff>
      <xdr:row>69</xdr:row>
      <xdr:rowOff>16246</xdr:rowOff>
    </xdr:to>
    <xdr:pic>
      <xdr:nvPicPr>
        <xdr:cNvPr id="15" name="Grafik 14">
          <a:extLst>
            <a:ext uri="{FF2B5EF4-FFF2-40B4-BE49-F238E27FC236}">
              <a16:creationId xmlns:a16="http://schemas.microsoft.com/office/drawing/2014/main" id="{6D68A11C-11FD-42F5-A404-A67872800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763749" y="7977188"/>
          <a:ext cx="2176191" cy="33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pageSetUpPr fitToPage="1"/>
  </sheetPr>
  <dimension ref="B1:BW48"/>
  <sheetViews>
    <sheetView showGridLines="0" tabSelected="1" zoomScaleNormal="100"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9.1640625" defaultRowHeight="14" x14ac:dyDescent="0.2"/>
  <cols>
    <col min="1" max="1" width="2.6640625" style="4" customWidth="1"/>
    <col min="2" max="2" width="4.6640625" style="4" customWidth="1"/>
    <col min="3" max="4" width="8.6640625" style="4" customWidth="1"/>
    <col min="5" max="9" width="3.6640625" style="4" customWidth="1"/>
    <col min="10" max="10" width="2.6640625" style="4" customWidth="1"/>
    <col min="11" max="11" width="2.5" style="4" customWidth="1"/>
    <col min="12" max="12" width="5.6640625" style="4" customWidth="1"/>
    <col min="13" max="15" width="7.6640625" style="4" customWidth="1"/>
    <col min="16" max="17" width="2.6640625" style="4" customWidth="1"/>
    <col min="18" max="19" width="3.6640625" style="4" customWidth="1"/>
    <col min="20" max="20" width="9.1640625" style="4" customWidth="1"/>
    <col min="21" max="24" width="3.6640625" style="4" customWidth="1"/>
    <col min="25" max="26" width="8.6640625" style="4" customWidth="1"/>
    <col min="27" max="27" width="4.6640625" style="4" customWidth="1"/>
    <col min="28" max="29" width="2.6640625" style="4" customWidth="1"/>
    <col min="30" max="32" width="5.6640625" style="4" customWidth="1"/>
    <col min="33" max="33" width="1.6640625" style="4" customWidth="1"/>
    <col min="34" max="36" width="5.6640625" style="4" customWidth="1"/>
    <col min="37" max="37" width="1.6640625" style="4" customWidth="1"/>
    <col min="38" max="41" width="5.6640625" style="4" customWidth="1"/>
    <col min="42" max="42" width="1.6640625" style="4" customWidth="1"/>
    <col min="43" max="45" width="5.6640625" style="4" customWidth="1"/>
    <col min="46" max="46" width="1.6640625" style="4" customWidth="1"/>
    <col min="47" max="53" width="5.6640625" style="4" customWidth="1"/>
    <col min="54" max="54" width="1.6640625" style="4" customWidth="1"/>
    <col min="55" max="65" width="5.6640625" style="4" customWidth="1"/>
    <col min="66" max="66" width="1.6640625" style="4" customWidth="1"/>
    <col min="67" max="86" width="5.6640625" style="4" customWidth="1"/>
    <col min="87" max="88" width="1.6640625" style="4" customWidth="1"/>
    <col min="89" max="109" width="5.6640625" style="4" customWidth="1"/>
    <col min="110" max="16384" width="9.1640625" style="4"/>
  </cols>
  <sheetData>
    <row r="1" spans="2:53" ht="10" customHeight="1" x14ac:dyDescent="0.2"/>
    <row r="2" spans="2:53" ht="12.75" customHeight="1" x14ac:dyDescent="0.2">
      <c r="B2" s="124" t="s">
        <v>21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V2" s="4" t="s">
        <v>72</v>
      </c>
    </row>
    <row r="3" spans="2:53" ht="12.75" customHeight="1" x14ac:dyDescent="0.2"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D3" s="4" t="s">
        <v>74</v>
      </c>
      <c r="AH3" s="72" t="s">
        <v>61</v>
      </c>
      <c r="AI3" s="72"/>
      <c r="AJ3" s="72"/>
      <c r="AM3" s="81" t="s">
        <v>31</v>
      </c>
      <c r="AN3" s="72"/>
      <c r="AO3" s="72"/>
      <c r="AP3" s="72"/>
      <c r="AQ3" s="82" t="s">
        <v>60</v>
      </c>
      <c r="AR3" s="72"/>
      <c r="AS3" s="72"/>
      <c r="AT3" s="72"/>
      <c r="AU3" s="72"/>
      <c r="AV3" s="72"/>
      <c r="AW3" s="72"/>
      <c r="AX3" s="72"/>
      <c r="AY3" s="72"/>
      <c r="AZ3" s="72"/>
      <c r="BA3" s="72"/>
    </row>
    <row r="4" spans="2:53" ht="10" customHeight="1" x14ac:dyDescent="0.2">
      <c r="AH4" s="72"/>
      <c r="AI4" s="72"/>
      <c r="AJ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</row>
    <row r="5" spans="2:53" ht="15" customHeight="1" x14ac:dyDescent="0.2">
      <c r="C5" s="122" t="s">
        <v>33</v>
      </c>
      <c r="D5" s="123"/>
      <c r="E5" s="112" t="s">
        <v>65</v>
      </c>
      <c r="F5" s="113"/>
      <c r="G5" s="114"/>
      <c r="H5" s="114"/>
      <c r="I5" s="27"/>
      <c r="J5" s="118" t="s">
        <v>1</v>
      </c>
      <c r="K5" s="119"/>
      <c r="L5" s="90" t="s">
        <v>75</v>
      </c>
      <c r="M5" s="92" t="s">
        <v>76</v>
      </c>
      <c r="N5" s="28" t="str">
        <f>IF($E$5="PMM","TPXX",IF($E$5="PMTL","TPTL","TPZN"))</f>
        <v>TPXX</v>
      </c>
      <c r="O5" s="28" t="str">
        <f>IF($E$5="PMM","TPXX",IF($E$5="PMTL","TPTL","TPZN"))</f>
        <v>TPXX</v>
      </c>
      <c r="P5" s="103" t="str">
        <f>IF($E$5="PMM","TPXX",IF($E$5="PMTL","TPTL","TPZN"))</f>
        <v>TPXX</v>
      </c>
      <c r="Q5" s="104"/>
      <c r="R5" s="105"/>
      <c r="S5" s="29" t="s">
        <v>55</v>
      </c>
      <c r="T5" s="77">
        <f>ZN.Ku</f>
        <v>16.331644160953299</v>
      </c>
      <c r="U5" s="4" t="s">
        <v>62</v>
      </c>
      <c r="V5" s="27"/>
      <c r="W5" s="27"/>
      <c r="X5" s="27"/>
      <c r="Y5" s="27"/>
      <c r="Z5" s="27"/>
      <c r="AA5" s="27"/>
      <c r="AH5" s="72"/>
      <c r="AI5" s="72"/>
      <c r="AJ5" s="72"/>
      <c r="AM5" s="74" t="s">
        <v>55</v>
      </c>
      <c r="AN5" s="74" t="s">
        <v>59</v>
      </c>
      <c r="AO5" s="74" t="s">
        <v>59</v>
      </c>
      <c r="AP5" s="72"/>
      <c r="AQ5" s="74" t="s">
        <v>55</v>
      </c>
      <c r="AR5" s="74" t="s">
        <v>59</v>
      </c>
      <c r="AS5" s="74" t="s">
        <v>59</v>
      </c>
      <c r="AT5" s="72"/>
      <c r="AU5" s="72"/>
      <c r="AV5" s="72"/>
      <c r="AW5" s="72"/>
      <c r="AX5" s="72"/>
      <c r="AY5" s="72"/>
      <c r="AZ5" s="72"/>
      <c r="BA5" s="72"/>
    </row>
    <row r="6" spans="2:53" ht="15" customHeight="1" x14ac:dyDescent="0.2">
      <c r="C6" s="43" t="s">
        <v>65</v>
      </c>
      <c r="D6" s="36" t="str">
        <f>IF($E$5="PMZN",$E$5,IF($E$5="PMTL",$E$5,"PMXX"))</f>
        <v>PMXX</v>
      </c>
      <c r="E6" s="115" t="s">
        <v>29</v>
      </c>
      <c r="F6" s="116"/>
      <c r="G6" s="117"/>
      <c r="H6" s="117"/>
      <c r="I6" s="27"/>
      <c r="J6" s="120"/>
      <c r="K6" s="121"/>
      <c r="L6" s="91"/>
      <c r="M6" s="93"/>
      <c r="N6" s="29" t="s">
        <v>24</v>
      </c>
      <c r="O6" s="29" t="s">
        <v>25</v>
      </c>
      <c r="P6" s="106" t="s">
        <v>26</v>
      </c>
      <c r="Q6" s="107"/>
      <c r="R6" s="108"/>
      <c r="S6" s="29" t="s">
        <v>77</v>
      </c>
      <c r="T6" s="77">
        <f>ZN.Pu</f>
        <v>3.854478441310095</v>
      </c>
      <c r="U6" s="4" t="s">
        <v>66</v>
      </c>
      <c r="V6" s="27"/>
      <c r="W6" s="27"/>
      <c r="X6" s="27"/>
      <c r="Y6" s="27"/>
      <c r="Z6" s="27"/>
      <c r="AA6" s="27"/>
      <c r="AD6" s="72" t="s">
        <v>56</v>
      </c>
      <c r="AE6" s="72" t="s">
        <v>57</v>
      </c>
      <c r="AF6" s="72" t="s">
        <v>58</v>
      </c>
      <c r="AH6" s="72"/>
      <c r="AI6" s="72"/>
      <c r="AJ6" s="72"/>
      <c r="AM6" s="72" t="s">
        <v>56</v>
      </c>
      <c r="AN6" s="72" t="s">
        <v>57</v>
      </c>
      <c r="AO6" s="72" t="s">
        <v>58</v>
      </c>
      <c r="AP6" s="72"/>
      <c r="AQ6" s="72" t="s">
        <v>56</v>
      </c>
      <c r="AR6" s="72" t="s">
        <v>57</v>
      </c>
      <c r="AS6" s="72" t="s">
        <v>58</v>
      </c>
      <c r="AT6" s="72"/>
      <c r="AU6" s="72"/>
      <c r="AV6" s="72"/>
      <c r="AW6" s="72"/>
      <c r="AX6" s="72"/>
      <c r="AY6" s="72"/>
      <c r="AZ6" s="72"/>
      <c r="BA6" s="72"/>
    </row>
    <row r="7" spans="2:53" ht="15" customHeight="1" x14ac:dyDescent="0.2">
      <c r="C7" s="30">
        <v>1</v>
      </c>
      <c r="D7" s="42">
        <v>1</v>
      </c>
      <c r="E7" s="31" t="s">
        <v>14</v>
      </c>
      <c r="F7" s="32"/>
      <c r="G7" s="33"/>
      <c r="H7" s="34"/>
      <c r="I7" s="27"/>
      <c r="J7" s="88" t="s">
        <v>27</v>
      </c>
      <c r="K7" s="89"/>
      <c r="L7" s="85">
        <v>5</v>
      </c>
      <c r="M7" s="46">
        <f>AH7</f>
        <v>3</v>
      </c>
      <c r="N7" s="77">
        <f>ZN.Ku*AD7</f>
        <v>8.1658220804766497</v>
      </c>
      <c r="O7" s="78"/>
      <c r="P7" s="98"/>
      <c r="Q7" s="99"/>
      <c r="R7" s="100"/>
      <c r="V7" s="27"/>
      <c r="W7" s="27"/>
      <c r="X7" s="27"/>
      <c r="Y7" s="27"/>
      <c r="Z7" s="27"/>
      <c r="AA7" s="27"/>
      <c r="AD7" s="75">
        <f>IF($E$5="PMZN",AM7,IF($E$5="PMTL",AQ7,AM7))</f>
        <v>0.5</v>
      </c>
      <c r="AE7" s="73"/>
      <c r="AF7" s="73"/>
      <c r="AH7" s="75">
        <f>AI7*AJ7</f>
        <v>3</v>
      </c>
      <c r="AI7" s="76">
        <v>0.6</v>
      </c>
      <c r="AJ7" s="87">
        <f>L7</f>
        <v>5</v>
      </c>
      <c r="AM7" s="80">
        <f>1/2</f>
        <v>0.5</v>
      </c>
      <c r="AN7" s="73"/>
      <c r="AO7" s="73"/>
      <c r="AP7" s="72"/>
      <c r="AQ7" s="83">
        <f>1/2</f>
        <v>0.5</v>
      </c>
      <c r="AR7" s="73"/>
      <c r="AS7" s="73"/>
      <c r="AT7" s="72"/>
      <c r="AU7" s="72"/>
      <c r="AV7" s="72"/>
      <c r="AW7" s="72"/>
      <c r="AX7" s="72"/>
      <c r="AY7" s="72"/>
      <c r="AZ7" s="72"/>
      <c r="BA7" s="72"/>
    </row>
    <row r="8" spans="2:53" ht="15" customHeight="1" x14ac:dyDescent="0.2">
      <c r="C8" s="30">
        <v>10</v>
      </c>
      <c r="D8" s="42">
        <v>10</v>
      </c>
      <c r="E8" s="31" t="s">
        <v>22</v>
      </c>
      <c r="F8" s="32"/>
      <c r="G8" s="35"/>
      <c r="H8" s="34"/>
      <c r="I8" s="27"/>
      <c r="J8" s="88" t="s">
        <v>28</v>
      </c>
      <c r="K8" s="89"/>
      <c r="L8" s="85">
        <v>1.5</v>
      </c>
      <c r="M8" s="46">
        <f>AH8</f>
        <v>3</v>
      </c>
      <c r="N8" s="77">
        <f>ZN.Ku*AD8</f>
        <v>7.4234746186151357</v>
      </c>
      <c r="O8" s="77">
        <f>ZN.Pu*AE8</f>
        <v>3.2120653677584126</v>
      </c>
      <c r="P8" s="98"/>
      <c r="Q8" s="99"/>
      <c r="R8" s="100"/>
      <c r="U8" s="27" t="s">
        <v>63</v>
      </c>
      <c r="V8" s="27"/>
      <c r="W8" s="27"/>
      <c r="X8" s="27"/>
      <c r="Y8" s="27"/>
      <c r="Z8" s="27"/>
      <c r="AA8" s="27"/>
      <c r="AD8" s="75">
        <f>IF($E$5="PMZN",AM8,IF($E$5="PMTL",AQ8,AM8))</f>
        <v>0.45454545454545453</v>
      </c>
      <c r="AE8" s="75">
        <f>IF($E$5="PMZN",AN8,IF($E$5="PMTL",AR8,AN8))</f>
        <v>0.83333333333333337</v>
      </c>
      <c r="AF8" s="73"/>
      <c r="AH8" s="75">
        <f t="shared" ref="AH8" si="0">AI8*AJ8</f>
        <v>3</v>
      </c>
      <c r="AI8" s="76">
        <v>2</v>
      </c>
      <c r="AJ8" s="87">
        <f>L8</f>
        <v>1.5</v>
      </c>
      <c r="AM8" s="80">
        <f>1/2.2</f>
        <v>0.45454545454545453</v>
      </c>
      <c r="AN8" s="80">
        <f>1/1.2</f>
        <v>0.83333333333333337</v>
      </c>
      <c r="AO8" s="73"/>
      <c r="AP8" s="72"/>
      <c r="AQ8" s="83">
        <f>1/3.2</f>
        <v>0.3125</v>
      </c>
      <c r="AR8" s="83">
        <v>2.2000000000000002</v>
      </c>
      <c r="AS8" s="73"/>
      <c r="AT8" s="72"/>
      <c r="AU8" s="72"/>
      <c r="AV8" s="72"/>
      <c r="AW8" s="72"/>
      <c r="AX8" s="72"/>
      <c r="AY8" s="72"/>
      <c r="AZ8" s="72"/>
      <c r="BA8" s="72"/>
    </row>
    <row r="9" spans="2:53" ht="15" customHeight="1" thickBot="1" x14ac:dyDescent="0.25">
      <c r="C9" s="30">
        <v>1</v>
      </c>
      <c r="D9" s="42">
        <v>1</v>
      </c>
      <c r="E9" s="31" t="s">
        <v>23</v>
      </c>
      <c r="F9" s="32"/>
      <c r="G9" s="35"/>
      <c r="H9" s="34"/>
      <c r="I9" s="27"/>
      <c r="J9" s="88" t="s">
        <v>29</v>
      </c>
      <c r="K9" s="89"/>
      <c r="L9" s="86">
        <f>L8</f>
        <v>1.5</v>
      </c>
      <c r="M9" s="47">
        <f>AH9</f>
        <v>8.3333333333333329E-2</v>
      </c>
      <c r="N9" s="79">
        <f>ZN.Ku*AD9</f>
        <v>9.6068495064431172</v>
      </c>
      <c r="O9" s="79">
        <f>ZN.Pu*AE9</f>
        <v>1.9272392206550475</v>
      </c>
      <c r="P9" s="109">
        <f>ZN.Pu*AF9</f>
        <v>0.48180980516376187</v>
      </c>
      <c r="Q9" s="110"/>
      <c r="R9" s="111"/>
      <c r="U9" s="27" t="s">
        <v>64</v>
      </c>
      <c r="V9" s="27"/>
      <c r="W9" s="27"/>
      <c r="X9" s="27"/>
      <c r="Y9" s="27"/>
      <c r="Z9" s="27"/>
      <c r="AA9" s="27"/>
      <c r="AD9" s="75">
        <f>IF($E$5="PMZN",AM9,IF($E$5="PMTL",AQ9,AM9))</f>
        <v>0.58823529411764708</v>
      </c>
      <c r="AE9" s="75">
        <f>IF($E$5="PMZN",AN9,IF($E$5="PMTL",AR9,AN9))</f>
        <v>0.5</v>
      </c>
      <c r="AF9" s="75">
        <f>IF($E$5="PMZN",AO9,IF($E$5="PMTL",AS9,AO9))</f>
        <v>0.125</v>
      </c>
      <c r="AH9" s="75">
        <f>AI9/AJ9</f>
        <v>8.3333333333333329E-2</v>
      </c>
      <c r="AI9" s="76">
        <v>0.125</v>
      </c>
      <c r="AJ9" s="87">
        <f>L9</f>
        <v>1.5</v>
      </c>
      <c r="AL9" s="84" t="str">
        <f>IF($E$5="PMZN-clas","clas",IF($E$5="PMZN-pes","pes",IF($E$5="PMZN-sov","sov",IF($E$5="PMZN-nov","nov","-"))))</f>
        <v>-</v>
      </c>
      <c r="AM9" s="80">
        <f>IF($AL$9="clas",AM15,IF($AL$9="pes",AM16,IF($AL$9="sov",AM17,IF($AL$9="nov",AM18,AM15))))</f>
        <v>0.58823529411764708</v>
      </c>
      <c r="AN9" s="80">
        <f>IF($AL$9="clas",AN15,IF($AL$9="pes",AN16,IF($AL$9="sov",AN17,IF($AL$9="nov",AN18,AN15))))</f>
        <v>0.5</v>
      </c>
      <c r="AO9" s="80">
        <f>IF($AL$9="clas",AO15,IF($AL$9="pes",AO16,IF($AL$9="sov",AO17,IF($AL$9="nov",AO18,AO15))))</f>
        <v>0.125</v>
      </c>
      <c r="AP9" s="72"/>
      <c r="AQ9" s="83">
        <f>1/2.2</f>
        <v>0.45454545454545453</v>
      </c>
      <c r="AR9" s="83">
        <v>2.2000000000000002</v>
      </c>
      <c r="AS9" s="83">
        <f>1/6.3</f>
        <v>0.15873015873015872</v>
      </c>
      <c r="AT9" s="72"/>
      <c r="AU9" s="72"/>
      <c r="AV9" s="72"/>
      <c r="AW9" s="72"/>
      <c r="AX9" s="72"/>
      <c r="AY9" s="72"/>
      <c r="AZ9" s="72"/>
      <c r="BA9" s="72"/>
    </row>
    <row r="10" spans="2:53" ht="10" customHeight="1" x14ac:dyDescent="0.2"/>
    <row r="11" spans="2:53" ht="12.75" customHeight="1" x14ac:dyDescent="0.2">
      <c r="B11" s="124" t="s">
        <v>4</v>
      </c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24"/>
      <c r="N11" s="124"/>
      <c r="O11" s="124"/>
      <c r="P11" s="124"/>
      <c r="Q11" s="124"/>
      <c r="R11" s="124"/>
      <c r="S11" s="124"/>
      <c r="T11" s="124"/>
      <c r="U11" s="124"/>
      <c r="V11" s="124"/>
      <c r="W11" s="124"/>
      <c r="X11" s="124"/>
      <c r="Y11" s="124"/>
      <c r="Z11" s="124"/>
      <c r="AA11" s="124"/>
    </row>
    <row r="12" spans="2:53" ht="12.75" customHeight="1" x14ac:dyDescent="0.2"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24"/>
      <c r="Q12" s="124"/>
      <c r="R12" s="124"/>
      <c r="S12" s="124"/>
      <c r="T12" s="124"/>
      <c r="U12" s="124"/>
      <c r="V12" s="124"/>
      <c r="W12" s="124"/>
      <c r="X12" s="124"/>
      <c r="Y12" s="124"/>
      <c r="Z12" s="124"/>
      <c r="AA12" s="124"/>
    </row>
    <row r="13" spans="2:53" ht="10" customHeight="1" thickBot="1" x14ac:dyDescent="0.25"/>
    <row r="14" spans="2:53" ht="10" customHeight="1" thickTop="1" x14ac:dyDescent="0.2">
      <c r="B14" s="63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6"/>
    </row>
    <row r="15" spans="2:53" ht="15" thickBot="1" x14ac:dyDescent="0.25">
      <c r="B15" s="50"/>
      <c r="C15" s="130" t="s">
        <v>32</v>
      </c>
      <c r="D15" s="51"/>
      <c r="E15" s="51"/>
      <c r="AA15" s="7"/>
      <c r="AL15" s="84" t="s">
        <v>69</v>
      </c>
      <c r="AM15" s="76">
        <f>1/1.7</f>
        <v>0.58823529411764708</v>
      </c>
      <c r="AN15" s="76">
        <f>1/2</f>
        <v>0.5</v>
      </c>
      <c r="AO15" s="76">
        <f>1/8</f>
        <v>0.125</v>
      </c>
    </row>
    <row r="16" spans="2:53" ht="15" thickTop="1" x14ac:dyDescent="0.2">
      <c r="B16" s="50"/>
      <c r="C16" s="131"/>
      <c r="E16" s="64" t="str">
        <f>E17</f>
        <v xml:space="preserve">        </v>
      </c>
      <c r="F16" s="65"/>
      <c r="K16" s="8"/>
      <c r="L16" s="101" t="s">
        <v>0</v>
      </c>
      <c r="M16" s="102"/>
      <c r="N16" s="102"/>
      <c r="O16" s="44" t="str">
        <f>E5</f>
        <v>PMM</v>
      </c>
      <c r="P16" s="9"/>
      <c r="AA16" s="7"/>
      <c r="AL16" s="84" t="s">
        <v>68</v>
      </c>
      <c r="AM16" s="76">
        <v>0.7</v>
      </c>
      <c r="AN16" s="76">
        <v>0.4</v>
      </c>
      <c r="AO16" s="76">
        <v>0.15</v>
      </c>
    </row>
    <row r="17" spans="2:55" ht="15" thickBot="1" x14ac:dyDescent="0.25">
      <c r="B17" s="50"/>
      <c r="E17" s="64" t="str">
        <f>IF(C24=2,"        ","")</f>
        <v xml:space="preserve">        </v>
      </c>
      <c r="F17" s="66"/>
      <c r="G17" s="52" t="s">
        <v>36</v>
      </c>
      <c r="H17" s="52"/>
      <c r="I17" s="51"/>
      <c r="J17" s="53"/>
      <c r="K17" s="10"/>
      <c r="P17" s="11"/>
      <c r="Q17" s="3"/>
      <c r="R17" s="3" t="s">
        <v>30</v>
      </c>
      <c r="S17" s="3"/>
      <c r="T17" s="3"/>
      <c r="U17" s="3"/>
      <c r="V17" s="3"/>
      <c r="W17" s="3"/>
      <c r="X17" s="3"/>
      <c r="Y17" s="94" t="s">
        <v>34</v>
      </c>
      <c r="AA17" s="7"/>
      <c r="AL17" s="84" t="s">
        <v>67</v>
      </c>
      <c r="AM17" s="76">
        <v>0.33</v>
      </c>
      <c r="AN17" s="76">
        <v>0.5</v>
      </c>
      <c r="AO17" s="76">
        <v>0.33</v>
      </c>
    </row>
    <row r="18" spans="2:55" ht="13.5" customHeight="1" thickTop="1" x14ac:dyDescent="0.2">
      <c r="B18" s="50"/>
      <c r="E18" s="54" t="str">
        <f>IF(C24=1,"           ","")</f>
        <v/>
      </c>
      <c r="F18" s="27"/>
      <c r="G18" s="27" t="s">
        <v>18</v>
      </c>
      <c r="H18" s="17"/>
      <c r="I18" s="17"/>
      <c r="K18" s="10"/>
      <c r="L18" s="137" t="s">
        <v>14</v>
      </c>
      <c r="M18" s="138"/>
      <c r="N18" s="139"/>
      <c r="O18" s="48" cm="1">
        <f t="array" ref="O18">IF($E$5="PMM",C7,IF($E$5&lt;&gt;"PMM",D7,NA()))</f>
        <v>1</v>
      </c>
      <c r="P18" s="11"/>
      <c r="R18" s="4" t="s">
        <v>18</v>
      </c>
      <c r="U18" s="69" t="str">
        <f>E18</f>
        <v/>
      </c>
      <c r="V18" s="70"/>
      <c r="Y18" s="95"/>
      <c r="AA18" s="7"/>
      <c r="AL18" s="84" t="s">
        <v>70</v>
      </c>
      <c r="AM18" s="76">
        <v>0.2</v>
      </c>
      <c r="AN18" s="76">
        <v>0.5</v>
      </c>
      <c r="AO18" s="76">
        <v>0.33</v>
      </c>
    </row>
    <row r="19" spans="2:55" x14ac:dyDescent="0.2">
      <c r="B19" s="50"/>
      <c r="E19" s="54" t="str">
        <f>E18</f>
        <v/>
      </c>
      <c r="G19" s="55"/>
      <c r="H19" s="55"/>
      <c r="I19" s="55"/>
      <c r="K19" s="10"/>
      <c r="L19" s="137" t="s">
        <v>12</v>
      </c>
      <c r="M19" s="138"/>
      <c r="N19" s="139"/>
      <c r="O19" s="48" cm="1">
        <f t="array" ref="O19">IF($E$5="PMM",C8,IF($E$5&lt;&gt;"PMM",D8,NA()))</f>
        <v>10</v>
      </c>
      <c r="P19" s="11"/>
      <c r="U19" s="68" t="str">
        <f>U18</f>
        <v/>
      </c>
      <c r="V19" s="65"/>
      <c r="Y19" s="13"/>
      <c r="AA19" s="7"/>
    </row>
    <row r="20" spans="2:55" x14ac:dyDescent="0.2">
      <c r="B20" s="50"/>
      <c r="C20" s="132" t="s">
        <v>19</v>
      </c>
      <c r="D20" s="133"/>
      <c r="E20" s="54" t="str">
        <f t="shared" ref="E20:E22" si="1">E19</f>
        <v/>
      </c>
      <c r="K20" s="10"/>
      <c r="L20" s="137" t="s">
        <v>13</v>
      </c>
      <c r="M20" s="138"/>
      <c r="N20" s="139"/>
      <c r="O20" s="48" cm="1">
        <f t="array" ref="O20">IF($E$5="PMM",C9,IF($E$5&lt;&gt;"PMM",D9,NA()))</f>
        <v>1</v>
      </c>
      <c r="P20" s="11"/>
      <c r="U20" s="68" t="str">
        <f t="shared" ref="U20:U22" si="2">U19</f>
        <v/>
      </c>
      <c r="V20" s="65"/>
      <c r="Y20" s="40"/>
      <c r="AA20" s="7"/>
    </row>
    <row r="21" spans="2:55" ht="15" thickBot="1" x14ac:dyDescent="0.25">
      <c r="B21" s="50"/>
      <c r="C21" s="56"/>
      <c r="D21" s="57"/>
      <c r="E21" s="54" t="str">
        <f t="shared" si="1"/>
        <v/>
      </c>
      <c r="K21" s="14"/>
      <c r="L21" s="15"/>
      <c r="M21" s="15"/>
      <c r="N21" s="15"/>
      <c r="O21" s="15"/>
      <c r="P21" s="16"/>
      <c r="U21" s="68" t="str">
        <f t="shared" si="2"/>
        <v/>
      </c>
      <c r="V21" s="65"/>
      <c r="Y21" s="41"/>
      <c r="Z21" s="41"/>
      <c r="AA21" s="7"/>
    </row>
    <row r="22" spans="2:55" ht="15" thickBot="1" x14ac:dyDescent="0.25">
      <c r="B22" s="50"/>
      <c r="C22" s="56"/>
      <c r="D22" s="57"/>
      <c r="E22" s="54" t="str">
        <f t="shared" si="1"/>
        <v/>
      </c>
      <c r="U22" s="68" t="str">
        <f t="shared" si="2"/>
        <v/>
      </c>
      <c r="V22" s="65"/>
      <c r="Z22" s="41"/>
      <c r="AA22" s="7"/>
    </row>
    <row r="23" spans="2:55" x14ac:dyDescent="0.2">
      <c r="B23" s="50"/>
      <c r="C23" s="58"/>
      <c r="D23" s="59"/>
      <c r="E23" s="54" t="str">
        <f>E22</f>
        <v/>
      </c>
      <c r="K23" s="37"/>
      <c r="L23" s="140" t="s">
        <v>1</v>
      </c>
      <c r="M23" s="141"/>
      <c r="N23" s="141"/>
      <c r="O23" s="45" t="str">
        <f>E6</f>
        <v>PID</v>
      </c>
      <c r="P23" s="38"/>
      <c r="U23" s="68" t="str">
        <f>U22</f>
        <v/>
      </c>
      <c r="V23" s="65"/>
      <c r="W23" s="17"/>
      <c r="X23" s="17"/>
      <c r="AA23" s="7"/>
      <c r="BC23" s="18"/>
    </row>
    <row r="24" spans="2:55" x14ac:dyDescent="0.2">
      <c r="B24" s="50"/>
      <c r="C24" s="60">
        <v>2</v>
      </c>
      <c r="E24" s="61"/>
      <c r="K24" s="10"/>
      <c r="P24" s="11"/>
      <c r="U24" s="67"/>
      <c r="V24" s="65"/>
      <c r="W24" s="17"/>
      <c r="X24" s="17"/>
      <c r="AA24" s="7"/>
    </row>
    <row r="25" spans="2:55" ht="12.75" customHeight="1" thickBot="1" x14ac:dyDescent="0.25">
      <c r="B25" s="50"/>
      <c r="E25" s="61"/>
      <c r="K25" s="10"/>
      <c r="L25" s="134" t="s">
        <v>15</v>
      </c>
      <c r="M25" s="135"/>
      <c r="N25" s="136"/>
      <c r="O25" s="49" cm="1">
        <f t="array" ref="O25">IF(AND($E$5="PMM",$E$6="P"),M7,IF(AND($E$5="PMM",$E$6="PI"),M7,IF(AND($E$5="PMM",$E$6="PID"),M7,IF(AND($E$5,$E$6="P"),N7,IF(AND($E$5,$E$6="PI"),N8,IF(AND($E$5,$E$6="PID"),N9,NA()))))))</f>
        <v>3</v>
      </c>
      <c r="P25" s="11"/>
      <c r="U25" s="12"/>
      <c r="V25" s="26" t="s">
        <v>9</v>
      </c>
      <c r="X25" s="19"/>
      <c r="AA25" s="7"/>
      <c r="AV25" s="4" t="s">
        <v>71</v>
      </c>
    </row>
    <row r="26" spans="2:55" ht="13.5" customHeight="1" thickBot="1" x14ac:dyDescent="0.25">
      <c r="B26" s="50"/>
      <c r="E26" s="61"/>
      <c r="F26" s="51"/>
      <c r="G26" s="51"/>
      <c r="H26" s="51"/>
      <c r="I26" s="51"/>
      <c r="J26" s="53"/>
      <c r="K26" s="10"/>
      <c r="L26" s="134" t="s">
        <v>10</v>
      </c>
      <c r="M26" s="135"/>
      <c r="N26" s="136"/>
      <c r="O26" s="49" cm="1">
        <f t="array" ref="O26">IF(AND($E$5="PMM",$E$6="P"),0,IF(AND($E$5="PMM",$E$6="PI"),M8,IF(AND($E$5="PMM",$E$6="PID"),M8,IF(AND($E$5,$E$6="P"),O7,IF(AND($E$5,$E$6="PI"),O8,IF(AND($E$5,$E$6="PID"),O9,NA()))))))</f>
        <v>3</v>
      </c>
      <c r="P26" s="11"/>
      <c r="Q26" s="20"/>
      <c r="R26" s="21"/>
      <c r="S26" s="21"/>
      <c r="T26" s="22" t="s">
        <v>20</v>
      </c>
      <c r="U26" s="125" t="s">
        <v>8</v>
      </c>
      <c r="V26" s="126"/>
      <c r="W26" s="23" t="s">
        <v>5</v>
      </c>
      <c r="X26" s="39"/>
      <c r="Y26" s="96" t="s">
        <v>35</v>
      </c>
      <c r="Z26" s="96" t="s">
        <v>32</v>
      </c>
      <c r="AA26" s="7"/>
    </row>
    <row r="27" spans="2:55" ht="16" thickTop="1" thickBot="1" x14ac:dyDescent="0.25">
      <c r="B27" s="50"/>
      <c r="K27" s="10"/>
      <c r="L27" s="134" t="s">
        <v>11</v>
      </c>
      <c r="M27" s="135"/>
      <c r="N27" s="136"/>
      <c r="O27" s="49" cm="1">
        <f t="array" ref="O27">IF(AND($E$5="PMM",$E$6="P"),0,IF(AND($E$5="PMM",$E$6="PI"),0,IF(AND($E$5="PMM",$E$6="PID"),M9,IF(AND($E$5,$E$6="P"),P7,IF(AND($E$5,$E$6="PI"),P8,IF(AND($E$5,$E$6="PID"),P9,NA()))))))</f>
        <v>8.3333333333333329E-2</v>
      </c>
      <c r="P27" s="11"/>
      <c r="U27" s="127"/>
      <c r="V27" s="128"/>
      <c r="Y27" s="97"/>
      <c r="Z27" s="129"/>
      <c r="AA27" s="7"/>
    </row>
    <row r="28" spans="2:55" ht="15" thickBot="1" x14ac:dyDescent="0.25">
      <c r="B28" s="50"/>
      <c r="K28" s="14"/>
      <c r="L28" s="15"/>
      <c r="M28" s="15"/>
      <c r="N28" s="15"/>
      <c r="O28" s="15"/>
      <c r="P28" s="16"/>
      <c r="AA28" s="7"/>
    </row>
    <row r="29" spans="2:55" ht="10" customHeight="1" thickBot="1" x14ac:dyDescent="0.25">
      <c r="B29" s="62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5"/>
    </row>
    <row r="30" spans="2:55" ht="15" thickTop="1" x14ac:dyDescent="0.2"/>
    <row r="36" spans="48:75" x14ac:dyDescent="0.2">
      <c r="BP36" s="71" t="s">
        <v>37</v>
      </c>
      <c r="BQ36" s="4">
        <v>1</v>
      </c>
      <c r="BS36" s="71" t="s">
        <v>44</v>
      </c>
      <c r="BT36" s="4">
        <f>1.152*POWER(BQ39,2)-1.607*BK3911</f>
        <v>0.56447999999999987</v>
      </c>
      <c r="BV36" s="71" t="s">
        <v>53</v>
      </c>
      <c r="BW36" s="26"/>
    </row>
    <row r="37" spans="48:75" x14ac:dyDescent="0.2">
      <c r="BP37" s="71" t="s">
        <v>39</v>
      </c>
      <c r="BQ37" s="4">
        <v>0.3</v>
      </c>
      <c r="BS37" s="71" t="s">
        <v>45</v>
      </c>
      <c r="BT37" s="4">
        <v>1</v>
      </c>
      <c r="BV37" s="71" t="s">
        <v>54</v>
      </c>
    </row>
    <row r="38" spans="48:75" x14ac:dyDescent="0.2">
      <c r="BP38" s="71" t="s">
        <v>40</v>
      </c>
      <c r="BQ38" s="4">
        <v>1</v>
      </c>
      <c r="BS38" s="71" t="s">
        <v>43</v>
      </c>
      <c r="BT38" s="4">
        <f>BQ36*BT36/BT37</f>
        <v>0.56447999999999987</v>
      </c>
      <c r="BV38" s="71" t="s">
        <v>47</v>
      </c>
      <c r="BW38" s="26" t="s">
        <v>48</v>
      </c>
    </row>
    <row r="39" spans="48:75" x14ac:dyDescent="0.2">
      <c r="BP39" s="71" t="s">
        <v>38</v>
      </c>
      <c r="BQ39" s="4">
        <f>(BQ37*BQ38-BQ38)/BQ38</f>
        <v>-0.7</v>
      </c>
      <c r="BS39" s="71" t="s">
        <v>46</v>
      </c>
      <c r="BT39" s="4">
        <f>MIN(0.86*BT36*ABS(BQ41/(1-BQ41))*BQ40,2.44*BQ40*BT37)</f>
        <v>5.8254335999999984</v>
      </c>
      <c r="BV39" s="71" t="s">
        <v>49</v>
      </c>
      <c r="BW39" s="26" t="s">
        <v>51</v>
      </c>
    </row>
    <row r="40" spans="48:75" x14ac:dyDescent="0.2">
      <c r="BP40" s="71" t="s">
        <v>41</v>
      </c>
      <c r="BQ40" s="4">
        <v>8</v>
      </c>
      <c r="BS40" s="71"/>
      <c r="BV40" s="71" t="s">
        <v>50</v>
      </c>
      <c r="BW40" s="26" t="s">
        <v>52</v>
      </c>
    </row>
    <row r="41" spans="48:75" x14ac:dyDescent="0.2">
      <c r="BP41" s="71" t="s">
        <v>42</v>
      </c>
      <c r="BQ41" s="4">
        <f>BQ37/0.5</f>
        <v>0.6</v>
      </c>
    </row>
    <row r="42" spans="48:75" x14ac:dyDescent="0.2">
      <c r="BP42" s="71" t="s">
        <v>40</v>
      </c>
      <c r="BQ42" s="4">
        <f>0.45*(BQ37-BQ37/2)</f>
        <v>6.7500000000000004E-2</v>
      </c>
    </row>
    <row r="48" spans="48:75" x14ac:dyDescent="0.2">
      <c r="AV48" s="4" t="s">
        <v>73</v>
      </c>
    </row>
  </sheetData>
  <mergeCells count="30">
    <mergeCell ref="L18:N18"/>
    <mergeCell ref="L19:N19"/>
    <mergeCell ref="L20:N20"/>
    <mergeCell ref="L23:N23"/>
    <mergeCell ref="E5:H5"/>
    <mergeCell ref="E6:H6"/>
    <mergeCell ref="J5:K6"/>
    <mergeCell ref="C5:D5"/>
    <mergeCell ref="B2:AA3"/>
    <mergeCell ref="Y17:Y18"/>
    <mergeCell ref="Y26:Y27"/>
    <mergeCell ref="P8:R8"/>
    <mergeCell ref="L16:N16"/>
    <mergeCell ref="P5:R5"/>
    <mergeCell ref="P6:R6"/>
    <mergeCell ref="P7:R7"/>
    <mergeCell ref="P9:R9"/>
    <mergeCell ref="U26:V27"/>
    <mergeCell ref="B11:AA12"/>
    <mergeCell ref="Z26:Z27"/>
    <mergeCell ref="C15:C16"/>
    <mergeCell ref="C20:D20"/>
    <mergeCell ref="L25:N25"/>
    <mergeCell ref="L26:N26"/>
    <mergeCell ref="L27:N27"/>
    <mergeCell ref="J7:K7"/>
    <mergeCell ref="J8:K8"/>
    <mergeCell ref="J9:K9"/>
    <mergeCell ref="L5:L6"/>
    <mergeCell ref="M5:M6"/>
  </mergeCells>
  <dataValidations count="2">
    <dataValidation type="list" allowBlank="1" showInputMessage="1" showErrorMessage="1" sqref="E6" xr:uid="{68F9FE45-98A2-425C-9DF5-CCD3099C9DE2}">
      <formula1>"P,PI,PID"</formula1>
    </dataValidation>
    <dataValidation type="list" allowBlank="1" showInputMessage="1" showErrorMessage="1" sqref="E5:H5" xr:uid="{80F37697-AA16-47DD-945A-86CA6AF5E7FA}">
      <formula1>"PMM,PMZN-clas,PMZN-pes,PMZN-sov,PMZN-nov,PMTL"</formula1>
    </dataValidation>
  </dataValidations>
  <pageMargins left="0.25" right="0.25" top="0.4" bottom="0.4" header="0.3" footer="0.3"/>
  <pageSetup paperSize="9" fitToHeight="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28" r:id="rId4" name="Option Button 16">
              <controlPr defaultSize="0" autoFill="0" autoLine="0" autoPict="0">
                <anchor moveWithCells="1">
                  <from>
                    <xdr:col>2</xdr:col>
                    <xdr:colOff>101600</xdr:colOff>
                    <xdr:row>20</xdr:row>
                    <xdr:rowOff>12700</xdr:rowOff>
                  </from>
                  <to>
                    <xdr:col>3</xdr:col>
                    <xdr:colOff>241300</xdr:colOff>
                    <xdr:row>21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0" r:id="rId5" name="Option Button 18">
              <controlPr defaultSize="0" autoFill="0" autoLine="0" autoPict="0">
                <anchor moveWithCells="1">
                  <from>
                    <xdr:col>2</xdr:col>
                    <xdr:colOff>88900</xdr:colOff>
                    <xdr:row>21</xdr:row>
                    <xdr:rowOff>63500</xdr:rowOff>
                  </from>
                  <to>
                    <xdr:col>3</xdr:col>
                    <xdr:colOff>228600</xdr:colOff>
                    <xdr:row>22</xdr:row>
                    <xdr:rowOff>101600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/>
  <dimension ref="A1:F312"/>
  <sheetViews>
    <sheetView workbookViewId="0"/>
  </sheetViews>
  <sheetFormatPr baseColWidth="10" defaultColWidth="9.1640625" defaultRowHeight="13" x14ac:dyDescent="0.15"/>
  <cols>
    <col min="1" max="1" width="9.1640625" customWidth="1"/>
    <col min="2" max="2" width="13.1640625" customWidth="1"/>
    <col min="3" max="3" width="20.6640625" bestFit="1" customWidth="1"/>
    <col min="4" max="4" width="16" bestFit="1" customWidth="1"/>
    <col min="5" max="5" width="14.83203125" bestFit="1" customWidth="1"/>
    <col min="6" max="6" width="13.6640625" bestFit="1" customWidth="1"/>
  </cols>
  <sheetData>
    <row r="1" spans="1:6" ht="14" thickBot="1" x14ac:dyDescent="0.2">
      <c r="A1" s="2" t="s">
        <v>16</v>
      </c>
      <c r="B1" s="2" t="s">
        <v>7</v>
      </c>
      <c r="C1" s="2" t="s">
        <v>17</v>
      </c>
      <c r="D1" s="2" t="s">
        <v>6</v>
      </c>
      <c r="E1" s="2" t="s">
        <v>2</v>
      </c>
      <c r="F1" s="2" t="s">
        <v>3</v>
      </c>
    </row>
    <row r="2" spans="1:6" ht="14" thickTop="1" x14ac:dyDescent="0.15">
      <c r="A2" s="1">
        <v>-10</v>
      </c>
      <c r="B2" s="1">
        <f>IF(PIDS.Mode=1,NA(),0)</f>
        <v>0</v>
      </c>
      <c r="C2" s="1">
        <v>0</v>
      </c>
      <c r="D2" s="1">
        <v>0</v>
      </c>
      <c r="E2" s="1">
        <f>B2-D2</f>
        <v>0</v>
      </c>
      <c r="F2" s="1">
        <v>0</v>
      </c>
    </row>
    <row r="3" spans="1:6" x14ac:dyDescent="0.15">
      <c r="A3" s="1">
        <v>-9</v>
      </c>
      <c r="B3" s="1">
        <f>B2</f>
        <v>0</v>
      </c>
      <c r="C3" s="1">
        <v>0</v>
      </c>
      <c r="D3" s="1">
        <v>0</v>
      </c>
      <c r="E3" s="1">
        <f>B3-D3</f>
        <v>0</v>
      </c>
      <c r="F3" s="1">
        <f>F2+E3</f>
        <v>0</v>
      </c>
    </row>
    <row r="4" spans="1:6" x14ac:dyDescent="0.15">
      <c r="A4" s="1">
        <v>-8</v>
      </c>
      <c r="B4" s="1">
        <f t="shared" ref="B4:B11" si="0">B3</f>
        <v>0</v>
      </c>
      <c r="C4" s="1">
        <v>0</v>
      </c>
      <c r="D4" s="1">
        <v>0</v>
      </c>
      <c r="E4" s="1">
        <f t="shared" ref="E4:E13" si="1">B4-D4</f>
        <v>0</v>
      </c>
      <c r="F4" s="1">
        <f t="shared" ref="F4:F13" si="2">F3+E4</f>
        <v>0</v>
      </c>
    </row>
    <row r="5" spans="1:6" x14ac:dyDescent="0.15">
      <c r="A5" s="1">
        <v>-7</v>
      </c>
      <c r="B5" s="1">
        <f t="shared" si="0"/>
        <v>0</v>
      </c>
      <c r="C5" s="1">
        <v>0</v>
      </c>
      <c r="D5" s="1">
        <v>0</v>
      </c>
      <c r="E5" s="1">
        <f t="shared" si="1"/>
        <v>0</v>
      </c>
      <c r="F5" s="1">
        <f t="shared" si="2"/>
        <v>0</v>
      </c>
    </row>
    <row r="6" spans="1:6" x14ac:dyDescent="0.15">
      <c r="A6" s="1">
        <v>-6</v>
      </c>
      <c r="B6" s="1">
        <f t="shared" si="0"/>
        <v>0</v>
      </c>
      <c r="C6" s="1">
        <v>0</v>
      </c>
      <c r="D6" s="1">
        <v>0</v>
      </c>
      <c r="E6" s="1">
        <f t="shared" si="1"/>
        <v>0</v>
      </c>
      <c r="F6" s="1">
        <f t="shared" si="2"/>
        <v>0</v>
      </c>
    </row>
    <row r="7" spans="1:6" x14ac:dyDescent="0.15">
      <c r="A7" s="1">
        <v>-5</v>
      </c>
      <c r="B7" s="1">
        <f t="shared" si="0"/>
        <v>0</v>
      </c>
      <c r="C7" s="1">
        <v>0</v>
      </c>
      <c r="D7" s="1">
        <v>0</v>
      </c>
      <c r="E7" s="1">
        <f t="shared" si="1"/>
        <v>0</v>
      </c>
      <c r="F7" s="1">
        <f t="shared" si="2"/>
        <v>0</v>
      </c>
    </row>
    <row r="8" spans="1:6" x14ac:dyDescent="0.15">
      <c r="A8" s="1">
        <v>-4</v>
      </c>
      <c r="B8" s="1">
        <f t="shared" si="0"/>
        <v>0</v>
      </c>
      <c r="C8" s="1">
        <v>0</v>
      </c>
      <c r="D8" s="1">
        <v>0</v>
      </c>
      <c r="E8" s="1">
        <f t="shared" si="1"/>
        <v>0</v>
      </c>
      <c r="F8" s="1">
        <f t="shared" si="2"/>
        <v>0</v>
      </c>
    </row>
    <row r="9" spans="1:6" x14ac:dyDescent="0.15">
      <c r="A9" s="1">
        <v>-3</v>
      </c>
      <c r="B9" s="1">
        <f t="shared" si="0"/>
        <v>0</v>
      </c>
      <c r="C9" s="1">
        <v>0</v>
      </c>
      <c r="D9" s="1">
        <v>0</v>
      </c>
      <c r="E9" s="1">
        <f t="shared" si="1"/>
        <v>0</v>
      </c>
      <c r="F9" s="1">
        <f t="shared" si="2"/>
        <v>0</v>
      </c>
    </row>
    <row r="10" spans="1:6" x14ac:dyDescent="0.15">
      <c r="A10" s="1">
        <v>-2</v>
      </c>
      <c r="B10" s="1">
        <f t="shared" si="0"/>
        <v>0</v>
      </c>
      <c r="C10" s="1">
        <v>0</v>
      </c>
      <c r="D10" s="1">
        <v>0</v>
      </c>
      <c r="E10" s="1">
        <f t="shared" si="1"/>
        <v>0</v>
      </c>
      <c r="F10" s="1">
        <f t="shared" si="2"/>
        <v>0</v>
      </c>
    </row>
    <row r="11" spans="1:6" x14ac:dyDescent="0.15">
      <c r="A11" s="1">
        <v>-1</v>
      </c>
      <c r="B11" s="1">
        <f t="shared" si="0"/>
        <v>0</v>
      </c>
      <c r="C11" s="1">
        <v>0</v>
      </c>
      <c r="D11" s="1">
        <v>0</v>
      </c>
      <c r="E11" s="1">
        <f t="shared" si="1"/>
        <v>0</v>
      </c>
      <c r="F11" s="1">
        <f t="shared" si="2"/>
        <v>0</v>
      </c>
    </row>
    <row r="12" spans="1:6" x14ac:dyDescent="0.15">
      <c r="A12" s="1">
        <v>0</v>
      </c>
      <c r="B12" s="1">
        <f>IF(PIDS.Mode=1,NA(),1)</f>
        <v>1</v>
      </c>
      <c r="C12" s="1">
        <f>IF(PIDS.Mode=2,PIDS.K*E12+F12*PIDS.OnebyTi+PIDS.Td*(E12-E11),1)</f>
        <v>3.416666666666667</v>
      </c>
      <c r="D12" s="1">
        <v>0</v>
      </c>
      <c r="E12" s="1">
        <f t="shared" si="1"/>
        <v>1</v>
      </c>
      <c r="F12" s="1">
        <f t="shared" si="2"/>
        <v>1</v>
      </c>
    </row>
    <row r="13" spans="1:6" x14ac:dyDescent="0.15">
      <c r="A13" s="1">
        <v>1</v>
      </c>
      <c r="B13" s="1">
        <f>B12</f>
        <v>1</v>
      </c>
      <c r="C13" s="1">
        <f ca="1">IF(PIDS.Mode=2,PIDS.K*E13+F13*PIDS.OnebyTi+PIDS.Td*(E13-E12),1)</f>
        <v>3.6666666666666665</v>
      </c>
      <c r="D13" s="1">
        <f t="shared" ref="D13:D76" ca="1" si="3">IF(ROW()-12&lt;PIDS.D,0,OFFSET(C13,-PIDS.D-1,0)*PIDS.b-D12*PIDS.a)</f>
        <v>0</v>
      </c>
      <c r="E13" s="1">
        <f t="shared" ca="1" si="1"/>
        <v>1</v>
      </c>
      <c r="F13" s="1">
        <f t="shared" ca="1" si="2"/>
        <v>2</v>
      </c>
    </row>
    <row r="14" spans="1:6" x14ac:dyDescent="0.15">
      <c r="A14" s="1">
        <v>2</v>
      </c>
      <c r="B14" s="1">
        <f t="shared" ref="B14:B77" si="4">B13</f>
        <v>1</v>
      </c>
      <c r="C14" s="1">
        <f ca="1">IF(PIDS.Mode=2,PIDS.K*E14+F14*PIDS.OnebyTi+PIDS.Td*(E14-E13),1)</f>
        <v>2.8891090258225551</v>
      </c>
      <c r="D14" s="1">
        <f t="shared" ca="1" si="3"/>
        <v>0.3251388217104717</v>
      </c>
      <c r="E14" s="1">
        <f t="shared" ref="E14:E77" ca="1" si="5">B14-D14</f>
        <v>0.6748611782895283</v>
      </c>
      <c r="F14" s="1">
        <f t="shared" ref="F14:F77" ca="1" si="6">F13+E14</f>
        <v>2.6748611782895284</v>
      </c>
    </row>
    <row r="15" spans="1:6" x14ac:dyDescent="0.15">
      <c r="A15" s="1">
        <v>3</v>
      </c>
      <c r="B15" s="1">
        <f t="shared" si="4"/>
        <v>1</v>
      </c>
      <c r="C15" s="1">
        <f ca="1">IF(PIDS.Mode=2,PIDS.K*E15+F15*PIDS.OnebyTi+PIDS.Td*(E15-E14),1)</f>
        <v>2.0546972275064816</v>
      </c>
      <c r="D15" s="1">
        <f t="shared" ca="1" si="3"/>
        <v>0.64312723914123915</v>
      </c>
      <c r="E15" s="1">
        <f t="shared" ca="1" si="5"/>
        <v>0.35687276085876085</v>
      </c>
      <c r="F15" s="1">
        <f t="shared" ca="1" si="6"/>
        <v>3.0317339391482894</v>
      </c>
    </row>
    <row r="16" spans="1:6" x14ac:dyDescent="0.15">
      <c r="A16" s="1">
        <v>4</v>
      </c>
      <c r="B16" s="1">
        <f t="shared" si="4"/>
        <v>1</v>
      </c>
      <c r="C16" s="1">
        <f ca="1">IF(PIDS.Mode=2,PIDS.K*E16+F16*PIDS.OnebyTi+PIDS.Td*(E16-E15),1)</f>
        <v>1.4698979775405563</v>
      </c>
      <c r="D16" s="1">
        <f t="shared" ca="1" si="3"/>
        <v>0.85686066500604197</v>
      </c>
      <c r="E16" s="1">
        <f t="shared" ca="1" si="5"/>
        <v>0.14313933499395803</v>
      </c>
      <c r="F16" s="1">
        <f t="shared" ca="1" si="6"/>
        <v>3.1748732741422474</v>
      </c>
    </row>
    <row r="17" spans="1:6" x14ac:dyDescent="0.15">
      <c r="A17" s="1">
        <v>5</v>
      </c>
      <c r="B17" s="1">
        <f t="shared" si="4"/>
        <v>1</v>
      </c>
      <c r="C17" s="1">
        <f ca="1">IF(PIDS.Mode=2,PIDS.K*E17+F17*PIDS.OnebyTi+PIDS.Td*(E17-E16),1)</f>
        <v>1.1459590394941614</v>
      </c>
      <c r="D17" s="1">
        <f t="shared" ca="1" si="3"/>
        <v>0.97084988506451453</v>
      </c>
      <c r="E17" s="1">
        <f t="shared" ca="1" si="5"/>
        <v>2.9150114935485472E-2</v>
      </c>
      <c r="F17" s="1">
        <f t="shared" ca="1" si="6"/>
        <v>3.204023389077733</v>
      </c>
    </row>
    <row r="18" spans="1:6" x14ac:dyDescent="0.15">
      <c r="A18" s="1">
        <v>6</v>
      </c>
      <c r="B18" s="1">
        <f t="shared" si="4"/>
        <v>1</v>
      </c>
      <c r="C18" s="1">
        <f ca="1">IF(PIDS.Mode=2,PIDS.K*E18+F18*PIDS.OnebyTi+PIDS.Td*(E18-E17),1)</f>
        <v>1.0029149373796771</v>
      </c>
      <c r="D18" s="1">
        <f t="shared" ca="1" si="3"/>
        <v>1.0183405900687639</v>
      </c>
      <c r="E18" s="1">
        <f t="shared" ca="1" si="5"/>
        <v>-1.8340590068763873E-2</v>
      </c>
      <c r="F18" s="1">
        <f t="shared" ca="1" si="6"/>
        <v>3.1856827990089691</v>
      </c>
    </row>
    <row r="19" spans="1:6" x14ac:dyDescent="0.15">
      <c r="A19" s="1">
        <v>7</v>
      </c>
      <c r="B19" s="1">
        <f t="shared" si="4"/>
        <v>1</v>
      </c>
      <c r="C19" s="1">
        <f ca="1">IF(PIDS.Mode=2,PIDS.K*E19+F19*PIDS.OnebyTi+PIDS.Td*(E19-E18),1)</f>
        <v>0.95926525383241901</v>
      </c>
      <c r="D19" s="1">
        <f t="shared" ca="1" si="3"/>
        <v>1.030485091222332</v>
      </c>
      <c r="E19" s="1">
        <f t="shared" ca="1" si="5"/>
        <v>-3.0485091222332006E-2</v>
      </c>
      <c r="F19" s="1">
        <f t="shared" ca="1" si="6"/>
        <v>3.1551977077866371</v>
      </c>
    </row>
    <row r="20" spans="1:6" x14ac:dyDescent="0.15">
      <c r="A20" s="1">
        <v>8</v>
      </c>
      <c r="B20" s="1">
        <f t="shared" si="4"/>
        <v>1</v>
      </c>
      <c r="C20" s="1">
        <f ca="1">IF(PIDS.Mode=2,PIDS.K*E20+F20*PIDS.OnebyTi+PIDS.Td*(E20-E19),1)</f>
        <v>0.95907972585588308</v>
      </c>
      <c r="D20" s="1">
        <f t="shared" ca="1" si="3"/>
        <v>1.0278614441975191</v>
      </c>
      <c r="E20" s="1">
        <f t="shared" ca="1" si="5"/>
        <v>-2.7861444197519125E-2</v>
      </c>
      <c r="F20" s="1">
        <f t="shared" ca="1" si="6"/>
        <v>3.1273362635891182</v>
      </c>
    </row>
    <row r="21" spans="1:6" x14ac:dyDescent="0.15">
      <c r="A21" s="1">
        <v>9</v>
      </c>
      <c r="B21" s="1">
        <f t="shared" si="4"/>
        <v>1</v>
      </c>
      <c r="C21" s="1">
        <f ca="1">IF(PIDS.Mode=2,PIDS.K*E21+F21*PIDS.OnebyTi+PIDS.Td*(E21-E20),1)</f>
        <v>0.97187722504711094</v>
      </c>
      <c r="D21" s="1">
        <f t="shared" ca="1" si="3"/>
        <v>1.0213336536094795</v>
      </c>
      <c r="E21" s="1">
        <f t="shared" ca="1" si="5"/>
        <v>-2.1333653609479475E-2</v>
      </c>
      <c r="F21" s="1">
        <f t="shared" ca="1" si="6"/>
        <v>3.1060026099796385</v>
      </c>
    </row>
    <row r="22" spans="1:6" x14ac:dyDescent="0.15">
      <c r="A22" s="1">
        <v>10</v>
      </c>
      <c r="B22" s="1">
        <f t="shared" si="4"/>
        <v>1</v>
      </c>
      <c r="C22" s="1">
        <f ca="1">IF(PIDS.Mode=2,PIDS.K*E22+F22*PIDS.OnebyTi+PIDS.Td*(E22-E21),1)</f>
        <v>0.98446319334493426</v>
      </c>
      <c r="D22" s="1">
        <f t="shared" ca="1" si="3"/>
        <v>1.0154094091070445</v>
      </c>
      <c r="E22" s="1">
        <f t="shared" ca="1" si="5"/>
        <v>-1.5409409107044469E-2</v>
      </c>
      <c r="F22" s="1">
        <f t="shared" ca="1" si="6"/>
        <v>3.0905932008725943</v>
      </c>
    </row>
    <row r="23" spans="1:6" x14ac:dyDescent="0.15">
      <c r="A23" s="1">
        <v>11</v>
      </c>
      <c r="B23" s="1">
        <f t="shared" si="4"/>
        <v>1</v>
      </c>
      <c r="C23" s="1">
        <f ca="1">IF(PIDS.Mode=2,PIDS.K*E23+F23*PIDS.OnebyTi+PIDS.Td*(E23-E22),1)</f>
        <v>0.9929870396324465</v>
      </c>
      <c r="D23" s="1">
        <f t="shared" ca="1" si="3"/>
        <v>1.0112667740733674</v>
      </c>
      <c r="E23" s="1">
        <f t="shared" ca="1" si="5"/>
        <v>-1.1266774073367403E-2</v>
      </c>
      <c r="F23" s="1">
        <f t="shared" ca="1" si="6"/>
        <v>3.0793264267992271</v>
      </c>
    </row>
    <row r="24" spans="1:6" x14ac:dyDescent="0.15">
      <c r="A24" s="1">
        <v>12</v>
      </c>
      <c r="B24" s="1">
        <f t="shared" si="4"/>
        <v>1</v>
      </c>
      <c r="C24" s="1">
        <f ca="1">IF(PIDS.Mode=2,PIDS.K*E24+F24*PIDS.OnebyTi+PIDS.Td*(E24-E23),1)</f>
        <v>0.99760111334418167</v>
      </c>
      <c r="D24" s="1">
        <f t="shared" ca="1" si="3"/>
        <v>1.0087160761253682</v>
      </c>
      <c r="E24" s="1">
        <f t="shared" ca="1" si="5"/>
        <v>-8.7160761253681773E-3</v>
      </c>
      <c r="F24" s="1">
        <f t="shared" ca="1" si="6"/>
        <v>3.0706103506738591</v>
      </c>
    </row>
    <row r="25" spans="1:6" x14ac:dyDescent="0.15">
      <c r="A25" s="1">
        <v>13</v>
      </c>
      <c r="B25" s="1">
        <f t="shared" si="4"/>
        <v>1</v>
      </c>
      <c r="C25" s="1">
        <f ca="1">IF(PIDS.Mode=2,PIDS.K*E25+F25*PIDS.OnebyTi+PIDS.Td*(E25-E24),1)</f>
        <v>0.99959731686534181</v>
      </c>
      <c r="D25" s="1">
        <f t="shared" ca="1" si="3"/>
        <v>1.0072192604008952</v>
      </c>
      <c r="E25" s="1">
        <f t="shared" ca="1" si="5"/>
        <v>-7.2192604008951555E-3</v>
      </c>
      <c r="F25" s="1">
        <f t="shared" ca="1" si="6"/>
        <v>3.063391090272964</v>
      </c>
    </row>
    <row r="26" spans="1:6" x14ac:dyDescent="0.15">
      <c r="A26" s="1">
        <v>14</v>
      </c>
      <c r="B26" s="1">
        <f t="shared" si="4"/>
        <v>1</v>
      </c>
      <c r="C26" s="1">
        <f ca="1">IF(PIDS.Mode=2,PIDS.K*E26+F26*PIDS.OnebyTi+PIDS.Td*(E26-E25),1)</f>
        <v>1.0001933950890616</v>
      </c>
      <c r="D26" s="1">
        <f t="shared" ca="1" si="3"/>
        <v>1.0063039726932685</v>
      </c>
      <c r="E26" s="1">
        <f t="shared" ca="1" si="5"/>
        <v>-6.3039726932685447E-3</v>
      </c>
      <c r="F26" s="1">
        <f t="shared" ca="1" si="6"/>
        <v>3.0570871175796954</v>
      </c>
    </row>
    <row r="27" spans="1:6" x14ac:dyDescent="0.15">
      <c r="A27" s="1">
        <v>15</v>
      </c>
      <c r="B27" s="1">
        <f t="shared" si="4"/>
        <v>1</v>
      </c>
      <c r="C27" s="1">
        <f ca="1">IF(PIDS.Mode=2,PIDS.K*E27+F27*PIDS.OnebyTi+PIDS.Td*(E27-E26),1)</f>
        <v>1.0001963910558467</v>
      </c>
      <c r="D27" s="1">
        <f t="shared" ca="1" si="3"/>
        <v>1.0056657500083388</v>
      </c>
      <c r="E27" s="1">
        <f t="shared" ca="1" si="5"/>
        <v>-5.665750008338799E-3</v>
      </c>
      <c r="F27" s="1">
        <f t="shared" ca="1" si="6"/>
        <v>3.0514213675713568</v>
      </c>
    </row>
    <row r="28" spans="1:6" x14ac:dyDescent="0.15">
      <c r="A28" s="1">
        <v>16</v>
      </c>
      <c r="B28" s="1">
        <f t="shared" si="4"/>
        <v>1</v>
      </c>
      <c r="C28" s="1">
        <f ca="1">IF(PIDS.Mode=2,PIDS.K*E28+F28*PIDS.OnebyTi+PIDS.Td*(E28-E27),1)</f>
        <v>1.0000338975264247</v>
      </c>
      <c r="D28" s="1">
        <f t="shared" ca="1" si="3"/>
        <v>1.0051449865847968</v>
      </c>
      <c r="E28" s="1">
        <f t="shared" ca="1" si="5"/>
        <v>-5.1449865847967846E-3</v>
      </c>
      <c r="F28" s="1">
        <f t="shared" ca="1" si="6"/>
        <v>3.0462763809865603</v>
      </c>
    </row>
    <row r="29" spans="1:6" x14ac:dyDescent="0.15">
      <c r="A29" s="1">
        <v>17</v>
      </c>
      <c r="B29" s="1">
        <f t="shared" si="4"/>
        <v>1</v>
      </c>
      <c r="C29" s="1">
        <f ca="1">IF(PIDS.Mode=2,PIDS.K*E29+F29*PIDS.OnebyTi+PIDS.Td*(E29-E28),1)</f>
        <v>0.99988448556560183</v>
      </c>
      <c r="D29" s="1">
        <f t="shared" ca="1" si="3"/>
        <v>1.0046740654571662</v>
      </c>
      <c r="E29" s="1">
        <f t="shared" ca="1" si="5"/>
        <v>-4.6740654571661988E-3</v>
      </c>
      <c r="F29" s="1">
        <f t="shared" ca="1" si="6"/>
        <v>3.0416023155293939</v>
      </c>
    </row>
    <row r="30" spans="1:6" x14ac:dyDescent="0.15">
      <c r="A30" s="1">
        <v>18</v>
      </c>
      <c r="B30" s="1">
        <f t="shared" si="4"/>
        <v>1</v>
      </c>
      <c r="C30" s="1">
        <f ca="1">IF(PIDS.Mode=2,PIDS.K*E30+F30*PIDS.OnebyTi+PIDS.Td*(E30-E29),1)</f>
        <v>0.99979591905278387</v>
      </c>
      <c r="D30" s="1">
        <f t="shared" ca="1" si="3"/>
        <v>1.0042324950961301</v>
      </c>
      <c r="E30" s="1">
        <f t="shared" ca="1" si="5"/>
        <v>-4.2324950961301067E-3</v>
      </c>
      <c r="F30" s="1">
        <f t="shared" ca="1" si="6"/>
        <v>3.0373698204332635</v>
      </c>
    </row>
    <row r="31" spans="1:6" x14ac:dyDescent="0.15">
      <c r="A31" s="1">
        <v>19</v>
      </c>
      <c r="B31" s="1">
        <f t="shared" si="4"/>
        <v>1</v>
      </c>
      <c r="C31" s="1">
        <f ca="1">IF(PIDS.Mode=2,PIDS.K*E31+F31*PIDS.OnebyTi+PIDS.Td*(E31-E30),1)</f>
        <v>0.99976199651952924</v>
      </c>
      <c r="D31" s="1">
        <f t="shared" ca="1" si="3"/>
        <v>1.0038187272828007</v>
      </c>
      <c r="E31" s="1">
        <f t="shared" ca="1" si="5"/>
        <v>-3.818727282800749E-3</v>
      </c>
      <c r="F31" s="1">
        <f t="shared" ca="1" si="6"/>
        <v>3.0335510931504626</v>
      </c>
    </row>
    <row r="32" spans="1:6" x14ac:dyDescent="0.15">
      <c r="A32" s="1">
        <v>20</v>
      </c>
      <c r="B32" s="1">
        <f t="shared" si="4"/>
        <v>1</v>
      </c>
      <c r="C32" s="1">
        <f ca="1">IF(PIDS.Mode=2,PIDS.K*E32+F32*PIDS.OnebyTi+PIDS.Td*(E32-E31),1)</f>
        <v>0.99976257790202672</v>
      </c>
      <c r="D32" s="1">
        <f t="shared" ca="1" si="3"/>
        <v>1.0034359064648861</v>
      </c>
      <c r="E32" s="1">
        <f t="shared" ca="1" si="5"/>
        <v>-3.4359064648861182E-3</v>
      </c>
      <c r="F32" s="1">
        <f t="shared" ca="1" si="6"/>
        <v>3.0301151866855767</v>
      </c>
    </row>
    <row r="33" spans="1:6" x14ac:dyDescent="0.15">
      <c r="A33" s="1">
        <v>21</v>
      </c>
      <c r="B33" s="1">
        <f t="shared" si="4"/>
        <v>1</v>
      </c>
      <c r="C33" s="1">
        <f ca="1">IF(PIDS.Mode=2,PIDS.K*E33+F33*PIDS.OnebyTi+PIDS.Td*(E33-E32),1)</f>
        <v>0.99977990476294254</v>
      </c>
      <c r="D33" s="1">
        <f t="shared" ca="1" si="3"/>
        <v>1.0030862877085824</v>
      </c>
      <c r="E33" s="1">
        <f t="shared" ca="1" si="5"/>
        <v>-3.0862877085824358E-3</v>
      </c>
      <c r="F33" s="1">
        <f t="shared" ca="1" si="6"/>
        <v>3.0270288989769942</v>
      </c>
    </row>
    <row r="34" spans="1:6" x14ac:dyDescent="0.15">
      <c r="A34" s="1">
        <v>22</v>
      </c>
      <c r="B34" s="1">
        <f t="shared" si="4"/>
        <v>1</v>
      </c>
      <c r="C34" s="1">
        <f ca="1">IF(PIDS.Mode=2,PIDS.K*E34+F34*PIDS.OnebyTi+PIDS.Td*(E34-E33),1)</f>
        <v>0.99980267438726733</v>
      </c>
      <c r="D34" s="1">
        <f t="shared" ca="1" si="3"/>
        <v>1.0027699949016915</v>
      </c>
      <c r="E34" s="1">
        <f t="shared" ca="1" si="5"/>
        <v>-2.7699949016914971E-3</v>
      </c>
      <c r="F34" s="1">
        <f t="shared" ca="1" si="6"/>
        <v>3.0242589040753027</v>
      </c>
    </row>
    <row r="35" spans="1:6" x14ac:dyDescent="0.15">
      <c r="A35" s="1">
        <v>23</v>
      </c>
      <c r="B35" s="1">
        <f t="shared" si="4"/>
        <v>1</v>
      </c>
      <c r="C35" s="1">
        <f ca="1">IF(PIDS.Mode=2,PIDS.K*E35+F35*PIDS.OnebyTi+PIDS.Td*(E35-E34),1)</f>
        <v>0.99982517940398319</v>
      </c>
      <c r="D35" s="1">
        <f t="shared" ca="1" si="3"/>
        <v>1.002485450203783</v>
      </c>
      <c r="E35" s="1">
        <f t="shared" ca="1" si="5"/>
        <v>-2.4854502037829906E-3</v>
      </c>
      <c r="F35" s="1">
        <f t="shared" ca="1" si="6"/>
        <v>3.0217734538715195</v>
      </c>
    </row>
    <row r="36" spans="1:6" x14ac:dyDescent="0.15">
      <c r="A36" s="1">
        <v>24</v>
      </c>
      <c r="B36" s="1">
        <f t="shared" si="4"/>
        <v>1</v>
      </c>
      <c r="C36" s="1">
        <f ca="1">IF(PIDS.Mode=2,PIDS.K*E36+F36*PIDS.OnebyTi+PIDS.Td*(E36-E35),1)</f>
        <v>0.99984525851245842</v>
      </c>
      <c r="D36" s="1">
        <f t="shared" ca="1" si="3"/>
        <v>1.0022301503302526</v>
      </c>
      <c r="E36" s="1">
        <f t="shared" ca="1" si="5"/>
        <v>-2.2301503302526449E-3</v>
      </c>
      <c r="F36" s="1">
        <f t="shared" ca="1" si="6"/>
        <v>3.0195433035412669</v>
      </c>
    </row>
    <row r="37" spans="1:6" x14ac:dyDescent="0.15">
      <c r="A37" s="1">
        <v>25</v>
      </c>
      <c r="B37" s="1">
        <f t="shared" si="4"/>
        <v>1</v>
      </c>
      <c r="C37" s="1">
        <f ca="1">IF(PIDS.Mode=2,PIDS.K*E37+F37*PIDS.OnebyTi+PIDS.Td*(E37-E36),1)</f>
        <v>0.99986254949279496</v>
      </c>
      <c r="D37" s="1">
        <f t="shared" ca="1" si="3"/>
        <v>1.0020012870873605</v>
      </c>
      <c r="E37" s="1">
        <f t="shared" ca="1" si="5"/>
        <v>-2.0012870873604705E-3</v>
      </c>
      <c r="F37" s="1">
        <f t="shared" ca="1" si="6"/>
        <v>3.0175420164539064</v>
      </c>
    </row>
    <row r="38" spans="1:6" x14ac:dyDescent="0.15">
      <c r="A38" s="1">
        <v>26</v>
      </c>
      <c r="B38" s="1">
        <f t="shared" si="4"/>
        <v>1</v>
      </c>
      <c r="C38" s="1">
        <f ca="1">IF(PIDS.Mode=2,PIDS.K*E38+F38*PIDS.OnebyTi+PIDS.Td*(E38-E37),1)</f>
        <v>0.9998773904505186</v>
      </c>
      <c r="D38" s="1">
        <f t="shared" ca="1" si="3"/>
        <v>1.0017961138413845</v>
      </c>
      <c r="E38" s="1">
        <f t="shared" ca="1" si="5"/>
        <v>-1.7961138413844502E-3</v>
      </c>
      <c r="F38" s="1">
        <f t="shared" ca="1" si="6"/>
        <v>3.015745902612522</v>
      </c>
    </row>
    <row r="39" spans="1:6" x14ac:dyDescent="0.15">
      <c r="A39" s="1">
        <v>27</v>
      </c>
      <c r="B39" s="1">
        <f t="shared" si="4"/>
        <v>1</v>
      </c>
      <c r="C39" s="1">
        <f ca="1">IF(PIDS.Mode=2,PIDS.K*E39+F39*PIDS.OnebyTi+PIDS.Td*(E39-E38),1)</f>
        <v>0.99989026490022725</v>
      </c>
      <c r="D39" s="1">
        <f t="shared" ca="1" si="3"/>
        <v>1.0016121108655791</v>
      </c>
      <c r="E39" s="1">
        <f t="shared" ca="1" si="5"/>
        <v>-1.6121108655791083E-3</v>
      </c>
      <c r="F39" s="1">
        <f t="shared" ca="1" si="6"/>
        <v>3.0141337917469428</v>
      </c>
    </row>
    <row r="40" spans="1:6" x14ac:dyDescent="0.15">
      <c r="A40" s="1">
        <v>28</v>
      </c>
      <c r="B40" s="1">
        <f t="shared" si="4"/>
        <v>1</v>
      </c>
      <c r="C40" s="1">
        <f ca="1">IF(PIDS.Mode=2,PIDS.K*E40+F40*PIDS.OnebyTi+PIDS.Td*(E40-E39),1)</f>
        <v>0.99990158598213341</v>
      </c>
      <c r="D40" s="1">
        <f t="shared" ca="1" si="3"/>
        <v>1.0014470303918963</v>
      </c>
      <c r="E40" s="1">
        <f t="shared" ca="1" si="5"/>
        <v>-1.447030391896309E-3</v>
      </c>
      <c r="F40" s="1">
        <f t="shared" ca="1" si="6"/>
        <v>3.0126867613550465</v>
      </c>
    </row>
    <row r="41" spans="1:6" x14ac:dyDescent="0.15">
      <c r="A41" s="1">
        <v>29</v>
      </c>
      <c r="B41" s="1">
        <f t="shared" si="4"/>
        <v>1</v>
      </c>
      <c r="C41" s="1">
        <f ca="1">IF(PIDS.Mode=2,PIDS.K*E41+F41*PIDS.OnebyTi+PIDS.Td*(E41-E40),1)</f>
        <v>0.99991165070966881</v>
      </c>
      <c r="D41" s="1">
        <f t="shared" ca="1" si="3"/>
        <v>1.0012988845681965</v>
      </c>
      <c r="E41" s="1">
        <f t="shared" ca="1" si="5"/>
        <v>-1.29888456819649E-3</v>
      </c>
      <c r="F41" s="1">
        <f t="shared" ca="1" si="6"/>
        <v>3.0113878767868503</v>
      </c>
    </row>
    <row r="42" spans="1:6" x14ac:dyDescent="0.15">
      <c r="A42" s="1">
        <v>30</v>
      </c>
      <c r="B42" s="1">
        <f t="shared" si="4"/>
        <v>1</v>
      </c>
      <c r="C42" s="1">
        <f ca="1">IF(PIDS.Mode=2,PIDS.K*E42+F42*PIDS.OnebyTi+PIDS.Td*(E42-E41),1)</f>
        <v>0.9999206597174789</v>
      </c>
      <c r="D42" s="1">
        <f t="shared" ca="1" si="3"/>
        <v>1.001165914026972</v>
      </c>
      <c r="E42" s="1">
        <f t="shared" ca="1" si="5"/>
        <v>-1.1659140269719703E-3</v>
      </c>
      <c r="F42" s="1">
        <f t="shared" ca="1" si="6"/>
        <v>3.0102219627598785</v>
      </c>
    </row>
    <row r="43" spans="1:6" x14ac:dyDescent="0.15">
      <c r="A43" s="1">
        <v>31</v>
      </c>
      <c r="B43" s="1">
        <f t="shared" si="4"/>
        <v>1</v>
      </c>
      <c r="C43" s="1">
        <f ca="1">IF(PIDS.Mode=2,PIDS.K*E43+F43*PIDS.OnebyTi+PIDS.Td*(E43-E42),1)</f>
        <v>0.99992875052715546</v>
      </c>
      <c r="D43" s="1">
        <f t="shared" ca="1" si="3"/>
        <v>1.0010465550912346</v>
      </c>
      <c r="E43" s="1">
        <f t="shared" ca="1" si="5"/>
        <v>-1.0465550912346355E-3</v>
      </c>
      <c r="F43" s="1">
        <f t="shared" ca="1" si="6"/>
        <v>3.0091754076686437</v>
      </c>
    </row>
    <row r="44" spans="1:6" x14ac:dyDescent="0.15">
      <c r="A44" s="1">
        <v>32</v>
      </c>
      <c r="B44" s="1">
        <f t="shared" si="4"/>
        <v>1</v>
      </c>
      <c r="C44" s="1">
        <f ca="1">IF(PIDS.Mode=2,PIDS.K*E44+F44*PIDS.OnebyTi+PIDS.Td*(E44-E43),1)</f>
        <v>0.99993602454729114</v>
      </c>
      <c r="D44" s="1">
        <f t="shared" ca="1" si="3"/>
        <v>1.0009394119804467</v>
      </c>
      <c r="E44" s="1">
        <f t="shared" ca="1" si="5"/>
        <v>-9.394119804466694E-4</v>
      </c>
      <c r="F44" s="1">
        <f t="shared" ca="1" si="6"/>
        <v>3.0082359956881968</v>
      </c>
    </row>
    <row r="45" spans="1:6" x14ac:dyDescent="0.15">
      <c r="A45" s="1">
        <v>33</v>
      </c>
      <c r="B45" s="1">
        <f t="shared" si="4"/>
        <v>1</v>
      </c>
      <c r="C45" s="1">
        <f ca="1">IF(PIDS.Mode=2,PIDS.K*E45+F45*PIDS.OnebyTi+PIDS.Td*(E45-E44),1)</f>
        <v>0.99994256390198133</v>
      </c>
      <c r="D45" s="1">
        <f t="shared" ca="1" si="3"/>
        <v>1.0008432348270599</v>
      </c>
      <c r="E45" s="1">
        <f t="shared" ca="1" si="5"/>
        <v>-8.4323482705994657E-4</v>
      </c>
      <c r="F45" s="1">
        <f t="shared" ca="1" si="6"/>
        <v>3.007392760861137</v>
      </c>
    </row>
    <row r="46" spans="1:6" x14ac:dyDescent="0.15">
      <c r="A46" s="1">
        <v>34</v>
      </c>
      <c r="B46" s="1">
        <f t="shared" si="4"/>
        <v>1</v>
      </c>
      <c r="C46" s="1">
        <f ca="1">IF(PIDS.Mode=2,PIDS.K*E46+F46*PIDS.OnebyTi+PIDS.Td*(E46-E45),1)</f>
        <v>0.99994844014491979</v>
      </c>
      <c r="D46" s="1">
        <f t="shared" ca="1" si="3"/>
        <v>1.0007569023544529</v>
      </c>
      <c r="E46" s="1">
        <f t="shared" ca="1" si="5"/>
        <v>-7.569023544529152E-4</v>
      </c>
      <c r="F46" s="1">
        <f t="shared" ca="1" si="6"/>
        <v>3.0066358585066841</v>
      </c>
    </row>
    <row r="47" spans="1:6" x14ac:dyDescent="0.15">
      <c r="A47" s="1">
        <v>35</v>
      </c>
      <c r="B47" s="1">
        <f t="shared" si="4"/>
        <v>1</v>
      </c>
      <c r="C47" s="1">
        <f ca="1">IF(PIDS.Mode=2,PIDS.K*E47+F47*PIDS.OnebyTi+PIDS.Td*(E47-E46),1)</f>
        <v>0.99995371803229482</v>
      </c>
      <c r="D47" s="1">
        <f t="shared" ca="1" si="3"/>
        <v>1.0006794078047232</v>
      </c>
      <c r="E47" s="1">
        <f t="shared" ca="1" si="5"/>
        <v>-6.7940780472319773E-4</v>
      </c>
      <c r="F47" s="1">
        <f t="shared" ca="1" si="6"/>
        <v>3.0059564507019609</v>
      </c>
    </row>
    <row r="48" spans="1:6" x14ac:dyDescent="0.15">
      <c r="A48" s="1">
        <v>36</v>
      </c>
      <c r="B48" s="1">
        <f t="shared" si="4"/>
        <v>1</v>
      </c>
      <c r="C48" s="1">
        <f ca="1">IF(PIDS.Mode=2,PIDS.K*E48+F48*PIDS.OnebyTi+PIDS.Td*(E48-E47),1)</f>
        <v>0.99995845684852636</v>
      </c>
      <c r="D48" s="1">
        <f t="shared" ca="1" si="3"/>
        <v>1.0006098470348841</v>
      </c>
      <c r="E48" s="1">
        <f t="shared" ca="1" si="5"/>
        <v>-6.0984703488409231E-4</v>
      </c>
      <c r="F48" s="1">
        <f t="shared" ca="1" si="6"/>
        <v>3.0053466036670766</v>
      </c>
    </row>
    <row r="49" spans="1:6" x14ac:dyDescent="0.15">
      <c r="A49" s="1">
        <v>37</v>
      </c>
      <c r="B49" s="1">
        <f t="shared" si="4"/>
        <v>1</v>
      </c>
      <c r="C49" s="1">
        <f ca="1">IF(PIDS.Mode=2,PIDS.K*E49+F49*PIDS.OnebyTi+PIDS.Td*(E49-E48),1)</f>
        <v>0.99996271078353727</v>
      </c>
      <c r="D49" s="1">
        <f t="shared" ca="1" si="3"/>
        <v>1.0005474081048962</v>
      </c>
      <c r="E49" s="1">
        <f t="shared" ca="1" si="5"/>
        <v>-5.4740810489617431E-4</v>
      </c>
      <c r="F49" s="1">
        <f t="shared" ca="1" si="6"/>
        <v>3.0047991955621804</v>
      </c>
    </row>
    <row r="50" spans="1:6" x14ac:dyDescent="0.15">
      <c r="A50" s="1">
        <v>38</v>
      </c>
      <c r="B50" s="1">
        <f t="shared" si="4"/>
        <v>1</v>
      </c>
      <c r="C50" s="1">
        <f ca="1">IF(PIDS.Mode=2,PIDS.K*E50+F50*PIDS.OnebyTi+PIDS.Td*(E50-E49),1)</f>
        <v>0.9999665290886135</v>
      </c>
      <c r="D50" s="1">
        <f t="shared" ca="1" si="3"/>
        <v>1.0004913619826892</v>
      </c>
      <c r="E50" s="1">
        <f t="shared" ca="1" si="5"/>
        <v>-4.9136198268917575E-4</v>
      </c>
      <c r="F50" s="1">
        <f t="shared" ca="1" si="6"/>
        <v>3.0043078335794915</v>
      </c>
    </row>
    <row r="51" spans="1:6" x14ac:dyDescent="0.15">
      <c r="A51" s="1">
        <v>39</v>
      </c>
      <c r="B51" s="1">
        <f t="shared" si="4"/>
        <v>1</v>
      </c>
      <c r="C51" s="1">
        <f ca="1">IF(PIDS.Mode=2,PIDS.K*E51+F51*PIDS.OnebyTi+PIDS.Td*(E51-E50),1)</f>
        <v>0.9999699562788551</v>
      </c>
      <c r="D51" s="1">
        <f t="shared" ca="1" si="3"/>
        <v>1.0004410541696194</v>
      </c>
      <c r="E51" s="1">
        <f t="shared" ca="1" si="5"/>
        <v>-4.4105416961937038E-4</v>
      </c>
      <c r="F51" s="1">
        <f t="shared" ca="1" si="6"/>
        <v>3.0038667794098721</v>
      </c>
    </row>
    <row r="52" spans="1:6" x14ac:dyDescent="0.15">
      <c r="A52" s="1">
        <v>40</v>
      </c>
      <c r="B52" s="1">
        <f t="shared" si="4"/>
        <v>1</v>
      </c>
      <c r="C52" s="1">
        <f ca="1">IF(PIDS.Mode=2,PIDS.K*E52+F52*PIDS.OnebyTi+PIDS.Td*(E52-E51),1)</f>
        <v>0.99997303243027014</v>
      </c>
      <c r="D52" s="1">
        <f t="shared" ca="1" si="3"/>
        <v>1.000395897137704</v>
      </c>
      <c r="E52" s="1">
        <f t="shared" ca="1" si="5"/>
        <v>-3.9589713770404877E-4</v>
      </c>
      <c r="F52" s="1">
        <f t="shared" ca="1" si="6"/>
        <v>3.0034708822721683</v>
      </c>
    </row>
    <row r="53" spans="1:6" x14ac:dyDescent="0.15">
      <c r="A53" s="1">
        <v>41</v>
      </c>
      <c r="B53" s="1">
        <f t="shared" si="4"/>
        <v>1</v>
      </c>
      <c r="C53" s="1">
        <f ca="1">IF(PIDS.Mode=2,PIDS.K*E53+F53*PIDS.OnebyTi+PIDS.Td*(E53-E52),1)</f>
        <v>0.99997579354067379</v>
      </c>
      <c r="D53" s="1">
        <f t="shared" ca="1" si="3"/>
        <v>1.000355363505812</v>
      </c>
      <c r="E53" s="1">
        <f t="shared" ca="1" si="5"/>
        <v>-3.5536350581200082E-4</v>
      </c>
      <c r="F53" s="1">
        <f t="shared" ca="1" si="6"/>
        <v>3.0031155187663563</v>
      </c>
    </row>
    <row r="54" spans="1:6" x14ac:dyDescent="0.15">
      <c r="A54" s="1">
        <v>42</v>
      </c>
      <c r="B54" s="1">
        <f t="shared" si="4"/>
        <v>1</v>
      </c>
      <c r="C54" s="1">
        <f ca="1">IF(PIDS.Mode=2,PIDS.K*E54+F54*PIDS.OnebyTi+PIDS.Td*(E54-E53),1)</f>
        <v>0.99997827191148347</v>
      </c>
      <c r="D54" s="1">
        <f t="shared" ca="1" si="3"/>
        <v>1.0003189798934984</v>
      </c>
      <c r="E54" s="1">
        <f t="shared" ca="1" si="5"/>
        <v>-3.189798934983834E-4</v>
      </c>
      <c r="F54" s="1">
        <f t="shared" ca="1" si="6"/>
        <v>3.0027965388728579</v>
      </c>
    </row>
    <row r="55" spans="1:6" x14ac:dyDescent="0.15">
      <c r="A55" s="1">
        <v>43</v>
      </c>
      <c r="B55" s="1">
        <f t="shared" si="4"/>
        <v>1</v>
      </c>
      <c r="C55" s="1">
        <f ca="1">IF(PIDS.Mode=2,PIDS.K*E55+F55*PIDS.OnebyTi+PIDS.Td*(E55-E54),1)</f>
        <v>0.99998049651900933</v>
      </c>
      <c r="D55" s="1">
        <f t="shared" ca="1" si="3"/>
        <v>1.0002863213940687</v>
      </c>
      <c r="E55" s="1">
        <f t="shared" ca="1" si="5"/>
        <v>-2.8632139406870039E-4</v>
      </c>
      <c r="F55" s="1">
        <f t="shared" ca="1" si="6"/>
        <v>3.0025102174787892</v>
      </c>
    </row>
    <row r="56" spans="1:6" x14ac:dyDescent="0.15">
      <c r="A56" s="1">
        <v>44</v>
      </c>
      <c r="B56" s="1">
        <f t="shared" si="4"/>
        <v>1</v>
      </c>
      <c r="C56" s="1">
        <f ca="1">IF(PIDS.Mode=2,PIDS.K*E56+F56*PIDS.OnebyTi+PIDS.Td*(E56-E55),1)</f>
        <v>0.99998249335849709</v>
      </c>
      <c r="D56" s="1">
        <f t="shared" ca="1" si="3"/>
        <v>1.0002570066099332</v>
      </c>
      <c r="E56" s="1">
        <f t="shared" ca="1" si="5"/>
        <v>-2.5700660993321911E-4</v>
      </c>
      <c r="F56" s="1">
        <f t="shared" ca="1" si="6"/>
        <v>3.0022532108688562</v>
      </c>
    </row>
    <row r="57" spans="1:6" x14ac:dyDescent="0.15">
      <c r="A57" s="1">
        <v>45</v>
      </c>
      <c r="B57" s="1">
        <f t="shared" si="4"/>
        <v>1</v>
      </c>
      <c r="C57" s="1">
        <f ca="1">IF(PIDS.Mode=2,PIDS.K*E57+F57*PIDS.OnebyTi+PIDS.Td*(E57-E56),1)</f>
        <v>0.99998428575499498</v>
      </c>
      <c r="D57" s="1">
        <f t="shared" ca="1" si="3"/>
        <v>1.0002306931957419</v>
      </c>
      <c r="E57" s="1">
        <f t="shared" ca="1" si="5"/>
        <v>-2.3069319574187119E-4</v>
      </c>
      <c r="F57" s="1">
        <f t="shared" ca="1" si="6"/>
        <v>3.0020225176731143</v>
      </c>
    </row>
    <row r="58" spans="1:6" x14ac:dyDescent="0.15">
      <c r="A58" s="1">
        <v>46</v>
      </c>
      <c r="B58" s="1">
        <f t="shared" si="4"/>
        <v>1</v>
      </c>
      <c r="C58" s="1">
        <f ca="1">IF(PIDS.Mode=2,PIDS.K*E58+F58*PIDS.OnebyTi+PIDS.Td*(E58-E57),1)</f>
        <v>0.99998589464119569</v>
      </c>
      <c r="D58" s="1">
        <f t="shared" ca="1" si="3"/>
        <v>1.0002070738583866</v>
      </c>
      <c r="E58" s="1">
        <f t="shared" ca="1" si="5"/>
        <v>-2.070738583865861E-4</v>
      </c>
      <c r="F58" s="1">
        <f t="shared" ca="1" si="6"/>
        <v>3.0018154438147278</v>
      </c>
    </row>
    <row r="59" spans="1:6" x14ac:dyDescent="0.15">
      <c r="A59" s="1">
        <v>47</v>
      </c>
      <c r="B59" s="1">
        <f t="shared" si="4"/>
        <v>1</v>
      </c>
      <c r="C59" s="1">
        <f ca="1">IF(PIDS.Mode=2,PIDS.K*E59+F59*PIDS.OnebyTi+PIDS.Td*(E59-E58),1)</f>
        <v>0.9999873388050482</v>
      </c>
      <c r="D59" s="1">
        <f t="shared" ca="1" si="3"/>
        <v>1.000185872767237</v>
      </c>
      <c r="E59" s="1">
        <f t="shared" ca="1" si="5"/>
        <v>-1.858727672370275E-4</v>
      </c>
      <c r="F59" s="1">
        <f t="shared" ca="1" si="6"/>
        <v>3.0016295710474905</v>
      </c>
    </row>
    <row r="60" spans="1:6" x14ac:dyDescent="0.15">
      <c r="A60" s="1">
        <v>48</v>
      </c>
      <c r="B60" s="1">
        <f t="shared" si="4"/>
        <v>1</v>
      </c>
      <c r="C60" s="1">
        <f ca="1">IF(PIDS.Mode=2,PIDS.K*E60+F60*PIDS.OnebyTi+PIDS.Td*(E60-E59),1)</f>
        <v>0.99998863511064229</v>
      </c>
      <c r="D60" s="1">
        <f t="shared" ca="1" si="3"/>
        <v>1.0001668423324266</v>
      </c>
      <c r="E60" s="1">
        <f t="shared" ca="1" si="5"/>
        <v>-1.6684233242658664E-4</v>
      </c>
      <c r="F60" s="1">
        <f t="shared" ca="1" si="6"/>
        <v>3.0014627287150639</v>
      </c>
    </row>
    <row r="61" spans="1:6" x14ac:dyDescent="0.15">
      <c r="A61" s="1">
        <v>49</v>
      </c>
      <c r="B61" s="1">
        <f t="shared" si="4"/>
        <v>1</v>
      </c>
      <c r="C61" s="1">
        <f ca="1">IF(PIDS.Mode=2,PIDS.K*E61+F61*PIDS.OnebyTi+PIDS.Td*(E61-E60),1)</f>
        <v>0.99998979869565063</v>
      </c>
      <c r="D61" s="1">
        <f t="shared" ca="1" si="3"/>
        <v>1.0001497603132896</v>
      </c>
      <c r="E61" s="1">
        <f t="shared" ca="1" si="5"/>
        <v>-1.4976031328961525E-4</v>
      </c>
      <c r="F61" s="1">
        <f t="shared" ca="1" si="6"/>
        <v>3.0013129684017743</v>
      </c>
    </row>
    <row r="62" spans="1:6" x14ac:dyDescent="0.15">
      <c r="A62" s="1">
        <v>50</v>
      </c>
      <c r="B62" s="1">
        <f t="shared" si="4"/>
        <v>1</v>
      </c>
      <c r="C62" s="1">
        <f ca="1">IF(PIDS.Mode=2,PIDS.K*E62+F62*PIDS.OnebyTi+PIDS.Td*(E62-E61),1)</f>
        <v>0.99999084314816278</v>
      </c>
      <c r="D62" s="1">
        <f t="shared" ca="1" si="3"/>
        <v>1.0001344272229862</v>
      </c>
      <c r="E62" s="1">
        <f t="shared" ca="1" si="5"/>
        <v>-1.344272229861776E-4</v>
      </c>
      <c r="F62" s="1">
        <f t="shared" ca="1" si="6"/>
        <v>3.0011785411787884</v>
      </c>
    </row>
    <row r="63" spans="1:6" x14ac:dyDescent="0.15">
      <c r="A63" s="1">
        <v>51</v>
      </c>
      <c r="B63" s="1">
        <f t="shared" si="4"/>
        <v>1</v>
      </c>
      <c r="C63" s="1">
        <f ca="1">IF(PIDS.Mode=2,PIDS.K*E63+F63*PIDS.OnebyTi+PIDS.Td*(E63-E62),1)</f>
        <v>0.99999178066527217</v>
      </c>
      <c r="D63" s="1">
        <f t="shared" ca="1" si="3"/>
        <v>1.0001206639988993</v>
      </c>
      <c r="E63" s="1">
        <f t="shared" ca="1" si="5"/>
        <v>-1.2066399889931745E-4</v>
      </c>
      <c r="F63" s="1">
        <f t="shared" ca="1" si="6"/>
        <v>3.001057877179889</v>
      </c>
    </row>
    <row r="64" spans="1:6" x14ac:dyDescent="0.15">
      <c r="A64" s="1">
        <v>52</v>
      </c>
      <c r="B64" s="1">
        <f t="shared" si="4"/>
        <v>1</v>
      </c>
      <c r="C64" s="1">
        <f ca="1">IF(PIDS.Mode=2,PIDS.K*E64+F64*PIDS.OnebyTi+PIDS.Td*(E64-E63),1)</f>
        <v>0.9999926221954073</v>
      </c>
      <c r="D64" s="1">
        <f t="shared" ca="1" si="3"/>
        <v>1.0001083099115504</v>
      </c>
      <c r="E64" s="1">
        <f t="shared" ca="1" si="5"/>
        <v>-1.0830991155041936E-4</v>
      </c>
      <c r="F64" s="1">
        <f t="shared" ca="1" si="6"/>
        <v>3.0009495672683384</v>
      </c>
    </row>
    <row r="65" spans="1:6" x14ac:dyDescent="0.15">
      <c r="A65" s="1">
        <v>53</v>
      </c>
      <c r="B65" s="1">
        <f t="shared" si="4"/>
        <v>1</v>
      </c>
      <c r="C65" s="1">
        <f ca="1">IF(PIDS.Mode=2,PIDS.K*E65+F65*PIDS.OnebyTi+PIDS.Td*(E65-E64),1)</f>
        <v>0.99999337756610784</v>
      </c>
      <c r="D65" s="1">
        <f t="shared" ca="1" si="3"/>
        <v>1.0000972206876002</v>
      </c>
      <c r="E65" s="1">
        <f t="shared" ca="1" si="5"/>
        <v>-9.7220687600207967E-5</v>
      </c>
      <c r="F65" s="1">
        <f t="shared" ca="1" si="6"/>
        <v>3.0008523465807384</v>
      </c>
    </row>
    <row r="66" spans="1:6" x14ac:dyDescent="0.15">
      <c r="A66" s="1">
        <v>54</v>
      </c>
      <c r="B66" s="1">
        <f t="shared" si="4"/>
        <v>1</v>
      </c>
      <c r="C66" s="1">
        <f ca="1">IF(PIDS.Mode=2,PIDS.K*E66+F66*PIDS.OnebyTi+PIDS.Td*(E66-E65),1)</f>
        <v>0.99999405559874976</v>
      </c>
      <c r="D66" s="1">
        <f t="shared" ca="1" si="3"/>
        <v>1.0000872668250136</v>
      </c>
      <c r="E66" s="1">
        <f t="shared" ca="1" si="5"/>
        <v>-8.7266825013587734E-5</v>
      </c>
      <c r="F66" s="1">
        <f t="shared" ca="1" si="6"/>
        <v>3.000765079755725</v>
      </c>
    </row>
    <row r="67" spans="1:6" x14ac:dyDescent="0.15">
      <c r="A67" s="1">
        <v>55</v>
      </c>
      <c r="B67" s="1">
        <f t="shared" si="4"/>
        <v>1</v>
      </c>
      <c r="C67" s="1">
        <f ca="1">IF(PIDS.Mode=2,PIDS.K*E67+F67*PIDS.OnebyTi+PIDS.Td*(E67-E66),1)</f>
        <v>0.9999946642115416</v>
      </c>
      <c r="D67" s="1">
        <f t="shared" ca="1" si="3"/>
        <v>1.0000783320807174</v>
      </c>
      <c r="E67" s="1">
        <f t="shared" ca="1" si="5"/>
        <v>-7.8332080717391506E-5</v>
      </c>
      <c r="F67" s="1">
        <f t="shared" ca="1" si="6"/>
        <v>3.0006867476750076</v>
      </c>
    </row>
    <row r="68" spans="1:6" x14ac:dyDescent="0.15">
      <c r="A68" s="1">
        <v>56</v>
      </c>
      <c r="B68" s="1">
        <f t="shared" si="4"/>
        <v>1</v>
      </c>
      <c r="C68" s="1">
        <f ca="1">IF(PIDS.Mode=2,PIDS.K*E68+F68*PIDS.OnebyTi+PIDS.Td*(E68-E67),1)</f>
        <v>0.99999521051198936</v>
      </c>
      <c r="D68" s="1">
        <f t="shared" ca="1" si="3"/>
        <v>1.0000703121130945</v>
      </c>
      <c r="E68" s="1">
        <f t="shared" ca="1" si="5"/>
        <v>-7.0312113094495032E-5</v>
      </c>
      <c r="F68" s="1">
        <f t="shared" ca="1" si="6"/>
        <v>3.0006164355619132</v>
      </c>
    </row>
    <row r="69" spans="1:6" x14ac:dyDescent="0.15">
      <c r="A69" s="1">
        <v>57</v>
      </c>
      <c r="B69" s="1">
        <f t="shared" si="4"/>
        <v>1</v>
      </c>
      <c r="C69" s="1">
        <f ca="1">IF(PIDS.Mode=2,PIDS.K*E69+F69*PIDS.OnebyTi+PIDS.Td*(E69-E68),1)</f>
        <v>0.99999570087989864</v>
      </c>
      <c r="D69" s="1">
        <f t="shared" ca="1" si="3"/>
        <v>1.0000631132634625</v>
      </c>
      <c r="E69" s="1">
        <f t="shared" ca="1" si="5"/>
        <v>-6.3113263462533098E-5</v>
      </c>
      <c r="F69" s="1">
        <f t="shared" ca="1" si="6"/>
        <v>3.0005533222984506</v>
      </c>
    </row>
    <row r="70" spans="1:6" x14ac:dyDescent="0.15">
      <c r="A70" s="1">
        <v>58</v>
      </c>
      <c r="B70" s="1">
        <f t="shared" si="4"/>
        <v>1</v>
      </c>
      <c r="C70" s="1">
        <f ca="1">IF(PIDS.Mode=2,PIDS.K*E70+F70*PIDS.OnebyTi+PIDS.Td*(E70-E69),1)</f>
        <v>0.99999614104187962</v>
      </c>
      <c r="D70" s="1">
        <f t="shared" ca="1" si="3"/>
        <v>1.0000566514623099</v>
      </c>
      <c r="E70" s="1">
        <f t="shared" ca="1" si="5"/>
        <v>-5.6651462309931233E-5</v>
      </c>
      <c r="F70" s="1">
        <f t="shared" ca="1" si="6"/>
        <v>3.0004966708361405</v>
      </c>
    </row>
    <row r="71" spans="1:6" x14ac:dyDescent="0.15">
      <c r="A71" s="1">
        <v>59</v>
      </c>
      <c r="B71" s="1">
        <f t="shared" si="4"/>
        <v>1</v>
      </c>
      <c r="C71" s="1">
        <f ca="1">IF(PIDS.Mode=2,PIDS.K*E71+F71*PIDS.OnebyTi+PIDS.Td*(E71-E70),1)</f>
        <v>0.99999653613822792</v>
      </c>
      <c r="D71" s="1">
        <f t="shared" ca="1" si="3"/>
        <v>1.0000508512475155</v>
      </c>
      <c r="E71" s="1">
        <f t="shared" ca="1" si="5"/>
        <v>-5.0851247515470988E-5</v>
      </c>
      <c r="F71" s="1">
        <f t="shared" ca="1" si="6"/>
        <v>3.000445819588625</v>
      </c>
    </row>
    <row r="72" spans="1:6" x14ac:dyDescent="0.15">
      <c r="A72" s="1">
        <v>60</v>
      </c>
      <c r="B72" s="1">
        <f t="shared" si="4"/>
        <v>1</v>
      </c>
      <c r="C72" s="1">
        <f ca="1">IF(PIDS.Mode=2,PIDS.K*E72+F72*PIDS.OnebyTi+PIDS.Td*(E72-E71),1)</f>
        <v>0.9999968907829524</v>
      </c>
      <c r="D72" s="1">
        <f t="shared" ca="1" si="3"/>
        <v>1.0000456448830874</v>
      </c>
      <c r="E72" s="1">
        <f t="shared" ca="1" si="5"/>
        <v>-4.5644883087447852E-5</v>
      </c>
      <c r="F72" s="1">
        <f t="shared" ca="1" si="6"/>
        <v>3.0004001747055375</v>
      </c>
    </row>
    <row r="73" spans="1:6" x14ac:dyDescent="0.15">
      <c r="A73" s="1">
        <v>61</v>
      </c>
      <c r="B73" s="1">
        <f t="shared" si="4"/>
        <v>1</v>
      </c>
      <c r="C73" s="1">
        <f ca="1">IF(PIDS.Mode=2,PIDS.K*E73+F73*PIDS.OnebyTi+PIDS.Td*(E73-E72),1)</f>
        <v>0.99999720911766043</v>
      </c>
      <c r="D73" s="1">
        <f t="shared" ca="1" si="3"/>
        <v>1.0000409715681295</v>
      </c>
      <c r="E73" s="1">
        <f t="shared" ca="1" si="5"/>
        <v>-4.0971568129544167E-5</v>
      </c>
      <c r="F73" s="1">
        <f t="shared" ca="1" si="6"/>
        <v>3.0003592031374078</v>
      </c>
    </row>
    <row r="74" spans="1:6" x14ac:dyDescent="0.15">
      <c r="A74" s="1">
        <v>62</v>
      </c>
      <c r="B74" s="1">
        <f t="shared" si="4"/>
        <v>1</v>
      </c>
      <c r="C74" s="1">
        <f ca="1">IF(PIDS.Mode=2,PIDS.K*E74+F74*PIDS.OnebyTi+PIDS.Td*(E74-E73),1)</f>
        <v>0.99999749485992351</v>
      </c>
      <c r="D74" s="1">
        <f t="shared" ca="1" si="3"/>
        <v>1.000036776726797</v>
      </c>
      <c r="E74" s="1">
        <f t="shared" ca="1" si="5"/>
        <v>-3.6776726797027592E-5</v>
      </c>
      <c r="F74" s="1">
        <f t="shared" ca="1" si="6"/>
        <v>3.0003224264106105</v>
      </c>
    </row>
    <row r="75" spans="1:6" x14ac:dyDescent="0.15">
      <c r="A75" s="1">
        <v>63</v>
      </c>
      <c r="B75" s="1">
        <f t="shared" si="4"/>
        <v>1</v>
      </c>
      <c r="C75" s="1">
        <f ca="1">IF(PIDS.Mode=2,PIDS.K*E75+F75*PIDS.OnebyTi+PIDS.Td*(E75-E74),1)</f>
        <v>0.99999775134669233</v>
      </c>
      <c r="D75" s="1">
        <f t="shared" ca="1" si="3"/>
        <v>1.0000330113709495</v>
      </c>
      <c r="E75" s="1">
        <f t="shared" ca="1" si="5"/>
        <v>-3.3011370949465046E-5</v>
      </c>
      <c r="F75" s="1">
        <f t="shared" ca="1" si="6"/>
        <v>3.0002894150396608</v>
      </c>
    </row>
    <row r="76" spans="1:6" x14ac:dyDescent="0.15">
      <c r="A76" s="1">
        <v>64</v>
      </c>
      <c r="B76" s="1">
        <f t="shared" si="4"/>
        <v>1</v>
      </c>
      <c r="C76" s="1">
        <f ca="1">IF(PIDS.Mode=2,PIDS.K*E76+F76*PIDS.OnebyTi+PIDS.Td*(E76-E75),1)</f>
        <v>0.99999798157326802</v>
      </c>
      <c r="D76" s="1">
        <f t="shared" ca="1" si="3"/>
        <v>1.0000296315280579</v>
      </c>
      <c r="E76" s="1">
        <f t="shared" ca="1" si="5"/>
        <v>-2.9631528057905143E-5</v>
      </c>
      <c r="F76" s="1">
        <f t="shared" ca="1" si="6"/>
        <v>3.0002597835116029</v>
      </c>
    </row>
    <row r="77" spans="1:6" x14ac:dyDescent="0.15">
      <c r="A77" s="1">
        <v>65</v>
      </c>
      <c r="B77" s="1">
        <f t="shared" si="4"/>
        <v>1</v>
      </c>
      <c r="C77" s="1">
        <f ca="1">IF(PIDS.Mode=2,PIDS.K*E77+F77*PIDS.OnebyTi+PIDS.Td*(E77-E76),1)</f>
        <v>0.99999818822827968</v>
      </c>
      <c r="D77" s="1">
        <f t="shared" ref="D77:D140" ca="1" si="7">IF(ROW()-12&lt;PIDS.D,0,OFFSET(C77,-PIDS.D-1,0)*PIDS.b-D76*PIDS.a)</f>
        <v>1.0000265977276857</v>
      </c>
      <c r="E77" s="1">
        <f t="shared" ca="1" si="5"/>
        <v>-2.6597727685651051E-5</v>
      </c>
      <c r="F77" s="1">
        <f t="shared" ca="1" si="6"/>
        <v>3.0002331857839173</v>
      </c>
    </row>
    <row r="78" spans="1:6" x14ac:dyDescent="0.15">
      <c r="A78" s="1">
        <v>66</v>
      </c>
      <c r="B78" s="1">
        <f t="shared" ref="B78:B141" si="8">B77</f>
        <v>1</v>
      </c>
      <c r="C78" s="1">
        <f ca="1">IF(PIDS.Mode=2,PIDS.K*E78+F78*PIDS.OnebyTi+PIDS.Td*(E78-E77),1)</f>
        <v>0.9999983737250826</v>
      </c>
      <c r="D78" s="1">
        <f t="shared" ca="1" si="7"/>
        <v>1.0000238745405454</v>
      </c>
      <c r="E78" s="1">
        <f t="shared" ref="E78:E141" ca="1" si="9">B78-D78</f>
        <v>-2.3874540545421041E-5</v>
      </c>
      <c r="F78" s="1">
        <f t="shared" ref="F78:F141" ca="1" si="10">F77+E78</f>
        <v>3.0002093112433719</v>
      </c>
    </row>
    <row r="79" spans="1:6" x14ac:dyDescent="0.15">
      <c r="A79" s="1">
        <v>67</v>
      </c>
      <c r="B79" s="1">
        <f t="shared" si="8"/>
        <v>1</v>
      </c>
      <c r="C79" s="1">
        <f ca="1">IF(PIDS.Mode=2,PIDS.K*E79+F79*PIDS.OnebyTi+PIDS.Td*(E79-E78),1)</f>
        <v>0.99999854022994306</v>
      </c>
      <c r="D79" s="1">
        <f t="shared" ca="1" si="7"/>
        <v>1.0000214301647492</v>
      </c>
      <c r="E79" s="1">
        <f t="shared" ca="1" si="9"/>
        <v>-2.1430164749203229E-5</v>
      </c>
      <c r="F79" s="1">
        <f t="shared" ca="1" si="10"/>
        <v>3.0001878810786229</v>
      </c>
    </row>
    <row r="80" spans="1:6" x14ac:dyDescent="0.15">
      <c r="A80" s="1">
        <v>68</v>
      </c>
      <c r="B80" s="1">
        <f t="shared" si="8"/>
        <v>1</v>
      </c>
      <c r="C80" s="1">
        <f ca="1">IF(PIDS.Mode=2,PIDS.K*E80+F80*PIDS.OnebyTi+PIDS.Td*(E80-E79),1)</f>
        <v>0.99999868968733641</v>
      </c>
      <c r="D80" s="1">
        <f t="shared" ca="1" si="7"/>
        <v>1.0000192360544196</v>
      </c>
      <c r="E80" s="1">
        <f t="shared" ca="1" si="9"/>
        <v>-1.9236054419558002E-5</v>
      </c>
      <c r="F80" s="1">
        <f t="shared" ca="1" si="10"/>
        <v>3.0001686450242033</v>
      </c>
    </row>
    <row r="81" spans="1:6" x14ac:dyDescent="0.15">
      <c r="A81" s="1">
        <v>69</v>
      </c>
      <c r="B81" s="1">
        <f t="shared" si="8"/>
        <v>1</v>
      </c>
      <c r="C81" s="1">
        <f ca="1">IF(PIDS.Mode=2,PIDS.K*E81+F81*PIDS.OnebyTi+PIDS.Td*(E81-E80),1)</f>
        <v>0.99999882384265382</v>
      </c>
      <c r="D81" s="1">
        <f t="shared" ca="1" si="7"/>
        <v>1.0000172665863265</v>
      </c>
      <c r="E81" s="1">
        <f t="shared" ca="1" si="9"/>
        <v>-1.7266586326503131E-5</v>
      </c>
      <c r="F81" s="1">
        <f t="shared" ca="1" si="10"/>
        <v>3.0001513784378768</v>
      </c>
    </row>
    <row r="82" spans="1:6" x14ac:dyDescent="0.15">
      <c r="A82" s="1">
        <v>70</v>
      </c>
      <c r="B82" s="1">
        <f t="shared" si="8"/>
        <v>1</v>
      </c>
      <c r="C82" s="1">
        <f ca="1">IF(PIDS.Mode=2,PIDS.K*E82+F82*PIDS.OnebyTi+PIDS.Td*(E82-E81),1)</f>
        <v>0.99999894426258562</v>
      </c>
      <c r="D82" s="1">
        <f t="shared" ca="1" si="7"/>
        <v>1.0000154987606538</v>
      </c>
      <c r="E82" s="1">
        <f t="shared" ca="1" si="9"/>
        <v>-1.5498760653764876E-5</v>
      </c>
      <c r="F82" s="1">
        <f t="shared" ca="1" si="10"/>
        <v>3.0001358796772228</v>
      </c>
    </row>
    <row r="83" spans="1:6" x14ac:dyDescent="0.15">
      <c r="A83" s="1">
        <v>71</v>
      </c>
      <c r="B83" s="1">
        <f t="shared" si="8"/>
        <v>1</v>
      </c>
      <c r="C83" s="1">
        <f ca="1">IF(PIDS.Mode=2,PIDS.K*E83+F83*PIDS.OnebyTi+PIDS.Td*(E83-E82),1)</f>
        <v>0.99999905235341857</v>
      </c>
      <c r="D83" s="1">
        <f t="shared" ca="1" si="7"/>
        <v>1.000013911932403</v>
      </c>
      <c r="E83" s="1">
        <f t="shared" ca="1" si="9"/>
        <v>-1.3911932402965732E-5</v>
      </c>
      <c r="F83" s="1">
        <f t="shared" ca="1" si="10"/>
        <v>3.0001219677448199</v>
      </c>
    </row>
    <row r="84" spans="1:6" x14ac:dyDescent="0.15">
      <c r="A84" s="1">
        <v>72</v>
      </c>
      <c r="B84" s="1">
        <f t="shared" si="8"/>
        <v>1</v>
      </c>
      <c r="C84" s="1">
        <f ca="1">IF(PIDS.Mode=2,PIDS.K*E84+F84*PIDS.OnebyTi+PIDS.Td*(E84-E83),1)</f>
        <v>0.99999914937745804</v>
      </c>
      <c r="D84" s="1">
        <f t="shared" ca="1" si="7"/>
        <v>1.0000124875702971</v>
      </c>
      <c r="E84" s="1">
        <f t="shared" ca="1" si="9"/>
        <v>-1.2487570297148309E-5</v>
      </c>
      <c r="F84" s="1">
        <f t="shared" ca="1" si="10"/>
        <v>3.0001094801745225</v>
      </c>
    </row>
    <row r="85" spans="1:6" x14ac:dyDescent="0.15">
      <c r="A85" s="1">
        <v>73</v>
      </c>
      <c r="B85" s="1">
        <f t="shared" si="8"/>
        <v>1</v>
      </c>
      <c r="C85" s="1">
        <f ca="1">IF(PIDS.Mode=2,PIDS.K*E85+F85*PIDS.OnebyTi+PIDS.Td*(E85-E84),1)</f>
        <v>0.99999923646776923</v>
      </c>
      <c r="D85" s="1">
        <f t="shared" ca="1" si="7"/>
        <v>1.0000112090403697</v>
      </c>
      <c r="E85" s="1">
        <f t="shared" ca="1" si="9"/>
        <v>-1.1209040369664081E-5</v>
      </c>
      <c r="F85" s="1">
        <f t="shared" ca="1" si="10"/>
        <v>3.0000982711341528</v>
      </c>
    </row>
    <row r="86" spans="1:6" x14ac:dyDescent="0.15">
      <c r="A86" s="1">
        <v>74</v>
      </c>
      <c r="B86" s="1">
        <f t="shared" si="8"/>
        <v>1</v>
      </c>
      <c r="C86" s="1">
        <f ca="1">IF(PIDS.Mode=2,PIDS.K*E86+F86*PIDS.OnebyTi+PIDS.Td*(E86-E85),1)</f>
        <v>0.99999931464140823</v>
      </c>
      <c r="D86" s="1">
        <f t="shared" ca="1" si="7"/>
        <v>1.0000100614117093</v>
      </c>
      <c r="E86" s="1">
        <f t="shared" ca="1" si="9"/>
        <v>-1.0061411709338941E-5</v>
      </c>
      <c r="F86" s="1">
        <f t="shared" ca="1" si="10"/>
        <v>3.0000882097224437</v>
      </c>
    </row>
    <row r="87" spans="1:6" x14ac:dyDescent="0.15">
      <c r="A87" s="1">
        <v>75</v>
      </c>
      <c r="B87" s="1">
        <f t="shared" si="8"/>
        <v>1</v>
      </c>
      <c r="C87" s="1">
        <f ca="1">IF(PIDS.Mode=2,PIDS.K*E87+F87*PIDS.OnebyTi+PIDS.Td*(E87-E86),1)</f>
        <v>0.99999938481130102</v>
      </c>
      <c r="D87" s="1">
        <f t="shared" ca="1" si="7"/>
        <v>1.0000090312820944</v>
      </c>
      <c r="E87" s="1">
        <f t="shared" ca="1" si="9"/>
        <v>-9.0312820943960759E-6</v>
      </c>
      <c r="F87" s="1">
        <f t="shared" ca="1" si="10"/>
        <v>3.0000791784403491</v>
      </c>
    </row>
    <row r="88" spans="1:6" x14ac:dyDescent="0.15">
      <c r="A88" s="1">
        <v>76</v>
      </c>
      <c r="B88" s="1">
        <f t="shared" si="8"/>
        <v>1</v>
      </c>
      <c r="C88" s="1">
        <f ca="1">IF(PIDS.Mode=2,PIDS.K*E88+F88*PIDS.OnebyTi+PIDS.Td*(E88-E87),1)</f>
        <v>0.99999944779690508</v>
      </c>
      <c r="D88" s="1">
        <f t="shared" ca="1" si="7"/>
        <v>1.0000081066214788</v>
      </c>
      <c r="E88" s="1">
        <f t="shared" ca="1" si="9"/>
        <v>-8.1066214787650637E-6</v>
      </c>
      <c r="F88" s="1">
        <f t="shared" ca="1" si="10"/>
        <v>3.0000710718188701</v>
      </c>
    </row>
    <row r="89" spans="1:6" x14ac:dyDescent="0.15">
      <c r="A89" s="1">
        <v>77</v>
      </c>
      <c r="B89" s="1">
        <f t="shared" si="8"/>
        <v>1</v>
      </c>
      <c r="C89" s="1">
        <f ca="1">IF(PIDS.Mode=2,PIDS.K*E89+F89*PIDS.OnebyTi+PIDS.Td*(E89-E88),1)</f>
        <v>0.99999950433377838</v>
      </c>
      <c r="D89" s="1">
        <f t="shared" ca="1" si="7"/>
        <v>1.0000072766315029</v>
      </c>
      <c r="E89" s="1">
        <f t="shared" ca="1" si="9"/>
        <v>-7.276631502906028E-6</v>
      </c>
      <c r="F89" s="1">
        <f t="shared" ca="1" si="10"/>
        <v>3.0000637951873674</v>
      </c>
    </row>
    <row r="90" spans="1:6" x14ac:dyDescent="0.15">
      <c r="A90" s="1">
        <v>78</v>
      </c>
      <c r="B90" s="1">
        <f t="shared" si="8"/>
        <v>1</v>
      </c>
      <c r="C90" s="1">
        <f ca="1">IF(PIDS.Mode=2,PIDS.K*E90+F90*PIDS.OnebyTi+PIDS.Td*(E90-E89),1)</f>
        <v>0.99999955508216876</v>
      </c>
      <c r="D90" s="1">
        <f t="shared" ca="1" si="7"/>
        <v>1.0000065316193889</v>
      </c>
      <c r="E90" s="1">
        <f t="shared" ca="1" si="9"/>
        <v>-6.5316193889053409E-6</v>
      </c>
      <c r="F90" s="1">
        <f t="shared" ca="1" si="10"/>
        <v>3.0000572635679785</v>
      </c>
    </row>
    <row r="91" spans="1:6" x14ac:dyDescent="0.15">
      <c r="A91" s="1">
        <v>79</v>
      </c>
      <c r="B91" s="1">
        <f t="shared" si="8"/>
        <v>1</v>
      </c>
      <c r="C91" s="1">
        <f ca="1">IF(PIDS.Mode=2,PIDS.K*E91+F91*PIDS.OnebyTi+PIDS.Td*(E91-E90),1)</f>
        <v>0.99999960063472593</v>
      </c>
      <c r="D91" s="1">
        <f t="shared" ca="1" si="7"/>
        <v>1.0000058628847461</v>
      </c>
      <c r="E91" s="1">
        <f t="shared" ca="1" si="9"/>
        <v>-5.8628847461328348E-6</v>
      </c>
      <c r="F91" s="1">
        <f t="shared" ca="1" si="10"/>
        <v>3.0000514006832324</v>
      </c>
    </row>
    <row r="92" spans="1:6" x14ac:dyDescent="0.15">
      <c r="A92" s="1">
        <v>80</v>
      </c>
      <c r="B92" s="1">
        <f t="shared" si="8"/>
        <v>1</v>
      </c>
      <c r="C92" s="1">
        <f ca="1">IF(PIDS.Mode=2,PIDS.K*E92+F92*PIDS.OnebyTi+PIDS.Td*(E92-E91),1)</f>
        <v>0.99999964152342136</v>
      </c>
      <c r="D92" s="1">
        <f t="shared" ca="1" si="7"/>
        <v>1.0000052626179663</v>
      </c>
      <c r="E92" s="1">
        <f t="shared" ca="1" si="9"/>
        <v>-5.2626179662951245E-6</v>
      </c>
      <c r="F92" s="1">
        <f t="shared" ca="1" si="10"/>
        <v>3.0000461380652661</v>
      </c>
    </row>
    <row r="93" spans="1:6" x14ac:dyDescent="0.15">
      <c r="A93" s="1">
        <v>81</v>
      </c>
      <c r="B93" s="1">
        <f t="shared" si="8"/>
        <v>1</v>
      </c>
      <c r="C93" s="1">
        <f ca="1">IF(PIDS.Mode=2,PIDS.K*E93+F93*PIDS.OnebyTi+PIDS.Td*(E93-E92),1)</f>
        <v>0.99999967822576008</v>
      </c>
      <c r="D93" s="1">
        <f t="shared" ca="1" si="7"/>
        <v>1.0000047238090222</v>
      </c>
      <c r="E93" s="1">
        <f t="shared" ca="1" si="9"/>
        <v>-4.7238090221668472E-6</v>
      </c>
      <c r="F93" s="1">
        <f t="shared" ca="1" si="10"/>
        <v>3.0000414142562439</v>
      </c>
    </row>
    <row r="94" spans="1:6" x14ac:dyDescent="0.15">
      <c r="A94" s="1">
        <v>82</v>
      </c>
      <c r="B94" s="1">
        <f t="shared" si="8"/>
        <v>1</v>
      </c>
      <c r="C94" s="1">
        <f ca="1">IF(PIDS.Mode=2,PIDS.K*E94+F94*PIDS.OnebyTi+PIDS.Td*(E94-E93),1)</f>
        <v>0.99999971117035902</v>
      </c>
      <c r="D94" s="1">
        <f t="shared" ca="1" si="7"/>
        <v>1.0000042401656022</v>
      </c>
      <c r="E94" s="1">
        <f t="shared" ca="1" si="9"/>
        <v>-4.240165602187318E-6</v>
      </c>
      <c r="F94" s="1">
        <f t="shared" ca="1" si="10"/>
        <v>3.0000371740906417</v>
      </c>
    </row>
    <row r="95" spans="1:6" x14ac:dyDescent="0.15">
      <c r="A95" s="1">
        <v>83</v>
      </c>
      <c r="B95" s="1">
        <f t="shared" si="8"/>
        <v>1</v>
      </c>
      <c r="C95" s="1">
        <f ca="1">IF(PIDS.Mode=2,PIDS.K*E95+F95*PIDS.OnebyTi+PIDS.Td*(E95-E94),1)</f>
        <v>0.9999997407419513</v>
      </c>
      <c r="D95" s="1">
        <f t="shared" ca="1" si="7"/>
        <v>1.0000038060396281</v>
      </c>
      <c r="E95" s="1">
        <f t="shared" ca="1" si="9"/>
        <v>-3.8060396281291986E-6</v>
      </c>
      <c r="F95" s="1">
        <f t="shared" ca="1" si="10"/>
        <v>3.0000333680510138</v>
      </c>
    </row>
    <row r="96" spans="1:6" x14ac:dyDescent="0.15">
      <c r="A96" s="1">
        <v>84</v>
      </c>
      <c r="B96" s="1">
        <f t="shared" si="8"/>
        <v>1</v>
      </c>
      <c r="C96" s="1">
        <f ca="1">IF(PIDS.Mode=2,PIDS.K*E96+F96*PIDS.OnebyTi+PIDS.Td*(E96-E95),1)</f>
        <v>0.99999976728588003</v>
      </c>
      <c r="D96" s="1">
        <f t="shared" ca="1" si="7"/>
        <v>1.0000034163612956</v>
      </c>
      <c r="E96" s="1">
        <f t="shared" ca="1" si="9"/>
        <v>-3.4163612956383815E-6</v>
      </c>
      <c r="F96" s="1">
        <f t="shared" ca="1" si="10"/>
        <v>3.0000299516897182</v>
      </c>
    </row>
    <row r="97" spans="1:6" x14ac:dyDescent="0.15">
      <c r="A97" s="1">
        <v>85</v>
      </c>
      <c r="B97" s="1">
        <f t="shared" si="8"/>
        <v>1</v>
      </c>
      <c r="C97" s="1">
        <f ca="1">IF(PIDS.Mode=2,PIDS.K*E97+F97*PIDS.OnebyTi+PIDS.Td*(E97-E96),1)</f>
        <v>0.99999979111212989</v>
      </c>
      <c r="D97" s="1">
        <f t="shared" ca="1" si="7"/>
        <v>1.0000030665798685</v>
      </c>
      <c r="E97" s="1">
        <f t="shared" ca="1" si="9"/>
        <v>-3.0665798684825774E-6</v>
      </c>
      <c r="F97" s="1">
        <f t="shared" ca="1" si="10"/>
        <v>3.0000268851098495</v>
      </c>
    </row>
    <row r="98" spans="1:6" x14ac:dyDescent="0.15">
      <c r="A98" s="1">
        <v>86</v>
      </c>
      <c r="B98" s="1">
        <f t="shared" si="8"/>
        <v>1</v>
      </c>
      <c r="C98" s="1">
        <f ca="1">IF(PIDS.Mode=2,PIDS.K*E98+F98*PIDS.OnebyTi+PIDS.Td*(E98-E97),1)</f>
        <v>0.99999981249894854</v>
      </c>
      <c r="D98" s="1">
        <f t="shared" ca="1" si="7"/>
        <v>1.0000027526105337</v>
      </c>
      <c r="E98" s="1">
        <f t="shared" ca="1" si="9"/>
        <v>-2.7526105337294382E-6</v>
      </c>
      <c r="F98" s="1">
        <f t="shared" ca="1" si="10"/>
        <v>3.0000241324993158</v>
      </c>
    </row>
    <row r="99" spans="1:6" x14ac:dyDescent="0.15">
      <c r="A99" s="1">
        <v>87</v>
      </c>
      <c r="B99" s="1">
        <f t="shared" si="8"/>
        <v>1</v>
      </c>
      <c r="C99" s="1">
        <f ca="1">IF(PIDS.Mode=2,PIDS.K*E99+F99*PIDS.OnebyTi+PIDS.Td*(E99-E98),1)</f>
        <v>0.99999983169609397</v>
      </c>
      <c r="D99" s="1">
        <f t="shared" ca="1" si="7"/>
        <v>1.0000024707866992</v>
      </c>
      <c r="E99" s="1">
        <f t="shared" ca="1" si="9"/>
        <v>-2.4707866992379479E-6</v>
      </c>
      <c r="F99" s="1">
        <f t="shared" ca="1" si="10"/>
        <v>3.0000216617126165</v>
      </c>
    </row>
    <row r="100" spans="1:6" x14ac:dyDescent="0.15">
      <c r="A100" s="1">
        <v>88</v>
      </c>
      <c r="B100" s="1">
        <f t="shared" si="8"/>
        <v>1</v>
      </c>
      <c r="C100" s="1">
        <f ca="1">IF(PIDS.Mode=2,PIDS.K*E100+F100*PIDS.OnebyTi+PIDS.Td*(E100-E99),1)</f>
        <v>0.99999984892775506</v>
      </c>
      <c r="D100" s="1">
        <f t="shared" ca="1" si="7"/>
        <v>1.0000022178171732</v>
      </c>
      <c r="E100" s="1">
        <f t="shared" ca="1" si="9"/>
        <v>-2.2178171732445406E-6</v>
      </c>
      <c r="F100" s="1">
        <f t="shared" ca="1" si="10"/>
        <v>3.0000194438954431</v>
      </c>
    </row>
    <row r="101" spans="1:6" x14ac:dyDescent="0.15">
      <c r="A101" s="1">
        <v>89</v>
      </c>
      <c r="B101" s="1">
        <f t="shared" si="8"/>
        <v>1</v>
      </c>
      <c r="C101" s="1">
        <f ca="1">IF(PIDS.Mode=2,PIDS.K*E101+F101*PIDS.OnebyTi+PIDS.Td*(E101-E100),1)</f>
        <v>0.99999986439516642</v>
      </c>
      <c r="D101" s="1">
        <f t="shared" ca="1" si="7"/>
        <v>1.0000019907477304</v>
      </c>
      <c r="E101" s="1">
        <f t="shared" ca="1" si="9"/>
        <v>-1.9907477304403898E-6</v>
      </c>
      <c r="F101" s="1">
        <f t="shared" ca="1" si="10"/>
        <v>3.0000174531477128</v>
      </c>
    </row>
    <row r="102" spans="1:6" x14ac:dyDescent="0.15">
      <c r="A102" s="1">
        <v>90</v>
      </c>
      <c r="B102" s="1">
        <f t="shared" si="8"/>
        <v>1</v>
      </c>
      <c r="C102" s="1">
        <f ca="1">IF(PIDS.Mode=2,PIDS.K*E102+F102*PIDS.OnebyTi+PIDS.Td*(E102-E101),1)</f>
        <v>0.99999987827895886</v>
      </c>
      <c r="D102" s="1">
        <f t="shared" ca="1" si="7"/>
        <v>1.0000017869266116</v>
      </c>
      <c r="E102" s="1">
        <f t="shared" ca="1" si="9"/>
        <v>-1.7869266115688731E-6</v>
      </c>
      <c r="F102" s="1">
        <f t="shared" ca="1" si="10"/>
        <v>3.0000156662211013</v>
      </c>
    </row>
    <row r="103" spans="1:6" x14ac:dyDescent="0.15">
      <c r="A103" s="1">
        <v>91</v>
      </c>
      <c r="B103" s="1">
        <f t="shared" si="8"/>
        <v>1</v>
      </c>
      <c r="C103" s="1">
        <f ca="1">IF(PIDS.Mode=2,PIDS.K*E103+F103*PIDS.OnebyTi+PIDS.Td*(E103-E102),1)</f>
        <v>0.99999989074127071</v>
      </c>
      <c r="D103" s="1">
        <f t="shared" ca="1" si="7"/>
        <v>1.0000016039735553</v>
      </c>
      <c r="E103" s="1">
        <f t="shared" ca="1" si="9"/>
        <v>-1.6039735553086132E-6</v>
      </c>
      <c r="F103" s="1">
        <f t="shared" ca="1" si="10"/>
        <v>3.000014062247546</v>
      </c>
    </row>
    <row r="104" spans="1:6" x14ac:dyDescent="0.15">
      <c r="A104" s="1">
        <v>92</v>
      </c>
      <c r="B104" s="1">
        <f t="shared" si="8"/>
        <v>1</v>
      </c>
      <c r="C104" s="1">
        <f ca="1">IF(PIDS.Mode=2,PIDS.K*E104+F104*PIDS.OnebyTi+PIDS.Td*(E104-E103),1)</f>
        <v>0.99999990192763843</v>
      </c>
      <c r="D104" s="1">
        <f t="shared" ca="1" si="7"/>
        <v>1.0000014397520018</v>
      </c>
      <c r="E104" s="1">
        <f t="shared" ca="1" si="9"/>
        <v>-1.4397520018416543E-6</v>
      </c>
      <c r="F104" s="1">
        <f t="shared" ca="1" si="10"/>
        <v>3.0000126224955439</v>
      </c>
    </row>
    <row r="105" spans="1:6" x14ac:dyDescent="0.15">
      <c r="A105" s="1">
        <v>93</v>
      </c>
      <c r="B105" s="1">
        <f t="shared" si="8"/>
        <v>1</v>
      </c>
      <c r="C105" s="1">
        <f ca="1">IF(PIDS.Mode=2,PIDS.K*E105+F105*PIDS.OnebyTi+PIDS.Td*(E105-E104),1)</f>
        <v>0.99999991196869942</v>
      </c>
      <c r="D105" s="1">
        <f t="shared" ca="1" si="7"/>
        <v>1.000001292344141</v>
      </c>
      <c r="E105" s="1">
        <f t="shared" ca="1" si="9"/>
        <v>-1.2923441410350733E-6</v>
      </c>
      <c r="F105" s="1">
        <f t="shared" ca="1" si="10"/>
        <v>3.0000113301514029</v>
      </c>
    </row>
    <row r="106" spans="1:6" x14ac:dyDescent="0.15">
      <c r="A106" s="1">
        <v>94</v>
      </c>
      <c r="B106" s="1">
        <f t="shared" si="8"/>
        <v>1</v>
      </c>
      <c r="C106" s="1">
        <f ca="1">IF(PIDS.Mode=2,PIDS.K*E106+F106*PIDS.OnebyTi+PIDS.Td*(E106-E105),1)</f>
        <v>0.99999992098171431</v>
      </c>
      <c r="D106" s="1">
        <f t="shared" ca="1" si="7"/>
        <v>1.0000011600285166</v>
      </c>
      <c r="E106" s="1">
        <f t="shared" ca="1" si="9"/>
        <v>-1.1600285165780377E-6</v>
      </c>
      <c r="F106" s="1">
        <f t="shared" ca="1" si="10"/>
        <v>3.0000101701228861</v>
      </c>
    </row>
    <row r="107" spans="1:6" x14ac:dyDescent="0.15">
      <c r="A107" s="1">
        <v>95</v>
      </c>
      <c r="B107" s="1">
        <f t="shared" si="8"/>
        <v>1</v>
      </c>
      <c r="C107" s="1">
        <f ca="1">IF(PIDS.Mode=2,PIDS.K*E107+F107*PIDS.OnebyTi+PIDS.Td*(E107-E106),1)</f>
        <v>0.99999992907193813</v>
      </c>
      <c r="D107" s="1">
        <f t="shared" ca="1" si="7"/>
        <v>1.0000010412599221</v>
      </c>
      <c r="E107" s="1">
        <f t="shared" ca="1" si="9"/>
        <v>-1.0412599220632757E-6</v>
      </c>
      <c r="F107" s="1">
        <f t="shared" ca="1" si="10"/>
        <v>3.0000091288629642</v>
      </c>
    </row>
    <row r="108" spans="1:6" x14ac:dyDescent="0.15">
      <c r="A108" s="1">
        <v>96</v>
      </c>
      <c r="B108" s="1">
        <f t="shared" si="8"/>
        <v>1</v>
      </c>
      <c r="C108" s="1">
        <f ca="1">IF(PIDS.Mode=2,PIDS.K*E108+F108*PIDS.OnebyTi+PIDS.Td*(E108-E107),1)</f>
        <v>0.9999999363338512</v>
      </c>
      <c r="D108" s="1">
        <f t="shared" ca="1" si="7"/>
        <v>1.0000009346513552</v>
      </c>
      <c r="E108" s="1">
        <f t="shared" ca="1" si="9"/>
        <v>-9.346513551999891E-7</v>
      </c>
      <c r="F108" s="1">
        <f t="shared" ca="1" si="10"/>
        <v>3.0000081942116088</v>
      </c>
    </row>
    <row r="109" spans="1:6" x14ac:dyDescent="0.15">
      <c r="A109" s="1">
        <v>97</v>
      </c>
      <c r="B109" s="1">
        <f t="shared" si="8"/>
        <v>1</v>
      </c>
      <c r="C109" s="1">
        <f ca="1">IF(PIDS.Mode=2,PIDS.K*E109+F109*PIDS.OnebyTi+PIDS.Td*(E109-E108),1)</f>
        <v>0.99999994285225924</v>
      </c>
      <c r="D109" s="1">
        <f t="shared" ca="1" si="7"/>
        <v>1.0000008389578214</v>
      </c>
      <c r="E109" s="1">
        <f t="shared" ca="1" si="9"/>
        <v>-8.3895782143628139E-7</v>
      </c>
      <c r="F109" s="1">
        <f t="shared" ca="1" si="10"/>
        <v>3.0000073552537874</v>
      </c>
    </row>
    <row r="110" spans="1:6" x14ac:dyDescent="0.15">
      <c r="A110" s="1">
        <v>98</v>
      </c>
      <c r="B110" s="1">
        <f t="shared" si="8"/>
        <v>1</v>
      </c>
      <c r="C110" s="1">
        <f ca="1">IF(PIDS.Mode=2,PIDS.K*E110+F110*PIDS.OnebyTi+PIDS.Td*(E110-E109),1)</f>
        <v>0.99999994870328524</v>
      </c>
      <c r="D110" s="1">
        <f t="shared" ca="1" si="7"/>
        <v>1.0000007530617938</v>
      </c>
      <c r="E110" s="1">
        <f t="shared" ca="1" si="9"/>
        <v>-7.5306179381229299E-7</v>
      </c>
      <c r="F110" s="1">
        <f t="shared" ca="1" si="10"/>
        <v>3.0000066021919936</v>
      </c>
    </row>
    <row r="111" spans="1:6" x14ac:dyDescent="0.15">
      <c r="A111" s="1">
        <v>99</v>
      </c>
      <c r="B111" s="1">
        <f t="shared" si="8"/>
        <v>1</v>
      </c>
      <c r="C111" s="1">
        <f ca="1">IF(PIDS.Mode=2,PIDS.K*E111+F111*PIDS.OnebyTi+PIDS.Td*(E111-E110),1)</f>
        <v>0.99999995395525865</v>
      </c>
      <c r="D111" s="1">
        <f t="shared" ca="1" si="7"/>
        <v>1.0000006759601625</v>
      </c>
      <c r="E111" s="1">
        <f t="shared" ca="1" si="9"/>
        <v>-6.7596016251059154E-7</v>
      </c>
      <c r="F111" s="1">
        <f t="shared" ca="1" si="10"/>
        <v>3.000005926231831</v>
      </c>
    </row>
    <row r="112" spans="1:6" x14ac:dyDescent="0.15">
      <c r="A112" s="1">
        <v>100</v>
      </c>
      <c r="B112" s="1">
        <f t="shared" si="8"/>
        <v>1</v>
      </c>
      <c r="C112" s="1">
        <f ca="1">IF(PIDS.Mode=2,PIDS.K*E112+F112*PIDS.OnebyTi+PIDS.Td*(E112-E111),1)</f>
        <v>0.9999999586695123</v>
      </c>
      <c r="D112" s="1">
        <f t="shared" ca="1" si="7"/>
        <v>1.0000006067525204</v>
      </c>
      <c r="E112" s="1">
        <f t="shared" ca="1" si="9"/>
        <v>-6.0675252044894989E-7</v>
      </c>
      <c r="F112" s="1">
        <f t="shared" ca="1" si="10"/>
        <v>3.0000053194793104</v>
      </c>
    </row>
    <row r="113" spans="1:6" x14ac:dyDescent="0.15">
      <c r="A113" s="1">
        <v>101</v>
      </c>
      <c r="B113" s="1">
        <f t="shared" si="8"/>
        <v>1</v>
      </c>
      <c r="C113" s="1">
        <f ca="1">IF(PIDS.Mode=2,PIDS.K*E113+F113*PIDS.OnebyTi+PIDS.Td*(E113-E112),1)</f>
        <v>0.99999996290110138</v>
      </c>
      <c r="D113" s="1">
        <f t="shared" ca="1" si="7"/>
        <v>1.0000005446306475</v>
      </c>
      <c r="E113" s="1">
        <f t="shared" ca="1" si="9"/>
        <v>-5.4463064746990142E-7</v>
      </c>
      <c r="F113" s="1">
        <f t="shared" ca="1" si="10"/>
        <v>3.0000047748486631</v>
      </c>
    </row>
    <row r="114" spans="1:6" x14ac:dyDescent="0.15">
      <c r="A114" s="1">
        <v>102</v>
      </c>
      <c r="B114" s="1">
        <f t="shared" si="8"/>
        <v>1</v>
      </c>
      <c r="C114" s="1">
        <f ca="1">IF(PIDS.Mode=2,PIDS.K*E114+F114*PIDS.OnebyTi+PIDS.Td*(E114-E113),1)</f>
        <v>0.99999996669944213</v>
      </c>
      <c r="D114" s="1">
        <f t="shared" ca="1" si="7"/>
        <v>1.000000488869073</v>
      </c>
      <c r="E114" s="1">
        <f t="shared" ca="1" si="9"/>
        <v>-4.8886907300094151E-7</v>
      </c>
      <c r="F114" s="1">
        <f t="shared" ca="1" si="10"/>
        <v>3.0000042859795899</v>
      </c>
    </row>
    <row r="115" spans="1:6" x14ac:dyDescent="0.15">
      <c r="A115" s="1">
        <v>103</v>
      </c>
      <c r="B115" s="1">
        <f t="shared" si="8"/>
        <v>1</v>
      </c>
      <c r="C115" s="1">
        <f ca="1">IF(PIDS.Mode=2,PIDS.K*E115+F115*PIDS.OnebyTi+PIDS.Td*(E115-E114),1)</f>
        <v>0.99999997010889297</v>
      </c>
      <c r="D115" s="1">
        <f t="shared" ca="1" si="7"/>
        <v>1.0000004388166028</v>
      </c>
      <c r="E115" s="1">
        <f t="shared" ca="1" si="9"/>
        <v>-4.3881660283240365E-7</v>
      </c>
      <c r="F115" s="1">
        <f t="shared" ca="1" si="10"/>
        <v>3.0000038471629873</v>
      </c>
    </row>
    <row r="116" spans="1:6" x14ac:dyDescent="0.15">
      <c r="A116" s="1">
        <v>104</v>
      </c>
      <c r="B116" s="1">
        <f t="shared" si="8"/>
        <v>1</v>
      </c>
      <c r="C116" s="1">
        <f ca="1">IF(PIDS.Mode=2,PIDS.K*E116+F116*PIDS.OnebyTi+PIDS.Td*(E116-E115),1)</f>
        <v>0.99999997316927058</v>
      </c>
      <c r="D116" s="1">
        <f t="shared" ca="1" si="7"/>
        <v>1.0000003938887148</v>
      </c>
      <c r="E116" s="1">
        <f t="shared" ca="1" si="9"/>
        <v>-3.938887147558745E-7</v>
      </c>
      <c r="F116" s="1">
        <f t="shared" ca="1" si="10"/>
        <v>3.0000034532742728</v>
      </c>
    </row>
    <row r="117" spans="1:6" x14ac:dyDescent="0.15">
      <c r="A117" s="1">
        <v>105</v>
      </c>
      <c r="B117" s="1">
        <f t="shared" si="8"/>
        <v>1</v>
      </c>
      <c r="C117" s="1">
        <f ca="1">IF(PIDS.Mode=2,PIDS.K*E117+F117*PIDS.OnebyTi+PIDS.Td*(E117-E116),1)</f>
        <v>0.99999997591631373</v>
      </c>
      <c r="D117" s="1">
        <f t="shared" ca="1" si="7"/>
        <v>1.0000003535607327</v>
      </c>
      <c r="E117" s="1">
        <f t="shared" ca="1" si="9"/>
        <v>-3.5356073269099397E-7</v>
      </c>
      <c r="F117" s="1">
        <f t="shared" ca="1" si="10"/>
        <v>3.0000030997135401</v>
      </c>
    </row>
    <row r="118" spans="1:6" x14ac:dyDescent="0.15">
      <c r="A118" s="1">
        <v>106</v>
      </c>
      <c r="B118" s="1">
        <f t="shared" si="8"/>
        <v>1</v>
      </c>
      <c r="C118" s="1">
        <f ca="1">IF(PIDS.Mode=2,PIDS.K*E118+F118*PIDS.OnebyTi+PIDS.Td*(E118-E117),1)</f>
        <v>0.99999997838210297</v>
      </c>
      <c r="D118" s="1">
        <f t="shared" ca="1" si="7"/>
        <v>1.0000003173616989</v>
      </c>
      <c r="E118" s="1">
        <f t="shared" ca="1" si="9"/>
        <v>-3.1736169892049304E-7</v>
      </c>
      <c r="F118" s="1">
        <f t="shared" ca="1" si="10"/>
        <v>3.0000027823518414</v>
      </c>
    </row>
    <row r="119" spans="1:6" x14ac:dyDescent="0.15">
      <c r="A119" s="1">
        <v>107</v>
      </c>
      <c r="B119" s="1">
        <f t="shared" si="8"/>
        <v>1</v>
      </c>
      <c r="C119" s="1">
        <f ca="1">IF(PIDS.Mode=2,PIDS.K*E119+F119*PIDS.OnebyTi+PIDS.Td*(E119-E118),1)</f>
        <v>0.99999998059543427</v>
      </c>
      <c r="D119" s="1">
        <f t="shared" ca="1" si="7"/>
        <v>1.0000002848688745</v>
      </c>
      <c r="E119" s="1">
        <f t="shared" ca="1" si="9"/>
        <v>-2.84868874489419E-7</v>
      </c>
      <c r="F119" s="1">
        <f t="shared" ca="1" si="10"/>
        <v>3.0000024974829671</v>
      </c>
    </row>
    <row r="120" spans="1:6" x14ac:dyDescent="0.15">
      <c r="A120" s="1">
        <v>108</v>
      </c>
      <c r="B120" s="1">
        <f t="shared" si="8"/>
        <v>1</v>
      </c>
      <c r="C120" s="1">
        <f ca="1">IF(PIDS.Mode=2,PIDS.K*E120+F120*PIDS.OnebyTi+PIDS.Td*(E120-E119),1)</f>
        <v>0.99999998258215483</v>
      </c>
      <c r="D120" s="1">
        <f t="shared" ca="1" si="7"/>
        <v>1.000000255702802</v>
      </c>
      <c r="E120" s="1">
        <f t="shared" ca="1" si="9"/>
        <v>-2.5570280204334495E-7</v>
      </c>
      <c r="F120" s="1">
        <f t="shared" ca="1" si="10"/>
        <v>3.0000022417801651</v>
      </c>
    </row>
    <row r="121" spans="1:6" x14ac:dyDescent="0.15">
      <c r="A121" s="1">
        <v>109</v>
      </c>
      <c r="B121" s="1">
        <f t="shared" si="8"/>
        <v>1</v>
      </c>
      <c r="C121" s="1">
        <f ca="1">IF(PIDS.Mode=2,PIDS.K*E121+F121*PIDS.OnebyTi+PIDS.Td*(E121-E120),1)</f>
        <v>0.99999998436546722</v>
      </c>
      <c r="D121" s="1">
        <f t="shared" ca="1" si="7"/>
        <v>1.0000002295228745</v>
      </c>
      <c r="E121" s="1">
        <f t="shared" ca="1" si="9"/>
        <v>-2.2952287448418929E-7</v>
      </c>
      <c r="F121" s="1">
        <f t="shared" ca="1" si="10"/>
        <v>3.0000020122572906</v>
      </c>
    </row>
    <row r="122" spans="1:6" x14ac:dyDescent="0.15">
      <c r="A122" s="1">
        <v>110</v>
      </c>
      <c r="B122" s="1">
        <f t="shared" si="8"/>
        <v>1</v>
      </c>
      <c r="C122" s="1">
        <f ca="1">IF(PIDS.Mode=2,PIDS.K*E122+F122*PIDS.OnebyTi+PIDS.Td*(E122-E121),1)</f>
        <v>0.99999998596619677</v>
      </c>
      <c r="D122" s="1">
        <f t="shared" ca="1" si="7"/>
        <v>1.0000002060233579</v>
      </c>
      <c r="E122" s="1">
        <f t="shared" ca="1" si="9"/>
        <v>-2.0602335792929694E-7</v>
      </c>
      <c r="F122" s="1">
        <f t="shared" ca="1" si="10"/>
        <v>3.0000018062339326</v>
      </c>
    </row>
    <row r="123" spans="1:6" x14ac:dyDescent="0.15">
      <c r="A123" s="1">
        <v>111</v>
      </c>
      <c r="B123" s="1">
        <f t="shared" si="8"/>
        <v>1</v>
      </c>
      <c r="C123" s="1">
        <f ca="1">IF(PIDS.Mode=2,PIDS.K*E123+F123*PIDS.OnebyTi+PIDS.Td*(E123-E122),1)</f>
        <v>0.99999998740303631</v>
      </c>
      <c r="D123" s="1">
        <f t="shared" ca="1" si="7"/>
        <v>1.0000001849298208</v>
      </c>
      <c r="E123" s="1">
        <f t="shared" ca="1" si="9"/>
        <v>-1.8492982079010289E-7</v>
      </c>
      <c r="F123" s="1">
        <f t="shared" ca="1" si="10"/>
        <v>3.0000016213041119</v>
      </c>
    </row>
    <row r="124" spans="1:6" x14ac:dyDescent="0.15">
      <c r="A124" s="1">
        <v>112</v>
      </c>
      <c r="B124" s="1">
        <f t="shared" si="8"/>
        <v>1</v>
      </c>
      <c r="C124" s="1">
        <f ca="1">IF(PIDS.Mode=2,PIDS.K*E124+F124*PIDS.OnebyTi+PIDS.Td*(E124-E123),1)</f>
        <v>0.99999998869276641</v>
      </c>
      <c r="D124" s="1">
        <f t="shared" ca="1" si="7"/>
        <v>1.0000001659959286</v>
      </c>
      <c r="E124" s="1">
        <f t="shared" ca="1" si="9"/>
        <v>-1.6599592855826018E-7</v>
      </c>
      <c r="F124" s="1">
        <f t="shared" ca="1" si="10"/>
        <v>3.0000014553081833</v>
      </c>
    </row>
    <row r="125" spans="1:6" x14ac:dyDescent="0.15">
      <c r="A125" s="1">
        <v>113</v>
      </c>
      <c r="B125" s="1">
        <f t="shared" si="8"/>
        <v>1</v>
      </c>
      <c r="C125" s="1">
        <f ca="1">IF(PIDS.Mode=2,PIDS.K*E125+F125*PIDS.OnebyTi+PIDS.Td*(E125-E124),1)</f>
        <v>0.99999998985044825</v>
      </c>
      <c r="D125" s="1">
        <f t="shared" ca="1" si="7"/>
        <v>1.0000001490005679</v>
      </c>
      <c r="E125" s="1">
        <f t="shared" ca="1" si="9"/>
        <v>-1.490005678839168E-7</v>
      </c>
      <c r="F125" s="1">
        <f t="shared" ca="1" si="10"/>
        <v>3.0000013063076154</v>
      </c>
    </row>
    <row r="126" spans="1:6" x14ac:dyDescent="0.15">
      <c r="A126" s="1">
        <v>114</v>
      </c>
      <c r="B126" s="1">
        <f t="shared" si="8"/>
        <v>1</v>
      </c>
      <c r="C126" s="1">
        <f ca="1">IF(PIDS.Mode=2,PIDS.K*E126+F126*PIDS.OnebyTi+PIDS.Td*(E126-E125),1)</f>
        <v>0.99999999088960201</v>
      </c>
      <c r="D126" s="1">
        <f t="shared" ca="1" si="7"/>
        <v>1.0000001337452635</v>
      </c>
      <c r="E126" s="1">
        <f t="shared" ca="1" si="9"/>
        <v>-1.3374526353082672E-7</v>
      </c>
      <c r="F126" s="1">
        <f t="shared" ca="1" si="10"/>
        <v>3.0000011725623521</v>
      </c>
    </row>
    <row r="127" spans="1:6" x14ac:dyDescent="0.15">
      <c r="A127" s="1">
        <v>115</v>
      </c>
      <c r="B127" s="1">
        <f t="shared" si="8"/>
        <v>1</v>
      </c>
      <c r="C127" s="1">
        <f ca="1">IF(PIDS.Mode=2,PIDS.K*E127+F127*PIDS.OnebyTi+PIDS.Td*(E127-E126),1)</f>
        <v>0.9999999918223631</v>
      </c>
      <c r="D127" s="1">
        <f t="shared" ca="1" si="7"/>
        <v>1.0000001200518613</v>
      </c>
      <c r="E127" s="1">
        <f t="shared" ca="1" si="9"/>
        <v>-1.200518613408974E-7</v>
      </c>
      <c r="F127" s="1">
        <f t="shared" ca="1" si="10"/>
        <v>3.0000010525104908</v>
      </c>
    </row>
    <row r="128" spans="1:6" x14ac:dyDescent="0.15">
      <c r="A128" s="1">
        <v>116</v>
      </c>
      <c r="B128" s="1">
        <f t="shared" si="8"/>
        <v>1</v>
      </c>
      <c r="C128" s="1">
        <f ca="1">IF(PIDS.Mode=2,PIDS.K*E128+F128*PIDS.OnebyTi+PIDS.Td*(E128-E127),1)</f>
        <v>0.99999999265962403</v>
      </c>
      <c r="D128" s="1">
        <f t="shared" ca="1" si="7"/>
        <v>1.0000001077604472</v>
      </c>
      <c r="E128" s="1">
        <f t="shared" ca="1" si="9"/>
        <v>-1.077604472321525E-7</v>
      </c>
      <c r="F128" s="1">
        <f t="shared" ca="1" si="10"/>
        <v>3.0000009447500435</v>
      </c>
    </row>
    <row r="129" spans="1:6" x14ac:dyDescent="0.15">
      <c r="A129" s="1">
        <v>117</v>
      </c>
      <c r="B129" s="1">
        <f t="shared" si="8"/>
        <v>1</v>
      </c>
      <c r="C129" s="1">
        <f ca="1">IF(PIDS.Mode=2,PIDS.K*E129+F129*PIDS.OnebyTi+PIDS.Td*(E129-E128),1)</f>
        <v>0.99999999341116241</v>
      </c>
      <c r="D129" s="1">
        <f t="shared" ca="1" si="7"/>
        <v>1.0000000967274798</v>
      </c>
      <c r="E129" s="1">
        <f t="shared" ca="1" si="9"/>
        <v>-9.672747980360441E-8</v>
      </c>
      <c r="F129" s="1">
        <f t="shared" ca="1" si="10"/>
        <v>3.0000008480225637</v>
      </c>
    </row>
    <row r="130" spans="1:6" x14ac:dyDescent="0.15">
      <c r="A130" s="1">
        <v>118</v>
      </c>
      <c r="B130" s="1">
        <f t="shared" si="8"/>
        <v>1</v>
      </c>
      <c r="C130" s="1">
        <f ca="1">IF(PIDS.Mode=2,PIDS.K*E130+F130*PIDS.OnebyTi+PIDS.Td*(E130-E129),1)</f>
        <v>0.99999999408575468</v>
      </c>
      <c r="D130" s="1">
        <f t="shared" ca="1" si="7"/>
        <v>1.0000000868241141</v>
      </c>
      <c r="E130" s="1">
        <f t="shared" ca="1" si="9"/>
        <v>-8.6824114120531704E-8</v>
      </c>
      <c r="F130" s="1">
        <f t="shared" ca="1" si="10"/>
        <v>3.0000007611984496</v>
      </c>
    </row>
    <row r="131" spans="1:6" x14ac:dyDescent="0.15">
      <c r="A131" s="1">
        <v>119</v>
      </c>
      <c r="B131" s="1">
        <f t="shared" si="8"/>
        <v>1</v>
      </c>
      <c r="C131" s="1">
        <f ca="1">IF(PIDS.Mode=2,PIDS.K*E131+F131*PIDS.OnebyTi+PIDS.Td*(E131-E130),1)</f>
        <v>0.99999999469127965</v>
      </c>
      <c r="D131" s="1">
        <f t="shared" ca="1" si="7"/>
        <v>1.0000000779346965</v>
      </c>
      <c r="E131" s="1">
        <f t="shared" ca="1" si="9"/>
        <v>-7.7934696474102338E-8</v>
      </c>
      <c r="F131" s="1">
        <f t="shared" ca="1" si="10"/>
        <v>3.0000006832637531</v>
      </c>
    </row>
    <row r="132" spans="1:6" x14ac:dyDescent="0.15">
      <c r="A132" s="1">
        <v>120</v>
      </c>
      <c r="B132" s="1">
        <f t="shared" si="8"/>
        <v>1</v>
      </c>
      <c r="C132" s="1">
        <f ca="1">IF(PIDS.Mode=2,PIDS.K*E132+F132*PIDS.OnebyTi+PIDS.Td*(E132-E131),1)</f>
        <v>0.99999999523480909</v>
      </c>
      <c r="D132" s="1">
        <f t="shared" ca="1" si="7"/>
        <v>1.0000000699554146</v>
      </c>
      <c r="E132" s="1">
        <f t="shared" ca="1" si="9"/>
        <v>-6.995541457222032E-8</v>
      </c>
      <c r="F132" s="1">
        <f t="shared" ca="1" si="10"/>
        <v>3.0000006133083383</v>
      </c>
    </row>
    <row r="133" spans="1:6" x14ac:dyDescent="0.15">
      <c r="A133" s="1">
        <v>121</v>
      </c>
      <c r="B133" s="1">
        <f t="shared" si="8"/>
        <v>1</v>
      </c>
      <c r="C133" s="1">
        <f ca="1">IF(PIDS.Mode=2,PIDS.K*E133+F133*PIDS.OnebyTi+PIDS.Td*(E133-E132),1)</f>
        <v>0.99999999572268949</v>
      </c>
      <c r="D133" s="1">
        <f t="shared" ca="1" si="7"/>
        <v>1.0000000627930852</v>
      </c>
      <c r="E133" s="1">
        <f t="shared" ca="1" si="9"/>
        <v>-6.279308517598281E-8</v>
      </c>
      <c r="F133" s="1">
        <f t="shared" ca="1" si="10"/>
        <v>3.0000005505152529</v>
      </c>
    </row>
    <row r="134" spans="1:6" x14ac:dyDescent="0.15">
      <c r="A134" s="1">
        <v>122</v>
      </c>
      <c r="B134" s="1">
        <f t="shared" si="8"/>
        <v>1</v>
      </c>
      <c r="C134" s="1">
        <f ca="1">IF(PIDS.Mode=2,PIDS.K*E134+F134*PIDS.OnebyTi+PIDS.Td*(E134-E133),1)</f>
        <v>0.99999999616061852</v>
      </c>
      <c r="D134" s="1">
        <f t="shared" ca="1" si="7"/>
        <v>1.0000000563640652</v>
      </c>
      <c r="E134" s="1">
        <f t="shared" ca="1" si="9"/>
        <v>-5.6364065192937574E-8</v>
      </c>
      <c r="F134" s="1">
        <f t="shared" ca="1" si="10"/>
        <v>3.0000004941511875</v>
      </c>
    </row>
    <row r="135" spans="1:6" x14ac:dyDescent="0.15">
      <c r="A135" s="1">
        <v>123</v>
      </c>
      <c r="B135" s="1">
        <f t="shared" si="8"/>
        <v>1</v>
      </c>
      <c r="C135" s="1">
        <f ca="1">IF(PIDS.Mode=2,PIDS.K*E135+F135*PIDS.OnebyTi+PIDS.Td*(E135-E134),1)</f>
        <v>0.9999999965537103</v>
      </c>
      <c r="D135" s="1">
        <f t="shared" ca="1" si="7"/>
        <v>1.0000000505932753</v>
      </c>
      <c r="E135" s="1">
        <f t="shared" ca="1" si="9"/>
        <v>-5.0593275346955124E-8</v>
      </c>
      <c r="F135" s="1">
        <f t="shared" ca="1" si="10"/>
        <v>3.0000004435579122</v>
      </c>
    </row>
    <row r="136" spans="1:6" x14ac:dyDescent="0.15">
      <c r="A136" s="1">
        <v>124</v>
      </c>
      <c r="B136" s="1">
        <f t="shared" si="8"/>
        <v>1</v>
      </c>
      <c r="C136" s="1">
        <f ca="1">IF(PIDS.Mode=2,PIDS.K*E136+F136*PIDS.OnebyTi+PIDS.Td*(E136-E135),1)</f>
        <v>0.9999999969065565</v>
      </c>
      <c r="D136" s="1">
        <f t="shared" ca="1" si="7"/>
        <v>1.0000000454133231</v>
      </c>
      <c r="E136" s="1">
        <f t="shared" ca="1" si="9"/>
        <v>-4.5413323102039271E-8</v>
      </c>
      <c r="F136" s="1">
        <f t="shared" ca="1" si="10"/>
        <v>3.0000003981445893</v>
      </c>
    </row>
    <row r="137" spans="1:6" x14ac:dyDescent="0.15">
      <c r="A137" s="1">
        <v>125</v>
      </c>
      <c r="B137" s="1">
        <f t="shared" si="8"/>
        <v>1</v>
      </c>
      <c r="C137" s="1">
        <f ca="1">IF(PIDS.Mode=2,PIDS.K*E137+F137*PIDS.OnebyTi+PIDS.Td*(E137-E136),1)</f>
        <v>0.99999999722327637</v>
      </c>
      <c r="D137" s="1">
        <f t="shared" ca="1" si="7"/>
        <v>1.0000000407637162</v>
      </c>
      <c r="E137" s="1">
        <f t="shared" ca="1" si="9"/>
        <v>-4.0763716180336473E-8</v>
      </c>
      <c r="F137" s="1">
        <f t="shared" ca="1" si="10"/>
        <v>3.0000003573808733</v>
      </c>
    </row>
    <row r="138" spans="1:6" x14ac:dyDescent="0.15">
      <c r="A138" s="1">
        <v>126</v>
      </c>
      <c r="B138" s="1">
        <f t="shared" si="8"/>
        <v>1</v>
      </c>
      <c r="C138" s="1">
        <f ca="1">IF(PIDS.Mode=2,PIDS.K*E138+F138*PIDS.OnebyTi+PIDS.Td*(E138-E137),1)</f>
        <v>0.99999999750756907</v>
      </c>
      <c r="D138" s="1">
        <f t="shared" ca="1" si="7"/>
        <v>1.0000000365901556</v>
      </c>
      <c r="E138" s="1">
        <f t="shared" ca="1" si="9"/>
        <v>-3.6590155572113758E-8</v>
      </c>
      <c r="F138" s="1">
        <f t="shared" ca="1" si="10"/>
        <v>3.0000003207907175</v>
      </c>
    </row>
    <row r="139" spans="1:6" x14ac:dyDescent="0.15">
      <c r="A139" s="1">
        <v>127</v>
      </c>
      <c r="B139" s="1">
        <f t="shared" si="8"/>
        <v>1</v>
      </c>
      <c r="C139" s="1">
        <f ca="1">IF(PIDS.Mode=2,PIDS.K*E139+F139*PIDS.OnebyTi+PIDS.Td*(E139-E138),1)</f>
        <v>0.99999999776275428</v>
      </c>
      <c r="D139" s="1">
        <f t="shared" ca="1" si="7"/>
        <v>1.0000000328439018</v>
      </c>
      <c r="E139" s="1">
        <f t="shared" ca="1" si="9"/>
        <v>-3.2843901820456267E-8</v>
      </c>
      <c r="F139" s="1">
        <f t="shared" ca="1" si="10"/>
        <v>3.0000002879468157</v>
      </c>
    </row>
    <row r="140" spans="1:6" x14ac:dyDescent="0.15">
      <c r="A140" s="1">
        <v>128</v>
      </c>
      <c r="B140" s="1">
        <f t="shared" si="8"/>
        <v>1</v>
      </c>
      <c r="C140" s="1">
        <f ca="1">IF(PIDS.Mode=2,PIDS.K*E140+F140*PIDS.OnebyTi+PIDS.Td*(E140-E139),1)</f>
        <v>0.99999999799181305</v>
      </c>
      <c r="D140" s="1">
        <f t="shared" ca="1" si="7"/>
        <v>1.000000029481205</v>
      </c>
      <c r="E140" s="1">
        <f t="shared" ca="1" si="9"/>
        <v>-2.9481205032766411E-8</v>
      </c>
      <c r="F140" s="1">
        <f t="shared" ca="1" si="10"/>
        <v>3.0000002584656107</v>
      </c>
    </row>
    <row r="141" spans="1:6" x14ac:dyDescent="0.15">
      <c r="A141" s="1">
        <v>129</v>
      </c>
      <c r="B141" s="1">
        <f t="shared" si="8"/>
        <v>1</v>
      </c>
      <c r="C141" s="1">
        <f ca="1">IF(PIDS.Mode=2,PIDS.K*E141+F141*PIDS.OnebyTi+PIDS.Td*(E141-E140),1)</f>
        <v>0.99999999819741991</v>
      </c>
      <c r="D141" s="1">
        <f t="shared" ref="D141:D204" ca="1" si="11">IF(ROW()-12&lt;PIDS.D,0,OFFSET(C141,-PIDS.D-1,0)*PIDS.b-D140*PIDS.a)</f>
        <v>1.0000000264627953</v>
      </c>
      <c r="E141" s="1">
        <f t="shared" ca="1" si="9"/>
        <v>-2.6462795288395569E-8</v>
      </c>
      <c r="F141" s="1">
        <f t="shared" ca="1" si="10"/>
        <v>3.0000002320028152</v>
      </c>
    </row>
    <row r="142" spans="1:6" x14ac:dyDescent="0.15">
      <c r="A142" s="1">
        <v>130</v>
      </c>
      <c r="B142" s="1">
        <f t="shared" ref="B142:B205" si="12">B141</f>
        <v>1</v>
      </c>
      <c r="C142" s="1">
        <f ca="1">IF(PIDS.Mode=2,PIDS.K*E142+F142*PIDS.OnebyTi+PIDS.Td*(E142-E141),1)</f>
        <v>0.99999999838197595</v>
      </c>
      <c r="D142" s="1">
        <f t="shared" ca="1" si="11"/>
        <v>1.000000023753423</v>
      </c>
      <c r="E142" s="1">
        <f t="shared" ref="E142:E205" ca="1" si="13">B142-D142</f>
        <v>-2.3753423006311891E-8</v>
      </c>
      <c r="F142" s="1">
        <f t="shared" ref="F142:F205" ca="1" si="14">F141+E142</f>
        <v>3.000000208249392</v>
      </c>
    </row>
    <row r="143" spans="1:6" x14ac:dyDescent="0.15">
      <c r="A143" s="1">
        <v>131</v>
      </c>
      <c r="B143" s="1">
        <f t="shared" si="12"/>
        <v>1</v>
      </c>
      <c r="C143" s="1">
        <f ca="1">IF(PIDS.Mode=2,PIDS.K*E143+F143*PIDS.OnebyTi+PIDS.Td*(E143-E142),1)</f>
        <v>0.99999999854763599</v>
      </c>
      <c r="D143" s="1">
        <f t="shared" ca="1" si="11"/>
        <v>1.0000000213214477</v>
      </c>
      <c r="E143" s="1">
        <f t="shared" ca="1" si="13"/>
        <v>-2.1321447718491982E-8</v>
      </c>
      <c r="F143" s="1">
        <f t="shared" ca="1" si="14"/>
        <v>3.0000001869279442</v>
      </c>
    </row>
    <row r="144" spans="1:6" x14ac:dyDescent="0.15">
      <c r="A144" s="1">
        <v>132</v>
      </c>
      <c r="B144" s="1">
        <f t="shared" si="12"/>
        <v>1</v>
      </c>
      <c r="C144" s="1">
        <f ca="1">IF(PIDS.Mode=2,PIDS.K*E144+F144*PIDS.OnebyTi+PIDS.Td*(E144-E143),1)</f>
        <v>0.99999999869633505</v>
      </c>
      <c r="D144" s="1">
        <f t="shared" ca="1" si="11"/>
        <v>1.0000000191384684</v>
      </c>
      <c r="E144" s="1">
        <f t="shared" ca="1" si="13"/>
        <v>-1.9138468365653694E-8</v>
      </c>
      <c r="F144" s="1">
        <f t="shared" ca="1" si="14"/>
        <v>3.0000001677894756</v>
      </c>
    </row>
    <row r="145" spans="1:6" x14ac:dyDescent="0.15">
      <c r="A145" s="1">
        <v>133</v>
      </c>
      <c r="B145" s="1">
        <f t="shared" si="12"/>
        <v>1</v>
      </c>
      <c r="C145" s="1">
        <f ca="1">IF(PIDS.Mode=2,PIDS.K*E145+F145*PIDS.OnebyTi+PIDS.Td*(E145-E144),1)</f>
        <v>0.99999999882980972</v>
      </c>
      <c r="D145" s="1">
        <f t="shared" ca="1" si="11"/>
        <v>1.0000000171789916</v>
      </c>
      <c r="E145" s="1">
        <f t="shared" ca="1" si="13"/>
        <v>-1.7178991562616375E-8</v>
      </c>
      <c r="F145" s="1">
        <f t="shared" ca="1" si="14"/>
        <v>3.0000001506104841</v>
      </c>
    </row>
    <row r="146" spans="1:6" x14ac:dyDescent="0.15">
      <c r="A146" s="1">
        <v>134</v>
      </c>
      <c r="B146" s="1">
        <f t="shared" si="12"/>
        <v>1</v>
      </c>
      <c r="C146" s="1">
        <f ca="1">IF(PIDS.Mode=2,PIDS.K*E146+F146*PIDS.OnebyTi+PIDS.Td*(E146-E145),1)</f>
        <v>0.99999999894961844</v>
      </c>
      <c r="D146" s="1">
        <f t="shared" ca="1" si="11"/>
        <v>1.0000000154201343</v>
      </c>
      <c r="E146" s="1">
        <f t="shared" ca="1" si="13"/>
        <v>-1.5420134280574871E-8</v>
      </c>
      <c r="F146" s="1">
        <f t="shared" ca="1" si="14"/>
        <v>3.0000001351903496</v>
      </c>
    </row>
    <row r="147" spans="1:6" x14ac:dyDescent="0.15">
      <c r="A147" s="1">
        <v>135</v>
      </c>
      <c r="B147" s="1">
        <f t="shared" si="12"/>
        <v>1</v>
      </c>
      <c r="C147" s="1">
        <f ca="1">IF(PIDS.Mode=2,PIDS.K*E147+F147*PIDS.OnebyTi+PIDS.Td*(E147-E146),1)</f>
        <v>0.9999999990571603</v>
      </c>
      <c r="D147" s="1">
        <f t="shared" ca="1" si="11"/>
        <v>1.0000000138413563</v>
      </c>
      <c r="E147" s="1">
        <f t="shared" ca="1" si="13"/>
        <v>-1.3841356283350592E-8</v>
      </c>
      <c r="F147" s="1">
        <f t="shared" ca="1" si="14"/>
        <v>3.0000001213489931</v>
      </c>
    </row>
    <row r="148" spans="1:6" x14ac:dyDescent="0.15">
      <c r="A148" s="1">
        <v>136</v>
      </c>
      <c r="B148" s="1">
        <f t="shared" si="12"/>
        <v>1</v>
      </c>
      <c r="C148" s="1">
        <f ca="1">IF(PIDS.Mode=2,PIDS.K*E148+F148*PIDS.OnebyTi+PIDS.Td*(E148-E147),1)</f>
        <v>0.99999999915369209</v>
      </c>
      <c r="D148" s="1">
        <f t="shared" ca="1" si="11"/>
        <v>1.0000000124242201</v>
      </c>
      <c r="E148" s="1">
        <f t="shared" ca="1" si="13"/>
        <v>-1.2424220097173588E-8</v>
      </c>
      <c r="F148" s="1">
        <f t="shared" ca="1" si="14"/>
        <v>3.0000001089247732</v>
      </c>
    </row>
    <row r="149" spans="1:6" x14ac:dyDescent="0.15">
      <c r="A149" s="1">
        <v>137</v>
      </c>
      <c r="B149" s="1">
        <f t="shared" si="12"/>
        <v>1</v>
      </c>
      <c r="C149" s="1">
        <f ca="1">IF(PIDS.Mode=2,PIDS.K*E149+F149*PIDS.OnebyTi+PIDS.Td*(E149-E148),1)</f>
        <v>0.999999999240341</v>
      </c>
      <c r="D149" s="1">
        <f t="shared" ca="1" si="11"/>
        <v>1.0000000111521761</v>
      </c>
      <c r="E149" s="1">
        <f t="shared" ca="1" si="13"/>
        <v>-1.1152176071504982E-8</v>
      </c>
      <c r="F149" s="1">
        <f t="shared" ca="1" si="14"/>
        <v>3.0000000977725971</v>
      </c>
    </row>
    <row r="150" spans="1:6" x14ac:dyDescent="0.15">
      <c r="A150" s="1">
        <v>138</v>
      </c>
      <c r="B150" s="1">
        <f t="shared" si="12"/>
        <v>1</v>
      </c>
      <c r="C150" s="1">
        <f ca="1">IF(PIDS.Mode=2,PIDS.K*E150+F150*PIDS.OnebyTi+PIDS.Td*(E150-E149),1)</f>
        <v>0.99999999931811812</v>
      </c>
      <c r="D150" s="1">
        <f t="shared" ca="1" si="11"/>
        <v>1.0000000100103694</v>
      </c>
      <c r="E150" s="1">
        <f t="shared" ca="1" si="13"/>
        <v>-1.0010369422275289E-8</v>
      </c>
      <c r="F150" s="1">
        <f t="shared" ca="1" si="14"/>
        <v>3.0000000877622277</v>
      </c>
    </row>
    <row r="151" spans="1:6" x14ac:dyDescent="0.15">
      <c r="A151" s="1">
        <v>139</v>
      </c>
      <c r="B151" s="1">
        <f t="shared" si="12"/>
        <v>1</v>
      </c>
      <c r="C151" s="1">
        <f ca="1">IF(PIDS.Mode=2,PIDS.K*E151+F151*PIDS.OnebyTi+PIDS.Td*(E151-E150),1)</f>
        <v>0.99999999938793216</v>
      </c>
      <c r="D151" s="1">
        <f t="shared" ca="1" si="11"/>
        <v>1.0000000089854657</v>
      </c>
      <c r="E151" s="1">
        <f t="shared" ca="1" si="13"/>
        <v>-8.9854657048249464E-9</v>
      </c>
      <c r="F151" s="1">
        <f t="shared" ca="1" si="14"/>
        <v>3.000000078776762</v>
      </c>
    </row>
    <row r="152" spans="1:6" x14ac:dyDescent="0.15">
      <c r="A152" s="1">
        <v>140</v>
      </c>
      <c r="B152" s="1">
        <f t="shared" si="12"/>
        <v>1</v>
      </c>
      <c r="C152" s="1">
        <f ca="1">IF(PIDS.Mode=2,PIDS.K*E152+F152*PIDS.OnebyTi+PIDS.Td*(E152-E151),1)</f>
        <v>0.99999999945059803</v>
      </c>
      <c r="D152" s="1">
        <f t="shared" ca="1" si="11"/>
        <v>1.000000008065496</v>
      </c>
      <c r="E152" s="1">
        <f t="shared" ca="1" si="13"/>
        <v>-8.0654960488146799E-9</v>
      </c>
      <c r="F152" s="1">
        <f t="shared" ca="1" si="14"/>
        <v>3.0000000707112662</v>
      </c>
    </row>
    <row r="153" spans="1:6" x14ac:dyDescent="0.15">
      <c r="A153" s="1">
        <v>141</v>
      </c>
      <c r="B153" s="1">
        <f t="shared" si="12"/>
        <v>1</v>
      </c>
      <c r="C153" s="1">
        <f ca="1">IF(PIDS.Mode=2,PIDS.K*E153+F153*PIDS.OnebyTi+PIDS.Td*(E153-E152),1)</f>
        <v>0.99999999950684826</v>
      </c>
      <c r="D153" s="1">
        <f t="shared" ca="1" si="11"/>
        <v>1.0000000072397166</v>
      </c>
      <c r="E153" s="1">
        <f t="shared" ca="1" si="13"/>
        <v>-7.2397166039905869E-9</v>
      </c>
      <c r="F153" s="1">
        <f t="shared" ca="1" si="14"/>
        <v>3.0000000634715498</v>
      </c>
    </row>
    <row r="154" spans="1:6" x14ac:dyDescent="0.15">
      <c r="A154" s="1">
        <v>142</v>
      </c>
      <c r="B154" s="1">
        <f t="shared" si="12"/>
        <v>1</v>
      </c>
      <c r="C154" s="1">
        <f ca="1">IF(PIDS.Mode=2,PIDS.K*E154+F154*PIDS.OnebyTi+PIDS.Td*(E154-E153),1)</f>
        <v>0.99999999955733931</v>
      </c>
      <c r="D154" s="1">
        <f t="shared" ca="1" si="11"/>
        <v>1.000000006498484</v>
      </c>
      <c r="E154" s="1">
        <f t="shared" ca="1" si="13"/>
        <v>-6.4984839731607735E-9</v>
      </c>
      <c r="F154" s="1">
        <f t="shared" ca="1" si="14"/>
        <v>3.0000000569730658</v>
      </c>
    </row>
    <row r="155" spans="1:6" x14ac:dyDescent="0.15">
      <c r="A155" s="1">
        <v>143</v>
      </c>
      <c r="B155" s="1">
        <f t="shared" si="12"/>
        <v>1</v>
      </c>
      <c r="C155" s="1">
        <f ca="1">IF(PIDS.Mode=2,PIDS.K*E155+F155*PIDS.OnebyTi+PIDS.Td*(E155-E154),1)</f>
        <v>0.99999999960266139</v>
      </c>
      <c r="D155" s="1">
        <f t="shared" ca="1" si="11"/>
        <v>1.0000000058331417</v>
      </c>
      <c r="E155" s="1">
        <f t="shared" ca="1" si="13"/>
        <v>-5.8331417474022373E-9</v>
      </c>
      <c r="F155" s="1">
        <f t="shared" ca="1" si="14"/>
        <v>3.0000000511399243</v>
      </c>
    </row>
    <row r="156" spans="1:6" x14ac:dyDescent="0.15">
      <c r="A156" s="1">
        <v>144</v>
      </c>
      <c r="B156" s="1">
        <f t="shared" si="12"/>
        <v>1</v>
      </c>
      <c r="C156" s="1">
        <f ca="1">IF(PIDS.Mode=2,PIDS.K*E156+F156*PIDS.OnebyTi+PIDS.Td*(E156-E155),1)</f>
        <v>0.99999999964334263</v>
      </c>
      <c r="D156" s="1">
        <f t="shared" ca="1" si="11"/>
        <v>1.0000000052359201</v>
      </c>
      <c r="E156" s="1">
        <f t="shared" ca="1" si="13"/>
        <v>-5.2359201418994417E-9</v>
      </c>
      <c r="F156" s="1">
        <f t="shared" ca="1" si="14"/>
        <v>3.0000000459040042</v>
      </c>
    </row>
    <row r="157" spans="1:6" x14ac:dyDescent="0.15">
      <c r="A157" s="1">
        <v>145</v>
      </c>
      <c r="B157" s="1">
        <f t="shared" si="12"/>
        <v>1</v>
      </c>
      <c r="C157" s="1">
        <f ca="1">IF(PIDS.Mode=2,PIDS.K*E157+F157*PIDS.OnebyTi+PIDS.Td*(E157-E156),1)</f>
        <v>0.99999999967985831</v>
      </c>
      <c r="D157" s="1">
        <f t="shared" ca="1" si="11"/>
        <v>1.0000000046998447</v>
      </c>
      <c r="E157" s="1">
        <f t="shared" ca="1" si="13"/>
        <v>-4.6998447356116912E-9</v>
      </c>
      <c r="F157" s="1">
        <f t="shared" ca="1" si="14"/>
        <v>3.0000000412041592</v>
      </c>
    </row>
    <row r="158" spans="1:6" x14ac:dyDescent="0.15">
      <c r="A158" s="1">
        <v>146</v>
      </c>
      <c r="B158" s="1">
        <f t="shared" si="12"/>
        <v>1</v>
      </c>
      <c r="C158" s="1">
        <f ca="1">IF(PIDS.Mode=2,PIDS.K*E158+F158*PIDS.OnebyTi+PIDS.Td*(E158-E157),1)</f>
        <v>0.99999999971263553</v>
      </c>
      <c r="D158" s="1">
        <f t="shared" ca="1" si="11"/>
        <v>1.000000004218655</v>
      </c>
      <c r="E158" s="1">
        <f t="shared" ca="1" si="13"/>
        <v>-4.2186549809031249E-9</v>
      </c>
      <c r="F158" s="1">
        <f t="shared" ca="1" si="14"/>
        <v>3.0000000369855044</v>
      </c>
    </row>
    <row r="159" spans="1:6" x14ac:dyDescent="0.15">
      <c r="A159" s="1">
        <v>147</v>
      </c>
      <c r="B159" s="1">
        <f t="shared" si="12"/>
        <v>1</v>
      </c>
      <c r="C159" s="1">
        <f ca="1">IF(PIDS.Mode=2,PIDS.K*E159+F159*PIDS.OnebyTi+PIDS.Td*(E159-E158),1)</f>
        <v>0.99999999974205722</v>
      </c>
      <c r="D159" s="1">
        <f t="shared" ca="1" si="11"/>
        <v>1.0000000037867314</v>
      </c>
      <c r="E159" s="1">
        <f t="shared" ca="1" si="13"/>
        <v>-3.7867313729122998E-9</v>
      </c>
      <c r="F159" s="1">
        <f t="shared" ca="1" si="14"/>
        <v>3.0000000331987731</v>
      </c>
    </row>
    <row r="160" spans="1:6" x14ac:dyDescent="0.15">
      <c r="A160" s="1">
        <v>148</v>
      </c>
      <c r="B160" s="1">
        <f t="shared" si="12"/>
        <v>1</v>
      </c>
      <c r="C160" s="1">
        <f ca="1">IF(PIDS.Mode=2,PIDS.K*E160+F160*PIDS.OnebyTi+PIDS.Td*(E160-E159),1)</f>
        <v>0.99999999976846621</v>
      </c>
      <c r="D160" s="1">
        <f t="shared" ca="1" si="11"/>
        <v>1.0000000033990299</v>
      </c>
      <c r="E160" s="1">
        <f t="shared" ca="1" si="13"/>
        <v>-3.399029946393739E-9</v>
      </c>
      <c r="F160" s="1">
        <f t="shared" ca="1" si="14"/>
        <v>3.0000000297997431</v>
      </c>
    </row>
    <row r="161" spans="1:6" x14ac:dyDescent="0.15">
      <c r="A161" s="1">
        <v>149</v>
      </c>
      <c r="B161" s="1">
        <f t="shared" si="12"/>
        <v>1</v>
      </c>
      <c r="C161" s="1">
        <f ca="1">IF(PIDS.Mode=2,PIDS.K*E161+F161*PIDS.OnebyTi+PIDS.Td*(E161-E160),1)</f>
        <v>0.99999999979217158</v>
      </c>
      <c r="D161" s="1">
        <f t="shared" ca="1" si="11"/>
        <v>1.000000003051023</v>
      </c>
      <c r="E161" s="1">
        <f t="shared" ca="1" si="13"/>
        <v>-3.0510229898084162E-9</v>
      </c>
      <c r="F161" s="1">
        <f t="shared" ca="1" si="14"/>
        <v>3.0000000267487201</v>
      </c>
    </row>
    <row r="162" spans="1:6" x14ac:dyDescent="0.15">
      <c r="A162" s="1">
        <v>150</v>
      </c>
      <c r="B162" s="1">
        <f t="shared" si="12"/>
        <v>1</v>
      </c>
      <c r="C162" s="1">
        <f ca="1">IF(PIDS.Mode=2,PIDS.K*E162+F162*PIDS.OnebyTi+PIDS.Td*(E162-E161),1)</f>
        <v>0.99999999981345011</v>
      </c>
      <c r="D162" s="1">
        <f t="shared" ca="1" si="11"/>
        <v>1.0000000027386464</v>
      </c>
      <c r="E162" s="1">
        <f t="shared" ca="1" si="13"/>
        <v>-2.7386464207523886E-9</v>
      </c>
      <c r="F162" s="1">
        <f t="shared" ca="1" si="14"/>
        <v>3.0000000240100739</v>
      </c>
    </row>
    <row r="163" spans="1:6" x14ac:dyDescent="0.15">
      <c r="A163" s="1">
        <v>151</v>
      </c>
      <c r="B163" s="1">
        <f t="shared" si="12"/>
        <v>1</v>
      </c>
      <c r="C163" s="1">
        <f ca="1">IF(PIDS.Mode=2,PIDS.K*E163+F163*PIDS.OnebyTi+PIDS.Td*(E163-E162),1)</f>
        <v>0.99999999983254995</v>
      </c>
      <c r="D163" s="1">
        <f t="shared" ca="1" si="11"/>
        <v>1.0000000024582523</v>
      </c>
      <c r="E163" s="1">
        <f t="shared" ca="1" si="13"/>
        <v>-2.4582522684113428E-9</v>
      </c>
      <c r="F163" s="1">
        <f t="shared" ca="1" si="14"/>
        <v>3.0000000215518217</v>
      </c>
    </row>
    <row r="164" spans="1:6" x14ac:dyDescent="0.15">
      <c r="A164" s="1">
        <v>152</v>
      </c>
      <c r="B164" s="1">
        <f t="shared" si="12"/>
        <v>1</v>
      </c>
      <c r="C164" s="1">
        <f ca="1">IF(PIDS.Mode=2,PIDS.K*E164+F164*PIDS.OnebyTi+PIDS.Td*(E164-E163),1)</f>
        <v>0.99999999984969423</v>
      </c>
      <c r="D164" s="1">
        <f t="shared" ca="1" si="11"/>
        <v>1.000000002206566</v>
      </c>
      <c r="E164" s="1">
        <f t="shared" ca="1" si="13"/>
        <v>-2.2065660409964494E-9</v>
      </c>
      <c r="F164" s="1">
        <f t="shared" ca="1" si="14"/>
        <v>3.0000000193452556</v>
      </c>
    </row>
    <row r="165" spans="1:6" x14ac:dyDescent="0.15">
      <c r="A165" s="1">
        <v>153</v>
      </c>
      <c r="B165" s="1">
        <f t="shared" si="12"/>
        <v>1</v>
      </c>
      <c r="C165" s="1">
        <f ca="1">IF(PIDS.Mode=2,PIDS.K*E165+F165*PIDS.OnebyTi+PIDS.Td*(E165-E164),1)</f>
        <v>0.99999999986508326</v>
      </c>
      <c r="D165" s="1">
        <f t="shared" ca="1" si="11"/>
        <v>1.0000000019806485</v>
      </c>
      <c r="E165" s="1">
        <f t="shared" ca="1" si="13"/>
        <v>-1.9806485340723157E-9</v>
      </c>
      <c r="F165" s="1">
        <f t="shared" ca="1" si="14"/>
        <v>3.0000000173646071</v>
      </c>
    </row>
    <row r="166" spans="1:6" x14ac:dyDescent="0.15">
      <c r="A166" s="1">
        <v>154</v>
      </c>
      <c r="B166" s="1">
        <f t="shared" si="12"/>
        <v>1</v>
      </c>
      <c r="C166" s="1">
        <f ca="1">IF(PIDS.Mode=2,PIDS.K*E166+F166*PIDS.OnebyTi+PIDS.Td*(E166-E165),1)</f>
        <v>0.99999999987889643</v>
      </c>
      <c r="D166" s="1">
        <f t="shared" ca="1" si="11"/>
        <v>1.0000000017778614</v>
      </c>
      <c r="E166" s="1">
        <f t="shared" ca="1" si="13"/>
        <v>-1.7778614136432225E-9</v>
      </c>
      <c r="F166" s="1">
        <f t="shared" ca="1" si="14"/>
        <v>3.0000000155867457</v>
      </c>
    </row>
    <row r="167" spans="1:6" x14ac:dyDescent="0.15">
      <c r="A167" s="1">
        <v>155</v>
      </c>
      <c r="B167" s="1">
        <f t="shared" si="12"/>
        <v>1</v>
      </c>
      <c r="C167" s="1">
        <f ca="1">IF(PIDS.Mode=2,PIDS.K*E167+F167*PIDS.OnebyTi+PIDS.Td*(E167-E166),1)</f>
        <v>0.99999999989129518</v>
      </c>
      <c r="D167" s="1">
        <f t="shared" ca="1" si="11"/>
        <v>1.0000000015958366</v>
      </c>
      <c r="E167" s="1">
        <f t="shared" ca="1" si="13"/>
        <v>-1.5958365739976443E-9</v>
      </c>
      <c r="F167" s="1">
        <f t="shared" ca="1" si="14"/>
        <v>3.0000000139909089</v>
      </c>
    </row>
    <row r="168" spans="1:6" x14ac:dyDescent="0.15">
      <c r="A168" s="1">
        <v>156</v>
      </c>
      <c r="B168" s="1">
        <f t="shared" si="12"/>
        <v>1</v>
      </c>
      <c r="C168" s="1">
        <f ca="1">IF(PIDS.Mode=2,PIDS.K*E168+F168*PIDS.OnebyTi+PIDS.Td*(E168-E167),1)</f>
        <v>0.99999999990242483</v>
      </c>
      <c r="D168" s="1">
        <f t="shared" ca="1" si="11"/>
        <v>1.0000000014324482</v>
      </c>
      <c r="E168" s="1">
        <f t="shared" ca="1" si="13"/>
        <v>-1.432448160088029E-9</v>
      </c>
      <c r="F168" s="1">
        <f t="shared" ca="1" si="14"/>
        <v>3.0000000125584609</v>
      </c>
    </row>
    <row r="169" spans="1:6" x14ac:dyDescent="0.15">
      <c r="A169" s="1">
        <v>157</v>
      </c>
      <c r="B169" s="1">
        <f t="shared" si="12"/>
        <v>1</v>
      </c>
      <c r="C169" s="1">
        <f ca="1">IF(PIDS.Mode=2,PIDS.K*E169+F169*PIDS.OnebyTi+PIDS.Td*(E169-E168),1)</f>
        <v>0.9999999999124155</v>
      </c>
      <c r="D169" s="1">
        <f t="shared" ca="1" si="11"/>
        <v>1.0000000012857879</v>
      </c>
      <c r="E169" s="1">
        <f t="shared" ca="1" si="13"/>
        <v>-1.2857879205796507E-9</v>
      </c>
      <c r="F169" s="1">
        <f t="shared" ca="1" si="14"/>
        <v>3.000000011272673</v>
      </c>
    </row>
    <row r="170" spans="1:6" x14ac:dyDescent="0.15">
      <c r="A170" s="1">
        <v>158</v>
      </c>
      <c r="B170" s="1">
        <f t="shared" si="12"/>
        <v>1</v>
      </c>
      <c r="C170" s="1">
        <f ca="1">IF(PIDS.Mode=2,PIDS.K*E170+F170*PIDS.OnebyTi+PIDS.Td*(E170-E169),1)</f>
        <v>0.99999999992138311</v>
      </c>
      <c r="D170" s="1">
        <f t="shared" ca="1" si="11"/>
        <v>1.0000000011541434</v>
      </c>
      <c r="E170" s="1">
        <f t="shared" ca="1" si="13"/>
        <v>-1.1541434474793277E-9</v>
      </c>
      <c r="F170" s="1">
        <f t="shared" ca="1" si="14"/>
        <v>3.0000000101185296</v>
      </c>
    </row>
    <row r="171" spans="1:6" x14ac:dyDescent="0.15">
      <c r="A171" s="1">
        <v>159</v>
      </c>
      <c r="B171" s="1">
        <f t="shared" si="12"/>
        <v>1</v>
      </c>
      <c r="C171" s="1">
        <f ca="1">IF(PIDS.Mode=2,PIDS.K*E171+F171*PIDS.OnebyTi+PIDS.Td*(E171-E170),1)</f>
        <v>0.99999999992943189</v>
      </c>
      <c r="D171" s="1">
        <f t="shared" ca="1" si="11"/>
        <v>1.0000000010359775</v>
      </c>
      <c r="E171" s="1">
        <f t="shared" ca="1" si="13"/>
        <v>-1.035977525987164E-9</v>
      </c>
      <c r="F171" s="1">
        <f t="shared" ca="1" si="14"/>
        <v>3.000000009082552</v>
      </c>
    </row>
    <row r="172" spans="1:6" x14ac:dyDescent="0.15">
      <c r="A172" s="1">
        <v>160</v>
      </c>
      <c r="B172" s="1">
        <f t="shared" si="12"/>
        <v>1</v>
      </c>
      <c r="C172" s="1">
        <f ca="1">IF(PIDS.Mode=2,PIDS.K*E172+F172*PIDS.OnebyTi+PIDS.Td*(E172-E171),1)</f>
        <v>0.99999999993665645</v>
      </c>
      <c r="D172" s="1">
        <f t="shared" ca="1" si="11"/>
        <v>1.0000000009299099</v>
      </c>
      <c r="E172" s="1">
        <f t="shared" ca="1" si="13"/>
        <v>-9.2990992683894547E-10</v>
      </c>
      <c r="F172" s="1">
        <f t="shared" ca="1" si="14"/>
        <v>3.0000000081526421</v>
      </c>
    </row>
    <row r="173" spans="1:6" x14ac:dyDescent="0.15">
      <c r="A173" s="1">
        <v>161</v>
      </c>
      <c r="B173" s="1">
        <f t="shared" si="12"/>
        <v>1</v>
      </c>
      <c r="C173" s="1">
        <f ca="1">IF(PIDS.Mode=2,PIDS.K*E173+F173*PIDS.OnebyTi+PIDS.Td*(E173-E172),1)</f>
        <v>0.99999999994314159</v>
      </c>
      <c r="D173" s="1">
        <f t="shared" ca="1" si="11"/>
        <v>1.0000000008347019</v>
      </c>
      <c r="E173" s="1">
        <f t="shared" ca="1" si="13"/>
        <v>-8.3470186318379547E-10</v>
      </c>
      <c r="F173" s="1">
        <f t="shared" ca="1" si="14"/>
        <v>3.00000000731794</v>
      </c>
    </row>
    <row r="174" spans="1:6" x14ac:dyDescent="0.15">
      <c r="A174" s="1">
        <v>162</v>
      </c>
      <c r="B174" s="1">
        <f t="shared" si="12"/>
        <v>1</v>
      </c>
      <c r="C174" s="1">
        <f ca="1">IF(PIDS.Mode=2,PIDS.K*E174+F174*PIDS.OnebyTi+PIDS.Td*(E174-E173),1)</f>
        <v>0.99999999994896305</v>
      </c>
      <c r="D174" s="1">
        <f t="shared" ca="1" si="11"/>
        <v>1.0000000007492416</v>
      </c>
      <c r="E174" s="1">
        <f t="shared" ca="1" si="13"/>
        <v>-7.4924155768485434E-10</v>
      </c>
      <c r="F174" s="1">
        <f t="shared" ca="1" si="14"/>
        <v>3.0000000065686985</v>
      </c>
    </row>
    <row r="175" spans="1:6" x14ac:dyDescent="0.15">
      <c r="A175" s="1">
        <v>163</v>
      </c>
      <c r="B175" s="1">
        <f t="shared" si="12"/>
        <v>1</v>
      </c>
      <c r="C175" s="1">
        <f ca="1">IF(PIDS.Mode=2,PIDS.K*E175+F175*PIDS.OnebyTi+PIDS.Td*(E175-E174),1)</f>
        <v>0.99999999995418898</v>
      </c>
      <c r="D175" s="1">
        <f t="shared" ca="1" si="11"/>
        <v>1.0000000006725309</v>
      </c>
      <c r="E175" s="1">
        <f t="shared" ca="1" si="13"/>
        <v>-6.7253091984298408E-10</v>
      </c>
      <c r="F175" s="1">
        <f t="shared" ca="1" si="14"/>
        <v>3.0000000058961676</v>
      </c>
    </row>
    <row r="176" spans="1:6" x14ac:dyDescent="0.15">
      <c r="A176" s="1">
        <v>164</v>
      </c>
      <c r="B176" s="1">
        <f t="shared" si="12"/>
        <v>1</v>
      </c>
      <c r="C176" s="1">
        <f ca="1">IF(PIDS.Mode=2,PIDS.K*E176+F176*PIDS.OnebyTi+PIDS.Td*(E176-E175),1)</f>
        <v>0.99999999995887978</v>
      </c>
      <c r="D176" s="1">
        <f t="shared" ca="1" si="11"/>
        <v>1.0000000006036742</v>
      </c>
      <c r="E176" s="1">
        <f t="shared" ca="1" si="13"/>
        <v>-6.0367422172191709E-10</v>
      </c>
      <c r="F176" s="1">
        <f t="shared" ca="1" si="14"/>
        <v>3.0000000052924936</v>
      </c>
    </row>
    <row r="177" spans="1:6" x14ac:dyDescent="0.15">
      <c r="A177" s="1">
        <v>165</v>
      </c>
      <c r="B177" s="1">
        <f t="shared" si="12"/>
        <v>1</v>
      </c>
      <c r="C177" s="1">
        <f ca="1">IF(PIDS.Mode=2,PIDS.K*E177+F177*PIDS.OnebyTi+PIDS.Td*(E177-E176),1)</f>
        <v>0.9999999999630893</v>
      </c>
      <c r="D177" s="1">
        <f t="shared" ca="1" si="11"/>
        <v>1.0000000005418677</v>
      </c>
      <c r="E177" s="1">
        <f t="shared" ca="1" si="13"/>
        <v>-5.4186766185182478E-10</v>
      </c>
      <c r="F177" s="1">
        <f t="shared" ca="1" si="14"/>
        <v>3.0000000047506257</v>
      </c>
    </row>
    <row r="178" spans="1:6" x14ac:dyDescent="0.15">
      <c r="A178" s="1">
        <v>166</v>
      </c>
      <c r="B178" s="1">
        <f t="shared" si="12"/>
        <v>1</v>
      </c>
      <c r="C178" s="1">
        <f ca="1">IF(PIDS.Mode=2,PIDS.K*E178+F178*PIDS.OnebyTi+PIDS.Td*(E178-E177),1)</f>
        <v>0.99999999996686872</v>
      </c>
      <c r="D178" s="1">
        <f t="shared" ca="1" si="11"/>
        <v>1.0000000004863889</v>
      </c>
      <c r="E178" s="1">
        <f t="shared" ca="1" si="13"/>
        <v>-4.8638892913288601E-10</v>
      </c>
      <c r="F178" s="1">
        <f t="shared" ca="1" si="14"/>
        <v>3.000000004264237</v>
      </c>
    </row>
    <row r="179" spans="1:6" x14ac:dyDescent="0.15">
      <c r="A179" s="1">
        <v>167</v>
      </c>
      <c r="B179" s="1">
        <f t="shared" si="12"/>
        <v>1</v>
      </c>
      <c r="C179" s="1">
        <f ca="1">IF(PIDS.Mode=2,PIDS.K*E179+F179*PIDS.OnebyTi+PIDS.Td*(E179-E178),1)</f>
        <v>0.99999999997026101</v>
      </c>
      <c r="D179" s="1">
        <f t="shared" ca="1" si="11"/>
        <v>1.0000000004365903</v>
      </c>
      <c r="E179" s="1">
        <f t="shared" ca="1" si="13"/>
        <v>-4.3659031945253446E-10</v>
      </c>
      <c r="F179" s="1">
        <f t="shared" ca="1" si="14"/>
        <v>3.0000000038276466</v>
      </c>
    </row>
    <row r="180" spans="1:6" x14ac:dyDescent="0.15">
      <c r="A180" s="1">
        <v>168</v>
      </c>
      <c r="B180" s="1">
        <f t="shared" si="12"/>
        <v>1</v>
      </c>
      <c r="C180" s="1">
        <f ca="1">IF(PIDS.Mode=2,PIDS.K*E180+F180*PIDS.OnebyTi+PIDS.Td*(E180-E179),1)</f>
        <v>0.99999999997330624</v>
      </c>
      <c r="D180" s="1">
        <f t="shared" ca="1" si="11"/>
        <v>1.0000000003918903</v>
      </c>
      <c r="E180" s="1">
        <f t="shared" ca="1" si="13"/>
        <v>-3.9189029799047148E-10</v>
      </c>
      <c r="F180" s="1">
        <f t="shared" ca="1" si="14"/>
        <v>3.0000000034357566</v>
      </c>
    </row>
    <row r="181" spans="1:6" x14ac:dyDescent="0.15">
      <c r="A181" s="1">
        <v>169</v>
      </c>
      <c r="B181" s="1">
        <f t="shared" si="12"/>
        <v>1</v>
      </c>
      <c r="C181" s="1">
        <f ca="1">IF(PIDS.Mode=2,PIDS.K*E181+F181*PIDS.OnebyTi+PIDS.Td*(E181-E180),1)</f>
        <v>0.99999999997603872</v>
      </c>
      <c r="D181" s="1">
        <f t="shared" ca="1" si="11"/>
        <v>1.0000000003517671</v>
      </c>
      <c r="E181" s="1">
        <f t="shared" ca="1" si="13"/>
        <v>-3.5176705992512325E-10</v>
      </c>
      <c r="F181" s="1">
        <f t="shared" ca="1" si="14"/>
        <v>3.0000000030839895</v>
      </c>
    </row>
    <row r="182" spans="1:6" x14ac:dyDescent="0.15">
      <c r="A182" s="1">
        <v>170</v>
      </c>
      <c r="B182" s="1">
        <f t="shared" si="12"/>
        <v>1</v>
      </c>
      <c r="C182" s="1">
        <f ca="1">IF(PIDS.Mode=2,PIDS.K*E182+F182*PIDS.OnebyTi+PIDS.Td*(E182-E181),1)</f>
        <v>0.9999999999784922</v>
      </c>
      <c r="D182" s="1">
        <f t="shared" ca="1" si="11"/>
        <v>1.0000000003157516</v>
      </c>
      <c r="E182" s="1">
        <f t="shared" ca="1" si="13"/>
        <v>-3.157516470508881E-10</v>
      </c>
      <c r="F182" s="1">
        <f t="shared" ca="1" si="14"/>
        <v>3.0000000027682381</v>
      </c>
    </row>
    <row r="183" spans="1:6" x14ac:dyDescent="0.15">
      <c r="A183" s="1">
        <v>171</v>
      </c>
      <c r="B183" s="1">
        <f t="shared" si="12"/>
        <v>1</v>
      </c>
      <c r="C183" s="1">
        <f ca="1">IF(PIDS.Mode=2,PIDS.K*E183+F183*PIDS.OnebyTi+PIDS.Td*(E183-E182),1)</f>
        <v>0.999999999980694</v>
      </c>
      <c r="D183" s="1">
        <f t="shared" ca="1" si="11"/>
        <v>1.0000000002834237</v>
      </c>
      <c r="E183" s="1">
        <f t="shared" ca="1" si="13"/>
        <v>-2.8342372893064294E-10</v>
      </c>
      <c r="F183" s="1">
        <f t="shared" ca="1" si="14"/>
        <v>3.0000000024848141</v>
      </c>
    </row>
    <row r="184" spans="1:6" x14ac:dyDescent="0.15">
      <c r="A184" s="1">
        <v>172</v>
      </c>
      <c r="B184" s="1">
        <f t="shared" si="12"/>
        <v>1</v>
      </c>
      <c r="C184" s="1">
        <f ca="1">IF(PIDS.Mode=2,PIDS.K*E184+F184*PIDS.OnebyTi+PIDS.Td*(E184-E183),1)</f>
        <v>0.99999999998267086</v>
      </c>
      <c r="D184" s="1">
        <f t="shared" ca="1" si="11"/>
        <v>1.0000000002544056</v>
      </c>
      <c r="E184" s="1">
        <f t="shared" ca="1" si="13"/>
        <v>-2.544056076914103E-10</v>
      </c>
      <c r="F184" s="1">
        <f t="shared" ca="1" si="14"/>
        <v>3.0000000022304087</v>
      </c>
    </row>
    <row r="185" spans="1:6" x14ac:dyDescent="0.15">
      <c r="A185" s="1">
        <v>173</v>
      </c>
      <c r="B185" s="1">
        <f t="shared" si="12"/>
        <v>1</v>
      </c>
      <c r="C185" s="1">
        <f ca="1">IF(PIDS.Mode=2,PIDS.K*E185+F185*PIDS.OnebyTi+PIDS.Td*(E185-E184),1)</f>
        <v>0.99999999998444522</v>
      </c>
      <c r="D185" s="1">
        <f t="shared" ca="1" si="11"/>
        <v>1.0000000002283584</v>
      </c>
      <c r="E185" s="1">
        <f t="shared" ca="1" si="13"/>
        <v>-2.2835844326607457E-10</v>
      </c>
      <c r="F185" s="1">
        <f t="shared" ca="1" si="14"/>
        <v>3.0000000020020501</v>
      </c>
    </row>
    <row r="186" spans="1:6" x14ac:dyDescent="0.15">
      <c r="A186" s="1">
        <v>174</v>
      </c>
      <c r="B186" s="1">
        <f t="shared" si="12"/>
        <v>1</v>
      </c>
      <c r="C186" s="1">
        <f ca="1">IF(PIDS.Mode=2,PIDS.K*E186+F186*PIDS.OnebyTi+PIDS.Td*(E186-E185),1)</f>
        <v>0.9999999999860375</v>
      </c>
      <c r="D186" s="1">
        <f t="shared" ca="1" si="11"/>
        <v>1.0000000002049783</v>
      </c>
      <c r="E186" s="1">
        <f t="shared" ca="1" si="13"/>
        <v>-2.049782565904934E-10</v>
      </c>
      <c r="F186" s="1">
        <f t="shared" ca="1" si="14"/>
        <v>3.0000000017970718</v>
      </c>
    </row>
    <row r="187" spans="1:6" x14ac:dyDescent="0.15">
      <c r="A187" s="1">
        <v>175</v>
      </c>
      <c r="B187" s="1">
        <f t="shared" si="12"/>
        <v>1</v>
      </c>
      <c r="C187" s="1">
        <f ca="1">IF(PIDS.Mode=2,PIDS.K*E187+F187*PIDS.OnebyTi+PIDS.Td*(E187-E186),1)</f>
        <v>0.99999999998746714</v>
      </c>
      <c r="D187" s="1">
        <f t="shared" ca="1" si="11"/>
        <v>1.0000000001839917</v>
      </c>
      <c r="E187" s="1">
        <f t="shared" ca="1" si="13"/>
        <v>-1.8399171075600407E-10</v>
      </c>
      <c r="F187" s="1">
        <f t="shared" ca="1" si="14"/>
        <v>3.0000000016130803</v>
      </c>
    </row>
    <row r="188" spans="1:6" x14ac:dyDescent="0.15">
      <c r="A188" s="1">
        <v>176</v>
      </c>
      <c r="B188" s="1">
        <f t="shared" si="12"/>
        <v>1</v>
      </c>
      <c r="C188" s="1">
        <f ca="1">IF(PIDS.Mode=2,PIDS.K*E188+F188*PIDS.OnebyTi+PIDS.Td*(E188-E187),1)</f>
        <v>0.99999999998875011</v>
      </c>
      <c r="D188" s="1">
        <f t="shared" ca="1" si="11"/>
        <v>1.0000000001651539</v>
      </c>
      <c r="E188" s="1">
        <f t="shared" ca="1" si="13"/>
        <v>-1.6515389056337426E-10</v>
      </c>
      <c r="F188" s="1">
        <f t="shared" ca="1" si="14"/>
        <v>3.0000000014479262</v>
      </c>
    </row>
    <row r="189" spans="1:6" x14ac:dyDescent="0.15">
      <c r="A189" s="1">
        <v>177</v>
      </c>
      <c r="B189" s="1">
        <f t="shared" si="12"/>
        <v>1</v>
      </c>
      <c r="C189" s="1">
        <f ca="1">IF(PIDS.Mode=2,PIDS.K*E189+F189*PIDS.OnebyTi+PIDS.Td*(E189-E188),1)</f>
        <v>0.99999999998990186</v>
      </c>
      <c r="D189" s="1">
        <f t="shared" ca="1" si="11"/>
        <v>1.0000000001482447</v>
      </c>
      <c r="E189" s="1">
        <f t="shared" ca="1" si="13"/>
        <v>-1.4824474980912328E-10</v>
      </c>
      <c r="F189" s="1">
        <f t="shared" ca="1" si="14"/>
        <v>3.0000000012996813</v>
      </c>
    </row>
    <row r="190" spans="1:6" x14ac:dyDescent="0.15">
      <c r="A190" s="1">
        <v>178</v>
      </c>
      <c r="B190" s="1">
        <f t="shared" si="12"/>
        <v>1</v>
      </c>
      <c r="C190" s="1">
        <f ca="1">IF(PIDS.Mode=2,PIDS.K*E190+F190*PIDS.OnebyTi+PIDS.Td*(E190-E189),1)</f>
        <v>0.99999999999093547</v>
      </c>
      <c r="D190" s="1">
        <f t="shared" ca="1" si="11"/>
        <v>1.0000000001330669</v>
      </c>
      <c r="E190" s="1">
        <f t="shared" ca="1" si="13"/>
        <v>-1.3306689083947276E-10</v>
      </c>
      <c r="F190" s="1">
        <f t="shared" ca="1" si="14"/>
        <v>3.0000000011666144</v>
      </c>
    </row>
    <row r="191" spans="1:6" x14ac:dyDescent="0.15">
      <c r="A191" s="1">
        <v>179</v>
      </c>
      <c r="B191" s="1">
        <f t="shared" si="12"/>
        <v>1</v>
      </c>
      <c r="C191" s="1">
        <f ca="1">IF(PIDS.Mode=2,PIDS.K*E191+F191*PIDS.OnebyTi+PIDS.Td*(E191-E190),1)</f>
        <v>0.99999999999186362</v>
      </c>
      <c r="D191" s="1">
        <f t="shared" ca="1" si="11"/>
        <v>1.0000000001194429</v>
      </c>
      <c r="E191" s="1">
        <f t="shared" ca="1" si="13"/>
        <v>-1.1944290001508762E-10</v>
      </c>
      <c r="F191" s="1">
        <f t="shared" ca="1" si="14"/>
        <v>3.0000000010471712</v>
      </c>
    </row>
    <row r="192" spans="1:6" x14ac:dyDescent="0.15">
      <c r="A192" s="1">
        <v>180</v>
      </c>
      <c r="B192" s="1">
        <f t="shared" si="12"/>
        <v>1</v>
      </c>
      <c r="C192" s="1">
        <f ca="1">IF(PIDS.Mode=2,PIDS.K*E192+F192*PIDS.OnebyTi+PIDS.Td*(E192-E191),1)</f>
        <v>0.99999999999269684</v>
      </c>
      <c r="D192" s="1">
        <f t="shared" ca="1" si="11"/>
        <v>1.0000000001072138</v>
      </c>
      <c r="E192" s="1">
        <f t="shared" ca="1" si="13"/>
        <v>-1.0721379339884152E-10</v>
      </c>
      <c r="F192" s="1">
        <f t="shared" ca="1" si="14"/>
        <v>3.0000000009399574</v>
      </c>
    </row>
    <row r="193" spans="1:6" x14ac:dyDescent="0.15">
      <c r="A193" s="1">
        <v>181</v>
      </c>
      <c r="B193" s="1">
        <f t="shared" si="12"/>
        <v>1</v>
      </c>
      <c r="C193" s="1">
        <f ca="1">IF(PIDS.Mode=2,PIDS.K*E193+F193*PIDS.OnebyTi+PIDS.Td*(E193-E192),1)</f>
        <v>0.99999999999344447</v>
      </c>
      <c r="D193" s="1">
        <f t="shared" ca="1" si="11"/>
        <v>1.0000000000962368</v>
      </c>
      <c r="E193" s="1">
        <f t="shared" ca="1" si="13"/>
        <v>-9.6236796309767669E-11</v>
      </c>
      <c r="F193" s="1">
        <f t="shared" ca="1" si="14"/>
        <v>3.0000000008437206</v>
      </c>
    </row>
    <row r="194" spans="1:6" x14ac:dyDescent="0.15">
      <c r="A194" s="1">
        <v>182</v>
      </c>
      <c r="B194" s="1">
        <f t="shared" si="12"/>
        <v>1</v>
      </c>
      <c r="C194" s="1">
        <f ca="1">IF(PIDS.Mode=2,PIDS.K*E194+F194*PIDS.OnebyTi+PIDS.Td*(E194-E193),1)</f>
        <v>0.99999999999411537</v>
      </c>
      <c r="D194" s="1">
        <f t="shared" ca="1" si="11"/>
        <v>1.0000000000863838</v>
      </c>
      <c r="E194" s="1">
        <f t="shared" ca="1" si="13"/>
        <v>-8.638378901082433E-11</v>
      </c>
      <c r="F194" s="1">
        <f t="shared" ca="1" si="14"/>
        <v>3.0000000007573369</v>
      </c>
    </row>
    <row r="195" spans="1:6" x14ac:dyDescent="0.15">
      <c r="A195" s="1">
        <v>183</v>
      </c>
      <c r="B195" s="1">
        <f t="shared" si="12"/>
        <v>1</v>
      </c>
      <c r="C195" s="1">
        <f ca="1">IF(PIDS.Mode=2,PIDS.K*E195+F195*PIDS.OnebyTi+PIDS.Td*(E195-E194),1)</f>
        <v>0.99999999999471834</v>
      </c>
      <c r="D195" s="1">
        <f t="shared" ca="1" si="11"/>
        <v>1.0000000000775393</v>
      </c>
      <c r="E195" s="1">
        <f t="shared" ca="1" si="13"/>
        <v>-7.7539308307450483E-11</v>
      </c>
      <c r="F195" s="1">
        <f t="shared" ca="1" si="14"/>
        <v>3.0000000006797976</v>
      </c>
    </row>
    <row r="196" spans="1:6" x14ac:dyDescent="0.15">
      <c r="A196" s="1">
        <v>184</v>
      </c>
      <c r="B196" s="1">
        <f t="shared" si="12"/>
        <v>1</v>
      </c>
      <c r="C196" s="1">
        <f ca="1">IF(PIDS.Mode=2,PIDS.K*E196+F196*PIDS.OnebyTi+PIDS.Td*(E196-E195),1)</f>
        <v>0.99999999999525968</v>
      </c>
      <c r="D196" s="1">
        <f t="shared" ca="1" si="11"/>
        <v>1.0000000000696003</v>
      </c>
      <c r="E196" s="1">
        <f t="shared" ca="1" si="13"/>
        <v>-6.9600325502960914E-11</v>
      </c>
      <c r="F196" s="1">
        <f t="shared" ca="1" si="14"/>
        <v>3.0000000006101972</v>
      </c>
    </row>
    <row r="197" spans="1:6" x14ac:dyDescent="0.15">
      <c r="A197" s="1">
        <v>185</v>
      </c>
      <c r="B197" s="1">
        <f t="shared" si="12"/>
        <v>1</v>
      </c>
      <c r="C197" s="1">
        <f ca="1">IF(PIDS.Mode=2,PIDS.K*E197+F197*PIDS.OnebyTi+PIDS.Td*(E197-E196),1)</f>
        <v>0.99999999999574529</v>
      </c>
      <c r="D197" s="1">
        <f t="shared" ca="1" si="11"/>
        <v>1.0000000000624742</v>
      </c>
      <c r="E197" s="1">
        <f t="shared" ca="1" si="13"/>
        <v>-6.2474247997101884E-11</v>
      </c>
      <c r="F197" s="1">
        <f t="shared" ca="1" si="14"/>
        <v>3.0000000005477228</v>
      </c>
    </row>
    <row r="198" spans="1:6" x14ac:dyDescent="0.15">
      <c r="A198" s="1">
        <v>186</v>
      </c>
      <c r="B198" s="1">
        <f t="shared" si="12"/>
        <v>1</v>
      </c>
      <c r="C198" s="1">
        <f ca="1">IF(PIDS.Mode=2,PIDS.K*E198+F198*PIDS.OnebyTi+PIDS.Td*(E198-E197),1)</f>
        <v>0.99999999999618117</v>
      </c>
      <c r="D198" s="1">
        <f t="shared" ca="1" si="11"/>
        <v>1.0000000000560778</v>
      </c>
      <c r="E198" s="1">
        <f t="shared" ca="1" si="13"/>
        <v>-5.6077809063026507E-11</v>
      </c>
      <c r="F198" s="1">
        <f t="shared" ca="1" si="14"/>
        <v>3.0000000004916449</v>
      </c>
    </row>
    <row r="199" spans="1:6" x14ac:dyDescent="0.15">
      <c r="A199" s="1">
        <v>187</v>
      </c>
      <c r="B199" s="1">
        <f t="shared" si="12"/>
        <v>1</v>
      </c>
      <c r="C199" s="1">
        <f ca="1">IF(PIDS.Mode=2,PIDS.K*E199+F199*PIDS.OnebyTi+PIDS.Td*(E199-E198),1)</f>
        <v>0.99999999999657208</v>
      </c>
      <c r="D199" s="1">
        <f t="shared" ca="1" si="11"/>
        <v>1.0000000000503364</v>
      </c>
      <c r="E199" s="1">
        <f t="shared" ca="1" si="13"/>
        <v>-5.0336401713479972E-11</v>
      </c>
      <c r="F199" s="1">
        <f t="shared" ca="1" si="14"/>
        <v>3.0000000004413083</v>
      </c>
    </row>
    <row r="200" spans="1:6" x14ac:dyDescent="0.15">
      <c r="A200" s="1">
        <v>188</v>
      </c>
      <c r="B200" s="1">
        <f t="shared" si="12"/>
        <v>1</v>
      </c>
      <c r="C200" s="1">
        <f ca="1">IF(PIDS.Mode=2,PIDS.K*E200+F200*PIDS.OnebyTi+PIDS.Td*(E200-E199),1)</f>
        <v>0.99999999999692313</v>
      </c>
      <c r="D200" s="1">
        <f t="shared" ca="1" si="11"/>
        <v>1.0000000000451827</v>
      </c>
      <c r="E200" s="1">
        <f t="shared" ca="1" si="13"/>
        <v>-4.5182746433169996E-11</v>
      </c>
      <c r="F200" s="1">
        <f t="shared" ca="1" si="14"/>
        <v>3.0000000003961258</v>
      </c>
    </row>
    <row r="201" spans="1:6" x14ac:dyDescent="0.15">
      <c r="A201" s="1">
        <v>189</v>
      </c>
      <c r="B201" s="1">
        <f t="shared" si="12"/>
        <v>1</v>
      </c>
      <c r="C201" s="1">
        <f ca="1">IF(PIDS.Mode=2,PIDS.K*E201+F201*PIDS.OnebyTi+PIDS.Td*(E201-E200),1)</f>
        <v>0.99999999999723777</v>
      </c>
      <c r="D201" s="1">
        <f t="shared" ca="1" si="11"/>
        <v>1.0000000000405569</v>
      </c>
      <c r="E201" s="1">
        <f t="shared" ca="1" si="13"/>
        <v>-4.0556891178766818E-11</v>
      </c>
      <c r="F201" s="1">
        <f t="shared" ca="1" si="14"/>
        <v>3.0000000003555689</v>
      </c>
    </row>
    <row r="202" spans="1:6" x14ac:dyDescent="0.15">
      <c r="A202" s="1">
        <v>190</v>
      </c>
      <c r="B202" s="1">
        <f t="shared" si="12"/>
        <v>1</v>
      </c>
      <c r="C202" s="1">
        <f ca="1">IF(PIDS.Mode=2,PIDS.K*E202+F202*PIDS.OnebyTi+PIDS.Td*(E202-E201),1)</f>
        <v>0.99999999999752009</v>
      </c>
      <c r="D202" s="1">
        <f t="shared" ca="1" si="11"/>
        <v>1.0000000000364047</v>
      </c>
      <c r="E202" s="1">
        <f t="shared" ca="1" si="13"/>
        <v>-3.6404657066668733E-11</v>
      </c>
      <c r="F202" s="1">
        <f t="shared" ca="1" si="14"/>
        <v>3.0000000003191643</v>
      </c>
    </row>
    <row r="203" spans="1:6" x14ac:dyDescent="0.15">
      <c r="A203" s="1">
        <v>191</v>
      </c>
      <c r="B203" s="1">
        <f t="shared" si="12"/>
        <v>1</v>
      </c>
      <c r="C203" s="1">
        <f ca="1">IF(PIDS.Mode=2,PIDS.K*E203+F203*PIDS.OnebyTi+PIDS.Td*(E203-E202),1)</f>
        <v>0.999999999997774</v>
      </c>
      <c r="D203" s="1">
        <f t="shared" ca="1" si="11"/>
        <v>1.0000000000326774</v>
      </c>
      <c r="E203" s="1">
        <f t="shared" ca="1" si="13"/>
        <v>-3.2677416328397157E-11</v>
      </c>
      <c r="F203" s="1">
        <f t="shared" ca="1" si="14"/>
        <v>3.0000000002864868</v>
      </c>
    </row>
    <row r="204" spans="1:6" x14ac:dyDescent="0.15">
      <c r="A204" s="1">
        <v>192</v>
      </c>
      <c r="B204" s="1">
        <f t="shared" si="12"/>
        <v>1</v>
      </c>
      <c r="C204" s="1">
        <f ca="1">IF(PIDS.Mode=2,PIDS.K*E204+F204*PIDS.OnebyTi+PIDS.Td*(E204-E203),1)</f>
        <v>0.99999999999800149</v>
      </c>
      <c r="D204" s="1">
        <f t="shared" ca="1" si="11"/>
        <v>1.0000000000293319</v>
      </c>
      <c r="E204" s="1">
        <f t="shared" ca="1" si="13"/>
        <v>-2.9331870265991711E-11</v>
      </c>
      <c r="F204" s="1">
        <f t="shared" ca="1" si="14"/>
        <v>3.0000000002571552</v>
      </c>
    </row>
    <row r="205" spans="1:6" x14ac:dyDescent="0.15">
      <c r="A205" s="1">
        <v>193</v>
      </c>
      <c r="B205" s="1">
        <f t="shared" si="12"/>
        <v>1</v>
      </c>
      <c r="C205" s="1">
        <f ca="1">IF(PIDS.Mode=2,PIDS.K*E205+F205*PIDS.OnebyTi+PIDS.Td*(E205-E204),1)</f>
        <v>0.9999999999982061</v>
      </c>
      <c r="D205" s="1">
        <f t="shared" ref="D205:D268" ca="1" si="15">IF(ROW()-12&lt;PIDS.D,0,OFFSET(C205,-PIDS.D-1,0)*PIDS.b-D204*PIDS.a)</f>
        <v>1.0000000000263287</v>
      </c>
      <c r="E205" s="1">
        <f t="shared" ca="1" si="13"/>
        <v>-2.6328716984380662E-11</v>
      </c>
      <c r="F205" s="1">
        <f t="shared" ca="1" si="14"/>
        <v>3.0000000002308265</v>
      </c>
    </row>
    <row r="206" spans="1:6" x14ac:dyDescent="0.15">
      <c r="A206" s="1">
        <v>194</v>
      </c>
      <c r="B206" s="1">
        <f t="shared" ref="B206:B269" si="16">B205</f>
        <v>1</v>
      </c>
      <c r="C206" s="1">
        <f ca="1">IF(PIDS.Mode=2,PIDS.K*E206+F206*PIDS.OnebyTi+PIDS.Td*(E206-E205),1)</f>
        <v>0.99999999999838962</v>
      </c>
      <c r="D206" s="1">
        <f t="shared" ca="1" si="15"/>
        <v>1.0000000000236331</v>
      </c>
      <c r="E206" s="1">
        <f t="shared" ref="E206:E269" ca="1" si="17">B206-D206</f>
        <v>-2.3633095480590782E-11</v>
      </c>
      <c r="F206" s="1">
        <f t="shared" ref="F206:F269" ca="1" si="18">F205+E206</f>
        <v>3.0000000002071934</v>
      </c>
    </row>
    <row r="207" spans="1:6" x14ac:dyDescent="0.15">
      <c r="A207" s="1">
        <v>195</v>
      </c>
      <c r="B207" s="1">
        <f t="shared" si="16"/>
        <v>1</v>
      </c>
      <c r="C207" s="1">
        <f ca="1">IF(PIDS.Mode=2,PIDS.K*E207+F207*PIDS.OnebyTi+PIDS.Td*(E207-E206),1)</f>
        <v>0.99999999999855449</v>
      </c>
      <c r="D207" s="1">
        <f t="shared" ca="1" si="15"/>
        <v>1.0000000000212135</v>
      </c>
      <c r="E207" s="1">
        <f t="shared" ca="1" si="17"/>
        <v>-2.1213475420722716E-11</v>
      </c>
      <c r="F207" s="1">
        <f t="shared" ca="1" si="18"/>
        <v>3.0000000001859801</v>
      </c>
    </row>
    <row r="208" spans="1:6" x14ac:dyDescent="0.15">
      <c r="A208" s="1">
        <v>196</v>
      </c>
      <c r="B208" s="1">
        <f t="shared" si="16"/>
        <v>1</v>
      </c>
      <c r="C208" s="1">
        <f ca="1">IF(PIDS.Mode=2,PIDS.K*E208+F208*PIDS.OnebyTi+PIDS.Td*(E208-E207),1)</f>
        <v>0.99999999999870282</v>
      </c>
      <c r="D208" s="1">
        <f t="shared" ca="1" si="15"/>
        <v>1.0000000000190414</v>
      </c>
      <c r="E208" s="1">
        <f t="shared" ca="1" si="17"/>
        <v>-1.904143509534606E-11</v>
      </c>
      <c r="F208" s="1">
        <f t="shared" ca="1" si="18"/>
        <v>3.0000000001669385</v>
      </c>
    </row>
    <row r="209" spans="1:6" x14ac:dyDescent="0.15">
      <c r="A209" s="1">
        <v>197</v>
      </c>
      <c r="B209" s="1">
        <f t="shared" si="16"/>
        <v>1</v>
      </c>
      <c r="C209" s="1">
        <f ca="1">IF(PIDS.Mode=2,PIDS.K*E209+F209*PIDS.OnebyTi+PIDS.Td*(E209-E208),1)</f>
        <v>0.99999999999883549</v>
      </c>
      <c r="D209" s="1">
        <f t="shared" ca="1" si="15"/>
        <v>1.0000000000170919</v>
      </c>
      <c r="E209" s="1">
        <f t="shared" ca="1" si="17"/>
        <v>-1.7091883464104285E-11</v>
      </c>
      <c r="F209" s="1">
        <f t="shared" ca="1" si="18"/>
        <v>3.0000000001498464</v>
      </c>
    </row>
    <row r="210" spans="1:6" x14ac:dyDescent="0.15">
      <c r="A210" s="1">
        <v>198</v>
      </c>
      <c r="B210" s="1">
        <f t="shared" si="16"/>
        <v>1</v>
      </c>
      <c r="C210" s="1">
        <f ca="1">IF(PIDS.Mode=2,PIDS.K*E210+F210*PIDS.OnebyTi+PIDS.Td*(E210-E209),1)</f>
        <v>0.99999999999895484</v>
      </c>
      <c r="D210" s="1">
        <f t="shared" ca="1" si="15"/>
        <v>1.0000000000153419</v>
      </c>
      <c r="E210" s="1">
        <f t="shared" ca="1" si="17"/>
        <v>-1.5341949932690113E-11</v>
      </c>
      <c r="F210" s="1">
        <f t="shared" ca="1" si="18"/>
        <v>3.0000000001345044</v>
      </c>
    </row>
    <row r="211" spans="1:6" x14ac:dyDescent="0.15">
      <c r="A211" s="1">
        <v>199</v>
      </c>
      <c r="B211" s="1">
        <f t="shared" si="16"/>
        <v>1</v>
      </c>
      <c r="C211" s="1">
        <f ca="1">IF(PIDS.Mode=2,PIDS.K*E211+F211*PIDS.OnebyTi+PIDS.Td*(E211-E210),1)</f>
        <v>0.99999999999906153</v>
      </c>
      <c r="D211" s="1">
        <f t="shared" ca="1" si="15"/>
        <v>1.0000000000137712</v>
      </c>
      <c r="E211" s="1">
        <f t="shared" ca="1" si="17"/>
        <v>-1.3771206397450442E-11</v>
      </c>
      <c r="F211" s="1">
        <f t="shared" ca="1" si="18"/>
        <v>3.0000000001207332</v>
      </c>
    </row>
    <row r="212" spans="1:6" x14ac:dyDescent="0.15">
      <c r="A212" s="1">
        <v>200</v>
      </c>
      <c r="B212" s="1">
        <f t="shared" si="16"/>
        <v>1</v>
      </c>
      <c r="C212" s="1">
        <f ca="1">IF(PIDS.Mode=2,PIDS.K*E212+F212*PIDS.OnebyTi+PIDS.Td*(E212-E211),1)</f>
        <v>0.99999999999915778</v>
      </c>
      <c r="D212" s="1">
        <f t="shared" ca="1" si="15"/>
        <v>1.0000000000123612</v>
      </c>
      <c r="E212" s="1">
        <f t="shared" ca="1" si="17"/>
        <v>-1.2361223156176493E-11</v>
      </c>
      <c r="F212" s="1">
        <f t="shared" ca="1" si="18"/>
        <v>3.000000000108372</v>
      </c>
    </row>
    <row r="213" spans="1:6" x14ac:dyDescent="0.15">
      <c r="A213" s="1">
        <v>201</v>
      </c>
      <c r="B213" s="1">
        <f t="shared" si="16"/>
        <v>1</v>
      </c>
      <c r="C213" s="1">
        <f ca="1">IF(PIDS.Mode=2,PIDS.K*E213+F213*PIDS.OnebyTi+PIDS.Td*(E213-E212),1)</f>
        <v>0.99999999999924416</v>
      </c>
      <c r="D213" s="1">
        <f t="shared" ca="1" si="15"/>
        <v>1.0000000000110956</v>
      </c>
      <c r="E213" s="1">
        <f t="shared" ca="1" si="17"/>
        <v>-1.1095568908103814E-11</v>
      </c>
      <c r="F213" s="1">
        <f t="shared" ca="1" si="18"/>
        <v>3.0000000000972764</v>
      </c>
    </row>
    <row r="214" spans="1:6" x14ac:dyDescent="0.15">
      <c r="A214" s="1">
        <v>202</v>
      </c>
      <c r="B214" s="1">
        <f t="shared" si="16"/>
        <v>1</v>
      </c>
      <c r="C214" s="1">
        <f ca="1">IF(PIDS.Mode=2,PIDS.K*E214+F214*PIDS.OnebyTi+PIDS.Td*(E214-E213),1)</f>
        <v>0.99999999999932154</v>
      </c>
      <c r="D214" s="1">
        <f t="shared" ca="1" si="15"/>
        <v>1.0000000000099596</v>
      </c>
      <c r="E214" s="1">
        <f t="shared" ca="1" si="17"/>
        <v>-9.9595887093073543E-12</v>
      </c>
      <c r="F214" s="1">
        <f t="shared" ca="1" si="18"/>
        <v>3.0000000000873168</v>
      </c>
    </row>
    <row r="215" spans="1:6" x14ac:dyDescent="0.15">
      <c r="A215" s="1">
        <v>203</v>
      </c>
      <c r="B215" s="1">
        <f t="shared" si="16"/>
        <v>1</v>
      </c>
      <c r="C215" s="1">
        <f ca="1">IF(PIDS.Mode=2,PIDS.K*E215+F215*PIDS.OnebyTi+PIDS.Td*(E215-E214),1)</f>
        <v>0.9999999999993906</v>
      </c>
      <c r="D215" s="1">
        <f t="shared" ca="1" si="15"/>
        <v>1.00000000000894</v>
      </c>
      <c r="E215" s="1">
        <f t="shared" ca="1" si="17"/>
        <v>-8.9399598834916105E-12</v>
      </c>
      <c r="F215" s="1">
        <f t="shared" ca="1" si="18"/>
        <v>3.0000000000783769</v>
      </c>
    </row>
    <row r="216" spans="1:6" x14ac:dyDescent="0.15">
      <c r="A216" s="1">
        <v>204</v>
      </c>
      <c r="B216" s="1">
        <f t="shared" si="16"/>
        <v>1</v>
      </c>
      <c r="C216" s="1">
        <f ca="1">IF(PIDS.Mode=2,PIDS.K*E216+F216*PIDS.OnebyTi+PIDS.Td*(E216-E215),1)</f>
        <v>0.99999999999945277</v>
      </c>
      <c r="D216" s="1">
        <f t="shared" ca="1" si="15"/>
        <v>1.0000000000080247</v>
      </c>
      <c r="E216" s="1">
        <f t="shared" ca="1" si="17"/>
        <v>-8.0246920219906315E-12</v>
      </c>
      <c r="F216" s="1">
        <f t="shared" ca="1" si="18"/>
        <v>3.0000000000703522</v>
      </c>
    </row>
    <row r="217" spans="1:6" x14ac:dyDescent="0.15">
      <c r="A217" s="1">
        <v>205</v>
      </c>
      <c r="B217" s="1">
        <f t="shared" si="16"/>
        <v>1</v>
      </c>
      <c r="C217" s="1">
        <f ca="1">IF(PIDS.Mode=2,PIDS.K*E217+F217*PIDS.OnebyTi+PIDS.Td*(E217-E216),1)</f>
        <v>0.99999999999950873</v>
      </c>
      <c r="D217" s="1">
        <f t="shared" ca="1" si="15"/>
        <v>1.0000000000072031</v>
      </c>
      <c r="E217" s="1">
        <f t="shared" ca="1" si="17"/>
        <v>-7.2031269837680156E-12</v>
      </c>
      <c r="F217" s="1">
        <f t="shared" ca="1" si="18"/>
        <v>3.000000000063149</v>
      </c>
    </row>
    <row r="218" spans="1:6" x14ac:dyDescent="0.15">
      <c r="A218" s="1">
        <v>206</v>
      </c>
      <c r="B218" s="1">
        <f t="shared" si="16"/>
        <v>1</v>
      </c>
      <c r="C218" s="1">
        <f ca="1">IF(PIDS.Mode=2,PIDS.K*E218+F218*PIDS.OnebyTi+PIDS.Td*(E218-E217),1)</f>
        <v>0.99999999999955946</v>
      </c>
      <c r="D218" s="1">
        <f t="shared" ca="1" si="15"/>
        <v>1.0000000000064655</v>
      </c>
      <c r="E218" s="1">
        <f t="shared" ca="1" si="17"/>
        <v>-6.4654948062070616E-12</v>
      </c>
      <c r="F218" s="1">
        <f t="shared" ca="1" si="18"/>
        <v>3.0000000000566835</v>
      </c>
    </row>
    <row r="219" spans="1:6" x14ac:dyDescent="0.15">
      <c r="A219" s="1">
        <v>207</v>
      </c>
      <c r="B219" s="1">
        <f t="shared" si="16"/>
        <v>1</v>
      </c>
      <c r="C219" s="1">
        <f ca="1">IF(PIDS.Mode=2,PIDS.K*E219+F219*PIDS.OnebyTi+PIDS.Td*(E219-E218),1)</f>
        <v>0.99999999999960509</v>
      </c>
      <c r="D219" s="1">
        <f t="shared" ca="1" si="15"/>
        <v>1.0000000000058034</v>
      </c>
      <c r="E219" s="1">
        <f t="shared" ca="1" si="17"/>
        <v>-5.8033577943206183E-12</v>
      </c>
      <c r="F219" s="1">
        <f t="shared" ca="1" si="18"/>
        <v>3.0000000000508802</v>
      </c>
    </row>
    <row r="220" spans="1:6" x14ac:dyDescent="0.15">
      <c r="A220" s="1">
        <v>208</v>
      </c>
      <c r="B220" s="1">
        <f t="shared" si="16"/>
        <v>1</v>
      </c>
      <c r="C220" s="1">
        <f ca="1">IF(PIDS.Mode=2,PIDS.K*E220+F220*PIDS.OnebyTi+PIDS.Td*(E220-E219),1)</f>
        <v>0.99999999999964562</v>
      </c>
      <c r="D220" s="1">
        <f t="shared" ca="1" si="15"/>
        <v>1.0000000000052092</v>
      </c>
      <c r="E220" s="1">
        <f t="shared" ca="1" si="17"/>
        <v>-5.2091664315412345E-12</v>
      </c>
      <c r="F220" s="1">
        <f t="shared" ca="1" si="18"/>
        <v>3.000000000045671</v>
      </c>
    </row>
    <row r="221" spans="1:6" x14ac:dyDescent="0.15">
      <c r="A221" s="1">
        <v>209</v>
      </c>
      <c r="B221" s="1">
        <f t="shared" si="16"/>
        <v>1</v>
      </c>
      <c r="C221" s="1">
        <f ca="1">IF(PIDS.Mode=2,PIDS.K*E221+F221*PIDS.OnebyTi+PIDS.Td*(E221-E220),1)</f>
        <v>0.99999999999968203</v>
      </c>
      <c r="D221" s="1">
        <f t="shared" ca="1" si="15"/>
        <v>1.0000000000046758</v>
      </c>
      <c r="E221" s="1">
        <f t="shared" ca="1" si="17"/>
        <v>-4.6758152905113093E-12</v>
      </c>
      <c r="F221" s="1">
        <f t="shared" ca="1" si="18"/>
        <v>3.0000000000409952</v>
      </c>
    </row>
    <row r="222" spans="1:6" x14ac:dyDescent="0.15">
      <c r="A222" s="1">
        <v>210</v>
      </c>
      <c r="B222" s="1">
        <f t="shared" si="16"/>
        <v>1</v>
      </c>
      <c r="C222" s="1">
        <f ca="1">IF(PIDS.Mode=2,PIDS.K*E222+F222*PIDS.OnebyTi+PIDS.Td*(E222-E221),1)</f>
        <v>0.99999999999971456</v>
      </c>
      <c r="D222" s="1">
        <f t="shared" ca="1" si="15"/>
        <v>1.0000000000041971</v>
      </c>
      <c r="E222" s="1">
        <f t="shared" ca="1" si="17"/>
        <v>-4.1970871222929418E-12</v>
      </c>
      <c r="F222" s="1">
        <f t="shared" ca="1" si="18"/>
        <v>3.0000000000367981</v>
      </c>
    </row>
    <row r="223" spans="1:6" x14ac:dyDescent="0.15">
      <c r="A223" s="1">
        <v>211</v>
      </c>
      <c r="B223" s="1">
        <f t="shared" si="16"/>
        <v>1</v>
      </c>
      <c r="C223" s="1">
        <f ca="1">IF(PIDS.Mode=2,PIDS.K*E223+F223*PIDS.OnebyTi+PIDS.Td*(E223-E222),1)</f>
        <v>0.99999999999974354</v>
      </c>
      <c r="D223" s="1">
        <f t="shared" ca="1" si="15"/>
        <v>1.0000000000037674</v>
      </c>
      <c r="E223" s="1">
        <f t="shared" ca="1" si="17"/>
        <v>-3.7674308117630062E-12</v>
      </c>
      <c r="F223" s="1">
        <f t="shared" ca="1" si="18"/>
        <v>3.0000000000330305</v>
      </c>
    </row>
    <row r="224" spans="1:6" x14ac:dyDescent="0.15">
      <c r="A224" s="1">
        <v>212</v>
      </c>
      <c r="B224" s="1">
        <f t="shared" si="16"/>
        <v>1</v>
      </c>
      <c r="C224" s="1">
        <f ca="1">IF(PIDS.Mode=2,PIDS.K*E224+F224*PIDS.OnebyTi+PIDS.Td*(E224-E223),1)</f>
        <v>0.99999999999976974</v>
      </c>
      <c r="D224" s="1">
        <f t="shared" ca="1" si="15"/>
        <v>1.0000000000033817</v>
      </c>
      <c r="E224" s="1">
        <f t="shared" ca="1" si="17"/>
        <v>-3.3817393330082268E-12</v>
      </c>
      <c r="F224" s="1">
        <f t="shared" ca="1" si="18"/>
        <v>3.0000000000296487</v>
      </c>
    </row>
    <row r="225" spans="1:6" x14ac:dyDescent="0.15">
      <c r="A225" s="1">
        <v>213</v>
      </c>
      <c r="B225" s="1">
        <f t="shared" si="16"/>
        <v>1</v>
      </c>
      <c r="C225" s="1">
        <f ca="1">IF(PIDS.Mode=2,PIDS.K*E225+F225*PIDS.OnebyTi+PIDS.Td*(E225-E224),1)</f>
        <v>0.99999999999979328</v>
      </c>
      <c r="D225" s="1">
        <f t="shared" ca="1" si="15"/>
        <v>1.0000000000030356</v>
      </c>
      <c r="E225" s="1">
        <f t="shared" ca="1" si="17"/>
        <v>-3.035571793930103E-12</v>
      </c>
      <c r="F225" s="1">
        <f t="shared" ca="1" si="18"/>
        <v>3.0000000000266134</v>
      </c>
    </row>
    <row r="226" spans="1:6" x14ac:dyDescent="0.15">
      <c r="A226" s="1">
        <v>214</v>
      </c>
      <c r="B226" s="1">
        <f t="shared" si="16"/>
        <v>1</v>
      </c>
      <c r="C226" s="1">
        <f ca="1">IF(PIDS.Mode=2,PIDS.K*E226+F226*PIDS.OnebyTi+PIDS.Td*(E226-E225),1)</f>
        <v>0.99999999999981448</v>
      </c>
      <c r="D226" s="1">
        <f t="shared" ca="1" si="15"/>
        <v>1.0000000000027247</v>
      </c>
      <c r="E226" s="1">
        <f t="shared" ca="1" si="17"/>
        <v>-2.7247093470350592E-12</v>
      </c>
      <c r="F226" s="1">
        <f t="shared" ca="1" si="18"/>
        <v>3.0000000000238884</v>
      </c>
    </row>
    <row r="227" spans="1:6" x14ac:dyDescent="0.15">
      <c r="A227" s="1">
        <v>215</v>
      </c>
      <c r="B227" s="1">
        <f t="shared" si="16"/>
        <v>1</v>
      </c>
      <c r="C227" s="1">
        <f ca="1">IF(PIDS.Mode=2,PIDS.K*E227+F227*PIDS.OnebyTi+PIDS.Td*(E227-E226),1)</f>
        <v>0.99999999999983313</v>
      </c>
      <c r="D227" s="1">
        <f t="shared" ca="1" si="15"/>
        <v>1.0000000000024458</v>
      </c>
      <c r="E227" s="1">
        <f t="shared" ca="1" si="17"/>
        <v>-2.4458213232492199E-12</v>
      </c>
      <c r="F227" s="1">
        <f t="shared" ca="1" si="18"/>
        <v>3.0000000000214424</v>
      </c>
    </row>
    <row r="228" spans="1:6" x14ac:dyDescent="0.15">
      <c r="A228" s="1">
        <v>216</v>
      </c>
      <c r="B228" s="1">
        <f t="shared" si="16"/>
        <v>1</v>
      </c>
      <c r="C228" s="1">
        <f ca="1">IF(PIDS.Mode=2,PIDS.K*E228+F228*PIDS.OnebyTi+PIDS.Td*(E228-E227),1)</f>
        <v>0.99999999999984968</v>
      </c>
      <c r="D228" s="1">
        <f t="shared" ca="1" si="15"/>
        <v>1.0000000000021956</v>
      </c>
      <c r="E228" s="1">
        <f t="shared" ca="1" si="17"/>
        <v>-2.1955770534987096E-12</v>
      </c>
      <c r="F228" s="1">
        <f t="shared" ca="1" si="18"/>
        <v>3.0000000000192468</v>
      </c>
    </row>
    <row r="229" spans="1:6" x14ac:dyDescent="0.15">
      <c r="A229" s="1">
        <v>217</v>
      </c>
      <c r="B229" s="1">
        <f t="shared" si="16"/>
        <v>1</v>
      </c>
      <c r="C229" s="1">
        <f ca="1">IF(PIDS.Mode=2,PIDS.K*E229+F229*PIDS.OnebyTi+PIDS.Td*(E229-E228),1)</f>
        <v>0.99999999999986466</v>
      </c>
      <c r="D229" s="1">
        <f t="shared" ca="1" si="15"/>
        <v>1.0000000000019709</v>
      </c>
      <c r="E229" s="1">
        <f t="shared" ca="1" si="17"/>
        <v>-1.9708679133145779E-12</v>
      </c>
      <c r="F229" s="1">
        <f t="shared" ca="1" si="18"/>
        <v>3.000000000017276</v>
      </c>
    </row>
    <row r="230" spans="1:6" x14ac:dyDescent="0.15">
      <c r="A230" s="1">
        <v>218</v>
      </c>
      <c r="B230" s="1">
        <f t="shared" si="16"/>
        <v>1</v>
      </c>
      <c r="C230" s="1">
        <f ca="1">IF(PIDS.Mode=2,PIDS.K*E230+F230*PIDS.OnebyTi+PIDS.Td*(E230-E229),1)</f>
        <v>0.99999999999987854</v>
      </c>
      <c r="D230" s="1">
        <f t="shared" ca="1" si="15"/>
        <v>1.000000000001769</v>
      </c>
      <c r="E230" s="1">
        <f t="shared" ca="1" si="17"/>
        <v>-1.7690293674377244E-12</v>
      </c>
      <c r="F230" s="1">
        <f t="shared" ca="1" si="18"/>
        <v>3.0000000000155067</v>
      </c>
    </row>
    <row r="231" spans="1:6" x14ac:dyDescent="0.15">
      <c r="A231" s="1">
        <v>219</v>
      </c>
      <c r="B231" s="1">
        <f t="shared" si="16"/>
        <v>1</v>
      </c>
      <c r="C231" s="1">
        <f ca="1">IF(PIDS.Mode=2,PIDS.K*E231+F231*PIDS.OnebyTi+PIDS.Td*(E231-E230),1)</f>
        <v>0.99999999999989098</v>
      </c>
      <c r="D231" s="1">
        <f t="shared" ca="1" si="15"/>
        <v>1.0000000000015878</v>
      </c>
      <c r="E231" s="1">
        <f t="shared" ca="1" si="17"/>
        <v>-1.5878409698188989E-12</v>
      </c>
      <c r="F231" s="1">
        <f t="shared" ca="1" si="18"/>
        <v>3.0000000000139186</v>
      </c>
    </row>
    <row r="232" spans="1:6" x14ac:dyDescent="0.15">
      <c r="A232" s="1">
        <v>220</v>
      </c>
      <c r="B232" s="1">
        <f t="shared" si="16"/>
        <v>1</v>
      </c>
      <c r="C232" s="1">
        <f ca="1">IF(PIDS.Mode=2,PIDS.K*E232+F232*PIDS.OnebyTi+PIDS.Td*(E232-E231),1)</f>
        <v>0.99999999999990274</v>
      </c>
      <c r="D232" s="1">
        <f t="shared" ca="1" si="15"/>
        <v>1.0000000000014251</v>
      </c>
      <c r="E232" s="1">
        <f t="shared" ca="1" si="17"/>
        <v>-1.4250822744088509E-12</v>
      </c>
      <c r="F232" s="1">
        <f t="shared" ca="1" si="18"/>
        <v>3.0000000000124936</v>
      </c>
    </row>
    <row r="233" spans="1:6" x14ac:dyDescent="0.15">
      <c r="A233" s="1">
        <v>221</v>
      </c>
      <c r="B233" s="1">
        <f t="shared" si="16"/>
        <v>1</v>
      </c>
      <c r="C233" s="1">
        <f ca="1">IF(PIDS.Mode=2,PIDS.K*E233+F233*PIDS.OnebyTi+PIDS.Td*(E233-E232),1)</f>
        <v>0.9999999999999134</v>
      </c>
      <c r="D233" s="1">
        <f t="shared" ca="1" si="15"/>
        <v>1.000000000001279</v>
      </c>
      <c r="E233" s="1">
        <f t="shared" ca="1" si="17"/>
        <v>-1.2789769243681803E-12</v>
      </c>
      <c r="F233" s="1">
        <f t="shared" ca="1" si="18"/>
        <v>3.0000000000112146</v>
      </c>
    </row>
    <row r="234" spans="1:6" x14ac:dyDescent="0.15">
      <c r="A234" s="1">
        <v>222</v>
      </c>
      <c r="B234" s="1">
        <f t="shared" si="16"/>
        <v>1</v>
      </c>
      <c r="C234" s="1">
        <f ca="1">IF(PIDS.Mode=2,PIDS.K*E234+F234*PIDS.OnebyTi+PIDS.Td*(E234-E233),1)</f>
        <v>0.99999999999992251</v>
      </c>
      <c r="D234" s="1">
        <f t="shared" ca="1" si="15"/>
        <v>1.000000000001148</v>
      </c>
      <c r="E234" s="1">
        <f t="shared" ca="1" si="17"/>
        <v>-1.1479706074624119E-12</v>
      </c>
      <c r="F234" s="1">
        <f t="shared" ca="1" si="18"/>
        <v>3.0000000000100666</v>
      </c>
    </row>
    <row r="235" spans="1:6" x14ac:dyDescent="0.15">
      <c r="A235" s="1">
        <v>223</v>
      </c>
      <c r="B235" s="1">
        <f t="shared" si="16"/>
        <v>1</v>
      </c>
      <c r="C235" s="1">
        <f ca="1">IF(PIDS.Mode=2,PIDS.K*E235+F235*PIDS.OnebyTi+PIDS.Td*(E235-E234),1)</f>
        <v>0.99999999999993028</v>
      </c>
      <c r="D235" s="1">
        <f t="shared" ca="1" si="15"/>
        <v>1.0000000000010305</v>
      </c>
      <c r="E235" s="1">
        <f t="shared" ca="1" si="17"/>
        <v>-1.0305090114570703E-12</v>
      </c>
      <c r="F235" s="1">
        <f t="shared" ca="1" si="18"/>
        <v>3.0000000000090363</v>
      </c>
    </row>
    <row r="236" spans="1:6" x14ac:dyDescent="0.15">
      <c r="A236" s="1">
        <v>224</v>
      </c>
      <c r="B236" s="1">
        <f t="shared" si="16"/>
        <v>1</v>
      </c>
      <c r="C236" s="1">
        <f ca="1">IF(PIDS.Mode=2,PIDS.K*E236+F236*PIDS.OnebyTi+PIDS.Td*(E236-E235),1)</f>
        <v>0.99999999999993727</v>
      </c>
      <c r="D236" s="1">
        <f t="shared" ca="1" si="15"/>
        <v>1.000000000000925</v>
      </c>
      <c r="E236" s="1">
        <f t="shared" ca="1" si="17"/>
        <v>-9.2503782411768043E-13</v>
      </c>
      <c r="F236" s="1">
        <f t="shared" ca="1" si="18"/>
        <v>3.0000000000081113</v>
      </c>
    </row>
    <row r="237" spans="1:6" x14ac:dyDescent="0.15">
      <c r="A237" s="1">
        <v>225</v>
      </c>
      <c r="B237" s="1">
        <f t="shared" si="16"/>
        <v>1</v>
      </c>
      <c r="C237" s="1">
        <f ca="1">IF(PIDS.Mode=2,PIDS.K*E237+F237*PIDS.OnebyTi+PIDS.Td*(E237-E236),1)</f>
        <v>0.99999999999994349</v>
      </c>
      <c r="D237" s="1">
        <f t="shared" ca="1" si="15"/>
        <v>1.0000000000008304</v>
      </c>
      <c r="E237" s="1">
        <f t="shared" ca="1" si="17"/>
        <v>-8.3044682241961709E-13</v>
      </c>
      <c r="F237" s="1">
        <f t="shared" ca="1" si="18"/>
        <v>3.0000000000072808</v>
      </c>
    </row>
    <row r="238" spans="1:6" x14ac:dyDescent="0.15">
      <c r="A238" s="1">
        <v>226</v>
      </c>
      <c r="B238" s="1">
        <f t="shared" si="16"/>
        <v>1</v>
      </c>
      <c r="C238" s="1">
        <f ca="1">IF(PIDS.Mode=2,PIDS.K*E238+F238*PIDS.OnebyTi+PIDS.Td*(E238-E237),1)</f>
        <v>0.99999999999994915</v>
      </c>
      <c r="D238" s="1">
        <f t="shared" ca="1" si="15"/>
        <v>1.0000000000007454</v>
      </c>
      <c r="E238" s="1">
        <f t="shared" ca="1" si="17"/>
        <v>-7.454037387333301E-13</v>
      </c>
      <c r="F238" s="1">
        <f t="shared" ca="1" si="18"/>
        <v>3.0000000000065352</v>
      </c>
    </row>
    <row r="239" spans="1:6" x14ac:dyDescent="0.15">
      <c r="A239" s="1">
        <v>227</v>
      </c>
      <c r="B239" s="1">
        <f t="shared" si="16"/>
        <v>1</v>
      </c>
      <c r="C239" s="1">
        <f ca="1">IF(PIDS.Mode=2,PIDS.K*E239+F239*PIDS.OnebyTi+PIDS.Td*(E239-E238),1)</f>
        <v>0.99999999999995459</v>
      </c>
      <c r="D239" s="1">
        <f t="shared" ca="1" si="15"/>
        <v>1.000000000000669</v>
      </c>
      <c r="E239" s="1">
        <f t="shared" ca="1" si="17"/>
        <v>-6.6902039463911933E-13</v>
      </c>
      <c r="F239" s="1">
        <f t="shared" ca="1" si="18"/>
        <v>3.0000000000058664</v>
      </c>
    </row>
    <row r="240" spans="1:6" x14ac:dyDescent="0.15">
      <c r="A240" s="1">
        <v>228</v>
      </c>
      <c r="B240" s="1">
        <f t="shared" si="16"/>
        <v>1</v>
      </c>
      <c r="C240" s="1">
        <f ca="1">IF(PIDS.Mode=2,PIDS.K*E240+F240*PIDS.OnebyTi+PIDS.Td*(E240-E239),1)</f>
        <v>0.99999999999995903</v>
      </c>
      <c r="D240" s="1">
        <f t="shared" ca="1" si="15"/>
        <v>1.0000000000006006</v>
      </c>
      <c r="E240" s="1">
        <f t="shared" ca="1" si="17"/>
        <v>-6.0063065632220969E-13</v>
      </c>
      <c r="F240" s="1">
        <f t="shared" ca="1" si="18"/>
        <v>3.000000000005266</v>
      </c>
    </row>
    <row r="241" spans="1:6" x14ac:dyDescent="0.15">
      <c r="A241" s="1">
        <v>229</v>
      </c>
      <c r="B241" s="1">
        <f t="shared" si="16"/>
        <v>1</v>
      </c>
      <c r="C241" s="1">
        <f ca="1">IF(PIDS.Mode=2,PIDS.K*E241+F241*PIDS.OnebyTi+PIDS.Td*(E241-E240),1)</f>
        <v>0.99999999999996336</v>
      </c>
      <c r="D241" s="1">
        <f t="shared" ca="1" si="15"/>
        <v>1.0000000000005391</v>
      </c>
      <c r="E241" s="1">
        <f t="shared" ca="1" si="17"/>
        <v>-5.3912430075797602E-13</v>
      </c>
      <c r="F241" s="1">
        <f t="shared" ca="1" si="18"/>
        <v>3.0000000000047269</v>
      </c>
    </row>
    <row r="242" spans="1:6" x14ac:dyDescent="0.15">
      <c r="A242" s="1">
        <v>230</v>
      </c>
      <c r="B242" s="1">
        <f t="shared" si="16"/>
        <v>1</v>
      </c>
      <c r="C242" s="1">
        <f ca="1">IF(PIDS.Mode=2,PIDS.K*E242+F242*PIDS.OnebyTi+PIDS.Td*(E242-E241),1)</f>
        <v>0.99999999999996736</v>
      </c>
      <c r="D242" s="1">
        <f t="shared" ca="1" si="15"/>
        <v>1.0000000000004838</v>
      </c>
      <c r="E242" s="1">
        <f t="shared" ca="1" si="17"/>
        <v>-4.8383519413164322E-13</v>
      </c>
      <c r="F242" s="1">
        <f t="shared" ca="1" si="18"/>
        <v>3.0000000000042428</v>
      </c>
    </row>
    <row r="243" spans="1:6" x14ac:dyDescent="0.15">
      <c r="A243" s="1">
        <v>231</v>
      </c>
      <c r="B243" s="1">
        <f t="shared" si="16"/>
        <v>1</v>
      </c>
      <c r="C243" s="1">
        <f ca="1">IF(PIDS.Mode=2,PIDS.K*E243+F243*PIDS.OnebyTi+PIDS.Td*(E243-E242),1)</f>
        <v>0.99999999999997058</v>
      </c>
      <c r="D243" s="1">
        <f t="shared" ca="1" si="15"/>
        <v>1.0000000000004343</v>
      </c>
      <c r="E243" s="1">
        <f t="shared" ca="1" si="17"/>
        <v>-4.3431924723336124E-13</v>
      </c>
      <c r="F243" s="1">
        <f t="shared" ca="1" si="18"/>
        <v>3.0000000000038085</v>
      </c>
    </row>
    <row r="244" spans="1:6" x14ac:dyDescent="0.15">
      <c r="A244" s="1">
        <v>232</v>
      </c>
      <c r="B244" s="1">
        <f t="shared" si="16"/>
        <v>1</v>
      </c>
      <c r="C244" s="1">
        <f ca="1">IF(PIDS.Mode=2,PIDS.K*E244+F244*PIDS.OnebyTi+PIDS.Td*(E244-E243),1)</f>
        <v>0.99999999999997347</v>
      </c>
      <c r="D244" s="1">
        <f t="shared" ca="1" si="15"/>
        <v>1.0000000000003899</v>
      </c>
      <c r="E244" s="1">
        <f t="shared" ca="1" si="17"/>
        <v>-3.8991032624835498E-13</v>
      </c>
      <c r="F244" s="1">
        <f t="shared" ca="1" si="18"/>
        <v>3.0000000000034186</v>
      </c>
    </row>
    <row r="245" spans="1:6" x14ac:dyDescent="0.15">
      <c r="A245" s="1">
        <v>233</v>
      </c>
      <c r="B245" s="1">
        <f t="shared" si="16"/>
        <v>1</v>
      </c>
      <c r="C245" s="1">
        <f ca="1">IF(PIDS.Mode=2,PIDS.K*E245+F245*PIDS.OnebyTi+PIDS.Td*(E245-E244),1)</f>
        <v>0.99999999999997624</v>
      </c>
      <c r="D245" s="1">
        <f t="shared" ca="1" si="15"/>
        <v>1.0000000000003499</v>
      </c>
      <c r="E245" s="1">
        <f t="shared" ca="1" si="17"/>
        <v>-3.4994229736184934E-13</v>
      </c>
      <c r="F245" s="1">
        <f t="shared" ca="1" si="18"/>
        <v>3.0000000000030687</v>
      </c>
    </row>
    <row r="246" spans="1:6" x14ac:dyDescent="0.15">
      <c r="A246" s="1">
        <v>234</v>
      </c>
      <c r="B246" s="1">
        <f t="shared" si="16"/>
        <v>1</v>
      </c>
      <c r="C246" s="1">
        <f ca="1">IF(PIDS.Mode=2,PIDS.K*E246+F246*PIDS.OnebyTi+PIDS.Td*(E246-E245),1)</f>
        <v>0.99999999999997835</v>
      </c>
      <c r="D246" s="1">
        <f t="shared" ca="1" si="15"/>
        <v>1.0000000000003142</v>
      </c>
      <c r="E246" s="1">
        <f t="shared" ca="1" si="17"/>
        <v>-3.141931159689193E-13</v>
      </c>
      <c r="F246" s="1">
        <f t="shared" ca="1" si="18"/>
        <v>3.0000000000027542</v>
      </c>
    </row>
    <row r="247" spans="1:6" x14ac:dyDescent="0.15">
      <c r="A247" s="1">
        <v>235</v>
      </c>
      <c r="B247" s="1">
        <f t="shared" si="16"/>
        <v>1</v>
      </c>
      <c r="C247" s="1">
        <f ca="1">IF(PIDS.Mode=2,PIDS.K*E247+F247*PIDS.OnebyTi+PIDS.Td*(E247-E246),1)</f>
        <v>0.99999999999998068</v>
      </c>
      <c r="D247" s="1">
        <f t="shared" ca="1" si="15"/>
        <v>1.000000000000282</v>
      </c>
      <c r="E247" s="1">
        <f t="shared" ca="1" si="17"/>
        <v>-2.8199664825478976E-13</v>
      </c>
      <c r="F247" s="1">
        <f t="shared" ca="1" si="18"/>
        <v>3.0000000000024722</v>
      </c>
    </row>
    <row r="248" spans="1:6" x14ac:dyDescent="0.15">
      <c r="A248" s="1">
        <v>236</v>
      </c>
      <c r="B248" s="1">
        <f t="shared" si="16"/>
        <v>1</v>
      </c>
      <c r="C248" s="1">
        <f ca="1">IF(PIDS.Mode=2,PIDS.K*E248+F248*PIDS.OnebyTi+PIDS.Td*(E248-E247),1)</f>
        <v>0.99999999999998268</v>
      </c>
      <c r="D248" s="1">
        <f t="shared" ca="1" si="15"/>
        <v>1.0000000000002531</v>
      </c>
      <c r="E248" s="1">
        <f t="shared" ca="1" si="17"/>
        <v>-2.5313084961453569E-13</v>
      </c>
      <c r="F248" s="1">
        <f t="shared" ca="1" si="18"/>
        <v>3.0000000000022191</v>
      </c>
    </row>
    <row r="249" spans="1:6" x14ac:dyDescent="0.15">
      <c r="A249" s="1">
        <v>237</v>
      </c>
      <c r="B249" s="1">
        <f t="shared" si="16"/>
        <v>1</v>
      </c>
      <c r="C249" s="1">
        <f ca="1">IF(PIDS.Mode=2,PIDS.K*E249+F249*PIDS.OnebyTi+PIDS.Td*(E249-E248),1)</f>
        <v>0.99999999999998468</v>
      </c>
      <c r="D249" s="1">
        <f t="shared" ca="1" si="15"/>
        <v>1.0000000000002272</v>
      </c>
      <c r="E249" s="1">
        <f t="shared" ca="1" si="17"/>
        <v>-2.2715163083830703E-13</v>
      </c>
      <c r="F249" s="1">
        <f t="shared" ca="1" si="18"/>
        <v>3.0000000000019922</v>
      </c>
    </row>
    <row r="250" spans="1:6" x14ac:dyDescent="0.15">
      <c r="A250" s="1">
        <v>238</v>
      </c>
      <c r="B250" s="1">
        <f t="shared" si="16"/>
        <v>1</v>
      </c>
      <c r="C250" s="1">
        <f ca="1">IF(PIDS.Mode=2,PIDS.K*E250+F250*PIDS.OnebyTi+PIDS.Td*(E250-E249),1)</f>
        <v>0.99999999999998646</v>
      </c>
      <c r="D250" s="1">
        <f t="shared" ca="1" si="15"/>
        <v>1.0000000000002038</v>
      </c>
      <c r="E250" s="1">
        <f t="shared" ca="1" si="17"/>
        <v>-2.0383694732117874E-13</v>
      </c>
      <c r="F250" s="1">
        <f t="shared" ca="1" si="18"/>
        <v>3.0000000000017883</v>
      </c>
    </row>
    <row r="251" spans="1:6" x14ac:dyDescent="0.15">
      <c r="A251" s="1">
        <v>239</v>
      </c>
      <c r="B251" s="1">
        <f t="shared" si="16"/>
        <v>1</v>
      </c>
      <c r="C251" s="1">
        <f ca="1">IF(PIDS.Mode=2,PIDS.K*E251+F251*PIDS.OnebyTi+PIDS.Td*(E251-E250),1)</f>
        <v>0.99999999999998801</v>
      </c>
      <c r="D251" s="1">
        <f t="shared" ca="1" si="15"/>
        <v>1.000000000000183</v>
      </c>
      <c r="E251" s="1">
        <f t="shared" ca="1" si="17"/>
        <v>-1.829647544582258E-13</v>
      </c>
      <c r="F251" s="1">
        <f t="shared" ca="1" si="18"/>
        <v>3.0000000000016054</v>
      </c>
    </row>
    <row r="252" spans="1:6" x14ac:dyDescent="0.15">
      <c r="A252" s="1">
        <v>240</v>
      </c>
      <c r="B252" s="1">
        <f t="shared" si="16"/>
        <v>1</v>
      </c>
      <c r="C252" s="1">
        <f ca="1">IF(PIDS.Mode=2,PIDS.K*E252+F252*PIDS.OnebyTi+PIDS.Td*(E252-E251),1)</f>
        <v>0.9999999999999889</v>
      </c>
      <c r="D252" s="1">
        <f t="shared" ca="1" si="15"/>
        <v>1.0000000000001643</v>
      </c>
      <c r="E252" s="1">
        <f t="shared" ca="1" si="17"/>
        <v>-1.6431300764452317E-13</v>
      </c>
      <c r="F252" s="1">
        <f t="shared" ca="1" si="18"/>
        <v>3.0000000000014411</v>
      </c>
    </row>
    <row r="253" spans="1:6" x14ac:dyDescent="0.15">
      <c r="A253" s="1">
        <v>241</v>
      </c>
      <c r="B253" s="1">
        <f t="shared" si="16"/>
        <v>1</v>
      </c>
      <c r="C253" s="1">
        <f ca="1">IF(PIDS.Mode=2,PIDS.K*E253+F253*PIDS.OnebyTi+PIDS.Td*(E253-E252),1)</f>
        <v>0.99999999999999034</v>
      </c>
      <c r="D253" s="1">
        <f t="shared" ca="1" si="15"/>
        <v>1.0000000000001474</v>
      </c>
      <c r="E253" s="1">
        <f t="shared" ca="1" si="17"/>
        <v>-1.4743761767022079E-13</v>
      </c>
      <c r="F253" s="1">
        <f t="shared" ca="1" si="18"/>
        <v>3.0000000000012936</v>
      </c>
    </row>
    <row r="254" spans="1:6" x14ac:dyDescent="0.15">
      <c r="A254" s="1">
        <v>242</v>
      </c>
      <c r="B254" s="1">
        <f t="shared" si="16"/>
        <v>1</v>
      </c>
      <c r="C254" s="1">
        <f ca="1">IF(PIDS.Mode=2,PIDS.K*E254+F254*PIDS.OnebyTi+PIDS.Td*(E254-E253),1)</f>
        <v>0.99999999999999123</v>
      </c>
      <c r="D254" s="1">
        <f t="shared" ca="1" si="15"/>
        <v>1.0000000000001323</v>
      </c>
      <c r="E254" s="1">
        <f t="shared" ca="1" si="17"/>
        <v>-1.3233858453531866E-13</v>
      </c>
      <c r="F254" s="1">
        <f t="shared" ca="1" si="18"/>
        <v>3.0000000000011613</v>
      </c>
    </row>
    <row r="255" spans="1:6" x14ac:dyDescent="0.15">
      <c r="A255" s="1">
        <v>243</v>
      </c>
      <c r="B255" s="1">
        <f t="shared" si="16"/>
        <v>1</v>
      </c>
      <c r="C255" s="1">
        <f ca="1">IF(PIDS.Mode=2,PIDS.K*E255+F255*PIDS.OnebyTi+PIDS.Td*(E255-E254),1)</f>
        <v>0.99999999999999223</v>
      </c>
      <c r="D255" s="1">
        <f t="shared" ca="1" si="15"/>
        <v>1.0000000000001188</v>
      </c>
      <c r="E255" s="1">
        <f t="shared" ca="1" si="17"/>
        <v>-1.1879386363489175E-13</v>
      </c>
      <c r="F255" s="1">
        <f t="shared" ca="1" si="18"/>
        <v>3.0000000000010427</v>
      </c>
    </row>
    <row r="256" spans="1:6" x14ac:dyDescent="0.15">
      <c r="A256" s="1">
        <v>244</v>
      </c>
      <c r="B256" s="1">
        <f t="shared" si="16"/>
        <v>1</v>
      </c>
      <c r="C256" s="1">
        <f ca="1">IF(PIDS.Mode=2,PIDS.K*E256+F256*PIDS.OnebyTi+PIDS.Td*(E256-E255),1)</f>
        <v>0.99999999999999323</v>
      </c>
      <c r="D256" s="1">
        <f t="shared" ca="1" si="15"/>
        <v>1.0000000000001066</v>
      </c>
      <c r="E256" s="1">
        <f t="shared" ca="1" si="17"/>
        <v>-1.0658141036401503E-13</v>
      </c>
      <c r="F256" s="1">
        <f t="shared" ca="1" si="18"/>
        <v>3.0000000000009361</v>
      </c>
    </row>
    <row r="257" spans="1:6" x14ac:dyDescent="0.15">
      <c r="A257" s="1">
        <v>245</v>
      </c>
      <c r="B257" s="1">
        <f t="shared" si="16"/>
        <v>1</v>
      </c>
      <c r="C257" s="1">
        <f ca="1">IF(PIDS.Mode=2,PIDS.K*E257+F257*PIDS.OnebyTi+PIDS.Td*(E257-E256),1)</f>
        <v>0.99999999999999378</v>
      </c>
      <c r="D257" s="1">
        <f t="shared" ca="1" si="15"/>
        <v>1.0000000000000957</v>
      </c>
      <c r="E257" s="1">
        <f t="shared" ca="1" si="17"/>
        <v>-9.5701224722688494E-14</v>
      </c>
      <c r="F257" s="1">
        <f t="shared" ca="1" si="18"/>
        <v>3.0000000000008402</v>
      </c>
    </row>
    <row r="258" spans="1:6" x14ac:dyDescent="0.15">
      <c r="A258" s="1">
        <v>246</v>
      </c>
      <c r="B258" s="1">
        <f t="shared" si="16"/>
        <v>1</v>
      </c>
      <c r="C258" s="1">
        <f ca="1">IF(PIDS.Mode=2,PIDS.K*E258+F258*PIDS.OnebyTi+PIDS.Td*(E258-E257),1)</f>
        <v>0.99999999999999434</v>
      </c>
      <c r="D258" s="1">
        <f t="shared" ca="1" si="15"/>
        <v>1.0000000000000859</v>
      </c>
      <c r="E258" s="1">
        <f t="shared" ca="1" si="17"/>
        <v>-8.5931262105987116E-14</v>
      </c>
      <c r="F258" s="1">
        <f t="shared" ca="1" si="18"/>
        <v>3.0000000000007541</v>
      </c>
    </row>
    <row r="259" spans="1:6" x14ac:dyDescent="0.15">
      <c r="A259" s="1">
        <v>247</v>
      </c>
      <c r="B259" s="1">
        <f t="shared" si="16"/>
        <v>1</v>
      </c>
      <c r="C259" s="1">
        <f ca="1">IF(PIDS.Mode=2,PIDS.K*E259+F259*PIDS.OnebyTi+PIDS.Td*(E259-E258),1)</f>
        <v>0.99999999999999523</v>
      </c>
      <c r="D259" s="1">
        <f t="shared" ca="1" si="15"/>
        <v>1.000000000000077</v>
      </c>
      <c r="E259" s="1">
        <f t="shared" ca="1" si="17"/>
        <v>-7.7049477908985864E-14</v>
      </c>
      <c r="F259" s="1">
        <f t="shared" ca="1" si="18"/>
        <v>3.0000000000006768</v>
      </c>
    </row>
    <row r="260" spans="1:6" x14ac:dyDescent="0.15">
      <c r="A260" s="1">
        <v>248</v>
      </c>
      <c r="B260" s="1">
        <f t="shared" si="16"/>
        <v>1</v>
      </c>
      <c r="C260" s="1">
        <f ca="1">IF(PIDS.Mode=2,PIDS.K*E260+F260*PIDS.OnebyTi+PIDS.Td*(E260-E259),1)</f>
        <v>0.99999999999999534</v>
      </c>
      <c r="D260" s="1">
        <f t="shared" ca="1" si="15"/>
        <v>1.0000000000000693</v>
      </c>
      <c r="E260" s="1">
        <f t="shared" ca="1" si="17"/>
        <v>-6.9277916736609768E-14</v>
      </c>
      <c r="F260" s="1">
        <f t="shared" ca="1" si="18"/>
        <v>3.0000000000006075</v>
      </c>
    </row>
    <row r="261" spans="1:6" x14ac:dyDescent="0.15">
      <c r="A261" s="1">
        <v>249</v>
      </c>
      <c r="B261" s="1">
        <f t="shared" si="16"/>
        <v>1</v>
      </c>
      <c r="C261" s="1">
        <f ca="1">IF(PIDS.Mode=2,PIDS.K*E261+F261*PIDS.OnebyTi+PIDS.Td*(E261-E260),1)</f>
        <v>0.99999999999999567</v>
      </c>
      <c r="D261" s="1">
        <f t="shared" ca="1" si="15"/>
        <v>1.0000000000000622</v>
      </c>
      <c r="E261" s="1">
        <f t="shared" ca="1" si="17"/>
        <v>-6.2172489379008766E-14</v>
      </c>
      <c r="F261" s="1">
        <f t="shared" ca="1" si="18"/>
        <v>3.0000000000005453</v>
      </c>
    </row>
    <row r="262" spans="1:6" x14ac:dyDescent="0.15">
      <c r="A262" s="1">
        <v>250</v>
      </c>
      <c r="B262" s="1">
        <f t="shared" si="16"/>
        <v>1</v>
      </c>
      <c r="C262" s="1">
        <f ca="1">IF(PIDS.Mode=2,PIDS.K*E262+F262*PIDS.OnebyTi+PIDS.Td*(E262-E261),1)</f>
        <v>0.99999999999999567</v>
      </c>
      <c r="D262" s="1">
        <f t="shared" ca="1" si="15"/>
        <v>1.000000000000056</v>
      </c>
      <c r="E262" s="1">
        <f t="shared" ca="1" si="17"/>
        <v>-5.595524044110789E-14</v>
      </c>
      <c r="F262" s="1">
        <f t="shared" ca="1" si="18"/>
        <v>3.0000000000004894</v>
      </c>
    </row>
    <row r="263" spans="1:6" x14ac:dyDescent="0.15">
      <c r="A263" s="1">
        <v>251</v>
      </c>
      <c r="B263" s="1">
        <f t="shared" si="16"/>
        <v>1</v>
      </c>
      <c r="C263" s="1">
        <f ca="1">IF(PIDS.Mode=2,PIDS.K*E263+F263*PIDS.OnebyTi+PIDS.Td*(E263-E262),1)</f>
        <v>0.99999999999999623</v>
      </c>
      <c r="D263" s="1">
        <f t="shared" ca="1" si="15"/>
        <v>1.0000000000000502</v>
      </c>
      <c r="E263" s="1">
        <f t="shared" ca="1" si="17"/>
        <v>-5.0182080713057076E-14</v>
      </c>
      <c r="F263" s="1">
        <f t="shared" ca="1" si="18"/>
        <v>3.0000000000004392</v>
      </c>
    </row>
    <row r="264" spans="1:6" x14ac:dyDescent="0.15">
      <c r="A264" s="1">
        <v>252</v>
      </c>
      <c r="B264" s="1">
        <f t="shared" si="16"/>
        <v>1</v>
      </c>
      <c r="C264" s="1">
        <f ca="1">IF(PIDS.Mode=2,PIDS.K*E264+F264*PIDS.OnebyTi+PIDS.Td*(E264-E263),1)</f>
        <v>0.99999999999999667</v>
      </c>
      <c r="D264" s="1">
        <f t="shared" ca="1" si="15"/>
        <v>1.0000000000000451</v>
      </c>
      <c r="E264" s="1">
        <f t="shared" ca="1" si="17"/>
        <v>-4.5075054799781356E-14</v>
      </c>
      <c r="F264" s="1">
        <f t="shared" ca="1" si="18"/>
        <v>3.0000000000003944</v>
      </c>
    </row>
    <row r="265" spans="1:6" x14ac:dyDescent="0.15">
      <c r="A265" s="1">
        <v>253</v>
      </c>
      <c r="B265" s="1">
        <f t="shared" si="16"/>
        <v>1</v>
      </c>
      <c r="C265" s="1">
        <f ca="1">IF(PIDS.Mode=2,PIDS.K*E265+F265*PIDS.OnebyTi+PIDS.Td*(E265-E264),1)</f>
        <v>0.99999999999999711</v>
      </c>
      <c r="D265" s="1">
        <f t="shared" ca="1" si="15"/>
        <v>1.0000000000000404</v>
      </c>
      <c r="E265" s="1">
        <f t="shared" ca="1" si="17"/>
        <v>-4.0412118096355698E-14</v>
      </c>
      <c r="F265" s="1">
        <f t="shared" ca="1" si="18"/>
        <v>3.0000000000003539</v>
      </c>
    </row>
    <row r="266" spans="1:6" x14ac:dyDescent="0.15">
      <c r="A266" s="1">
        <v>254</v>
      </c>
      <c r="B266" s="1">
        <f t="shared" si="16"/>
        <v>1</v>
      </c>
      <c r="C266" s="1">
        <f ca="1">IF(PIDS.Mode=2,PIDS.K*E266+F266*PIDS.OnebyTi+PIDS.Td*(E266-E265),1)</f>
        <v>0.99999999999999767</v>
      </c>
      <c r="D266" s="1">
        <f t="shared" ca="1" si="15"/>
        <v>1.0000000000000362</v>
      </c>
      <c r="E266" s="1">
        <f t="shared" ca="1" si="17"/>
        <v>-3.6193270602780103E-14</v>
      </c>
      <c r="F266" s="1">
        <f t="shared" ca="1" si="18"/>
        <v>3.000000000000318</v>
      </c>
    </row>
    <row r="267" spans="1:6" x14ac:dyDescent="0.15">
      <c r="A267" s="1">
        <v>255</v>
      </c>
      <c r="B267" s="1">
        <f t="shared" si="16"/>
        <v>1</v>
      </c>
      <c r="C267" s="1">
        <f ca="1">IF(PIDS.Mode=2,PIDS.K*E267+F267*PIDS.OnebyTi+PIDS.Td*(E267-E266),1)</f>
        <v>0.99999999999999811</v>
      </c>
      <c r="D267" s="1">
        <f t="shared" ca="1" si="15"/>
        <v>1.0000000000000324</v>
      </c>
      <c r="E267" s="1">
        <f t="shared" ca="1" si="17"/>
        <v>-3.2418512319054571E-14</v>
      </c>
      <c r="F267" s="1">
        <f t="shared" ca="1" si="18"/>
        <v>3.0000000000002855</v>
      </c>
    </row>
    <row r="268" spans="1:6" x14ac:dyDescent="0.15">
      <c r="A268" s="1">
        <v>256</v>
      </c>
      <c r="B268" s="1">
        <f t="shared" si="16"/>
        <v>1</v>
      </c>
      <c r="C268" s="1">
        <f ca="1">IF(PIDS.Mode=2,PIDS.K*E268+F268*PIDS.OnebyTi+PIDS.Td*(E268-E267),1)</f>
        <v>0.99999999999999845</v>
      </c>
      <c r="D268" s="1">
        <f t="shared" ca="1" si="15"/>
        <v>1.0000000000000291</v>
      </c>
      <c r="E268" s="1">
        <f t="shared" ca="1" si="17"/>
        <v>-2.9087843245179101E-14</v>
      </c>
      <c r="F268" s="1">
        <f t="shared" ca="1" si="18"/>
        <v>3.0000000000002567</v>
      </c>
    </row>
    <row r="269" spans="1:6" x14ac:dyDescent="0.15">
      <c r="A269" s="1">
        <v>257</v>
      </c>
      <c r="B269" s="1">
        <f t="shared" si="16"/>
        <v>1</v>
      </c>
      <c r="C269" s="1">
        <f ca="1">IF(PIDS.Mode=2,PIDS.K*E269+F269*PIDS.OnebyTi+PIDS.Td*(E269-E268),1)</f>
        <v>0.99999999999999845</v>
      </c>
      <c r="D269" s="1">
        <f t="shared" ref="D269:D312" ca="1" si="19">IF(ROW()-12&lt;PIDS.D,0,OFFSET(C269,-PIDS.D-1,0)*PIDS.b-D268*PIDS.a)</f>
        <v>1.0000000000000262</v>
      </c>
      <c r="E269" s="1">
        <f t="shared" ca="1" si="17"/>
        <v>-2.6201263381153694E-14</v>
      </c>
      <c r="F269" s="1">
        <f t="shared" ca="1" si="18"/>
        <v>3.0000000000002305</v>
      </c>
    </row>
    <row r="270" spans="1:6" x14ac:dyDescent="0.15">
      <c r="A270" s="1">
        <v>258</v>
      </c>
      <c r="B270" s="1">
        <f t="shared" ref="B270:B312" si="20">B269</f>
        <v>1</v>
      </c>
      <c r="C270" s="1">
        <f ca="1">IF(PIDS.Mode=2,PIDS.K*E270+F270*PIDS.OnebyTi+PIDS.Td*(E270-E269),1)</f>
        <v>0.99999999999999845</v>
      </c>
      <c r="D270" s="1">
        <f t="shared" ca="1" si="19"/>
        <v>1.0000000000000235</v>
      </c>
      <c r="E270" s="1">
        <f t="shared" ref="E270:E312" ca="1" si="21">B270-D270</f>
        <v>-2.3536728122053319E-14</v>
      </c>
      <c r="F270" s="1">
        <f t="shared" ref="F270:F312" ca="1" si="22">F269+E270</f>
        <v>3.0000000000002069</v>
      </c>
    </row>
    <row r="271" spans="1:6" x14ac:dyDescent="0.15">
      <c r="A271" s="1">
        <v>259</v>
      </c>
      <c r="B271" s="1">
        <f t="shared" si="20"/>
        <v>1</v>
      </c>
      <c r="C271" s="1">
        <f ca="1">IF(PIDS.Mode=2,PIDS.K*E271+F271*PIDS.OnebyTi+PIDS.Td*(E271-E270),1)</f>
        <v>0.99999999999999867</v>
      </c>
      <c r="D271" s="1">
        <f t="shared" ca="1" si="19"/>
        <v>1.0000000000000211</v>
      </c>
      <c r="E271" s="1">
        <f t="shared" ca="1" si="21"/>
        <v>-2.1094237467877974E-14</v>
      </c>
      <c r="F271" s="1">
        <f t="shared" ca="1" si="22"/>
        <v>3.0000000000001856</v>
      </c>
    </row>
    <row r="272" spans="1:6" x14ac:dyDescent="0.15">
      <c r="A272" s="1">
        <v>260</v>
      </c>
      <c r="B272" s="1">
        <f t="shared" si="20"/>
        <v>1</v>
      </c>
      <c r="C272" s="1">
        <f ca="1">IF(PIDS.Mode=2,PIDS.K*E272+F272*PIDS.OnebyTi+PIDS.Td*(E272-E271),1)</f>
        <v>0.99999999999999911</v>
      </c>
      <c r="D272" s="1">
        <f t="shared" ca="1" si="19"/>
        <v>1.0000000000000189</v>
      </c>
      <c r="E272" s="1">
        <f t="shared" ca="1" si="21"/>
        <v>-1.8873791418627661E-14</v>
      </c>
      <c r="F272" s="1">
        <f t="shared" ca="1" si="22"/>
        <v>3.000000000000167</v>
      </c>
    </row>
    <row r="273" spans="1:6" x14ac:dyDescent="0.15">
      <c r="A273" s="1">
        <v>261</v>
      </c>
      <c r="B273" s="1">
        <f t="shared" si="20"/>
        <v>1</v>
      </c>
      <c r="C273" s="1">
        <f ca="1">IF(PIDS.Mode=2,PIDS.K*E273+F273*PIDS.OnebyTi+PIDS.Td*(E273-E272),1)</f>
        <v>0.99999999999999956</v>
      </c>
      <c r="D273" s="1">
        <f t="shared" ca="1" si="19"/>
        <v>1.0000000000000169</v>
      </c>
      <c r="E273" s="1">
        <f t="shared" ca="1" si="21"/>
        <v>-1.6875389974302379E-14</v>
      </c>
      <c r="F273" s="1">
        <f t="shared" ca="1" si="22"/>
        <v>3.0000000000001501</v>
      </c>
    </row>
    <row r="274" spans="1:6" x14ac:dyDescent="0.15">
      <c r="A274" s="1">
        <v>262</v>
      </c>
      <c r="B274" s="1">
        <f t="shared" si="20"/>
        <v>1</v>
      </c>
      <c r="C274" s="1">
        <f ca="1">IF(PIDS.Mode=2,PIDS.K*E274+F274*PIDS.OnebyTi+PIDS.Td*(E274-E273),1)</f>
        <v>0.999999999999999</v>
      </c>
      <c r="D274" s="1">
        <f t="shared" ca="1" si="19"/>
        <v>1.0000000000000153</v>
      </c>
      <c r="E274" s="1">
        <f t="shared" ca="1" si="21"/>
        <v>-1.532107773982716E-14</v>
      </c>
      <c r="F274" s="1">
        <f t="shared" ca="1" si="22"/>
        <v>3.000000000000135</v>
      </c>
    </row>
    <row r="275" spans="1:6" x14ac:dyDescent="0.15">
      <c r="A275" s="1">
        <v>263</v>
      </c>
      <c r="B275" s="1">
        <f t="shared" si="20"/>
        <v>1</v>
      </c>
      <c r="C275" s="1">
        <f ca="1">IF(PIDS.Mode=2,PIDS.K*E275+F275*PIDS.OnebyTi+PIDS.Td*(E275-E274),1)</f>
        <v>0.99999999999999922</v>
      </c>
      <c r="D275" s="1">
        <f t="shared" ca="1" si="19"/>
        <v>1.0000000000000138</v>
      </c>
      <c r="E275" s="1">
        <f t="shared" ca="1" si="21"/>
        <v>-1.3766765505351941E-14</v>
      </c>
      <c r="F275" s="1">
        <f t="shared" ca="1" si="22"/>
        <v>3.0000000000001212</v>
      </c>
    </row>
    <row r="276" spans="1:6" x14ac:dyDescent="0.15">
      <c r="A276" s="1">
        <v>264</v>
      </c>
      <c r="B276" s="1">
        <f t="shared" si="20"/>
        <v>1</v>
      </c>
      <c r="C276" s="1">
        <f ca="1">IF(PIDS.Mode=2,PIDS.K*E276+F276*PIDS.OnebyTi+PIDS.Td*(E276-E275),1)</f>
        <v>0.999999999999999</v>
      </c>
      <c r="D276" s="1">
        <f t="shared" ca="1" si="19"/>
        <v>1.0000000000000124</v>
      </c>
      <c r="E276" s="1">
        <f t="shared" ca="1" si="21"/>
        <v>-1.2434497875801753E-14</v>
      </c>
      <c r="F276" s="1">
        <f t="shared" ca="1" si="22"/>
        <v>3.0000000000001088</v>
      </c>
    </row>
    <row r="277" spans="1:6" x14ac:dyDescent="0.15">
      <c r="A277" s="1">
        <v>265</v>
      </c>
      <c r="B277" s="1">
        <f t="shared" si="20"/>
        <v>1</v>
      </c>
      <c r="C277" s="1">
        <f ca="1">IF(PIDS.Mode=2,PIDS.K*E277+F277*PIDS.OnebyTi+PIDS.Td*(E277-E276),1)</f>
        <v>0.99999999999999922</v>
      </c>
      <c r="D277" s="1">
        <f t="shared" ca="1" si="19"/>
        <v>1.0000000000000111</v>
      </c>
      <c r="E277" s="1">
        <f t="shared" ca="1" si="21"/>
        <v>-1.1102230246251565E-14</v>
      </c>
      <c r="F277" s="1">
        <f t="shared" ca="1" si="22"/>
        <v>3.0000000000000977</v>
      </c>
    </row>
    <row r="278" spans="1:6" x14ac:dyDescent="0.15">
      <c r="A278" s="1">
        <v>266</v>
      </c>
      <c r="B278" s="1">
        <f t="shared" si="20"/>
        <v>1</v>
      </c>
      <c r="C278" s="1">
        <f ca="1">IF(PIDS.Mode=2,PIDS.K*E278+F278*PIDS.OnebyTi+PIDS.Td*(E278-E277),1)</f>
        <v>0.99999999999999944</v>
      </c>
      <c r="D278" s="1">
        <f t="shared" ca="1" si="19"/>
        <v>1.00000000000001</v>
      </c>
      <c r="E278" s="1">
        <f t="shared" ca="1" si="21"/>
        <v>-9.9920072216264089E-15</v>
      </c>
      <c r="F278" s="1">
        <f t="shared" ca="1" si="22"/>
        <v>3.0000000000000879</v>
      </c>
    </row>
    <row r="279" spans="1:6" x14ac:dyDescent="0.15">
      <c r="A279" s="1">
        <v>267</v>
      </c>
      <c r="B279" s="1">
        <f t="shared" si="20"/>
        <v>1</v>
      </c>
      <c r="C279" s="1">
        <f ca="1">IF(PIDS.Mode=2,PIDS.K*E279+F279*PIDS.OnebyTi+PIDS.Td*(E279-E278),1)</f>
        <v>0.99999999999999967</v>
      </c>
      <c r="D279" s="1">
        <f t="shared" ca="1" si="19"/>
        <v>1.0000000000000089</v>
      </c>
      <c r="E279" s="1">
        <f t="shared" ca="1" si="21"/>
        <v>-8.8817841970012523E-15</v>
      </c>
      <c r="F279" s="1">
        <f t="shared" ca="1" si="22"/>
        <v>3.000000000000079</v>
      </c>
    </row>
    <row r="280" spans="1:6" x14ac:dyDescent="0.15">
      <c r="A280" s="1">
        <v>268</v>
      </c>
      <c r="B280" s="1">
        <f t="shared" si="20"/>
        <v>1</v>
      </c>
      <c r="C280" s="1">
        <f ca="1">IF(PIDS.Mode=2,PIDS.K*E280+F280*PIDS.OnebyTi+PIDS.Td*(E280-E279),1)</f>
        <v>0.99999999999999967</v>
      </c>
      <c r="D280" s="1">
        <f t="shared" ca="1" si="19"/>
        <v>1.000000000000008</v>
      </c>
      <c r="E280" s="1">
        <f t="shared" ca="1" si="21"/>
        <v>-7.9936057773011271E-15</v>
      </c>
      <c r="F280" s="1">
        <f t="shared" ca="1" si="22"/>
        <v>3.0000000000000711</v>
      </c>
    </row>
    <row r="281" spans="1:6" x14ac:dyDescent="0.15">
      <c r="A281" s="1">
        <v>269</v>
      </c>
      <c r="B281" s="1">
        <f t="shared" si="20"/>
        <v>1</v>
      </c>
      <c r="C281" s="1">
        <f ca="1">IF(PIDS.Mode=2,PIDS.K*E281+F281*PIDS.OnebyTi+PIDS.Td*(E281-E280),1)</f>
        <v>1</v>
      </c>
      <c r="D281" s="1">
        <f t="shared" ca="1" si="19"/>
        <v>1.0000000000000071</v>
      </c>
      <c r="E281" s="1">
        <f t="shared" ca="1" si="21"/>
        <v>-7.1054273576010019E-15</v>
      </c>
      <c r="F281" s="1">
        <f t="shared" ca="1" si="22"/>
        <v>3.0000000000000639</v>
      </c>
    </row>
    <row r="282" spans="1:6" x14ac:dyDescent="0.15">
      <c r="A282" s="1">
        <v>270</v>
      </c>
      <c r="B282" s="1">
        <f t="shared" si="20"/>
        <v>1</v>
      </c>
      <c r="C282" s="1">
        <f ca="1">IF(PIDS.Mode=2,PIDS.K*E282+F282*PIDS.OnebyTi+PIDS.Td*(E282-E281),1)</f>
        <v>0.99999999999999978</v>
      </c>
      <c r="D282" s="1">
        <f t="shared" ca="1" si="19"/>
        <v>1.0000000000000064</v>
      </c>
      <c r="E282" s="1">
        <f t="shared" ca="1" si="21"/>
        <v>-6.4392935428259079E-15</v>
      </c>
      <c r="F282" s="1">
        <f t="shared" ca="1" si="22"/>
        <v>3.0000000000000577</v>
      </c>
    </row>
    <row r="283" spans="1:6" x14ac:dyDescent="0.15">
      <c r="A283" s="1">
        <v>271</v>
      </c>
      <c r="B283" s="1">
        <f t="shared" si="20"/>
        <v>1</v>
      </c>
      <c r="C283" s="1">
        <f ca="1">IF(PIDS.Mode=2,PIDS.K*E283+F283*PIDS.OnebyTi+PIDS.Td*(E283-E282),1)</f>
        <v>1</v>
      </c>
      <c r="D283" s="1">
        <f t="shared" ca="1" si="19"/>
        <v>1.0000000000000058</v>
      </c>
      <c r="E283" s="1">
        <f t="shared" ca="1" si="21"/>
        <v>-5.773159728050814E-15</v>
      </c>
      <c r="F283" s="1">
        <f t="shared" ca="1" si="22"/>
        <v>3.000000000000052</v>
      </c>
    </row>
    <row r="284" spans="1:6" x14ac:dyDescent="0.15">
      <c r="A284" s="1">
        <v>272</v>
      </c>
      <c r="B284" s="1">
        <f t="shared" si="20"/>
        <v>1</v>
      </c>
      <c r="C284" s="1">
        <f ca="1">IF(PIDS.Mode=2,PIDS.K*E284+F284*PIDS.OnebyTi+PIDS.Td*(E284-E283),1)</f>
        <v>1.0000000000000002</v>
      </c>
      <c r="D284" s="1">
        <f t="shared" ca="1" si="19"/>
        <v>1.0000000000000051</v>
      </c>
      <c r="E284" s="1">
        <f t="shared" ca="1" si="21"/>
        <v>-5.1070259132757201E-15</v>
      </c>
      <c r="F284" s="1">
        <f t="shared" ca="1" si="22"/>
        <v>3.0000000000000471</v>
      </c>
    </row>
    <row r="285" spans="1:6" x14ac:dyDescent="0.15">
      <c r="A285" s="1">
        <v>273</v>
      </c>
      <c r="B285" s="1">
        <f t="shared" si="20"/>
        <v>1</v>
      </c>
      <c r="C285" s="1">
        <f ca="1">IF(PIDS.Mode=2,PIDS.K*E285+F285*PIDS.OnebyTi+PIDS.Td*(E285-E284),1)</f>
        <v>1.0000000000000002</v>
      </c>
      <c r="D285" s="1">
        <f t="shared" ca="1" si="19"/>
        <v>1.0000000000000047</v>
      </c>
      <c r="E285" s="1">
        <f t="shared" ca="1" si="21"/>
        <v>-4.6629367034256575E-15</v>
      </c>
      <c r="F285" s="1">
        <f t="shared" ca="1" si="22"/>
        <v>3.0000000000000426</v>
      </c>
    </row>
    <row r="286" spans="1:6" x14ac:dyDescent="0.15">
      <c r="A286" s="1">
        <v>274</v>
      </c>
      <c r="B286" s="1">
        <f t="shared" si="20"/>
        <v>1</v>
      </c>
      <c r="C286" s="1">
        <f ca="1">IF(PIDS.Mode=2,PIDS.K*E286+F286*PIDS.OnebyTi+PIDS.Td*(E286-E285),1)</f>
        <v>1</v>
      </c>
      <c r="D286" s="1">
        <f t="shared" ca="1" si="19"/>
        <v>1.0000000000000042</v>
      </c>
      <c r="E286" s="1">
        <f t="shared" ca="1" si="21"/>
        <v>-4.2188474935755949E-15</v>
      </c>
      <c r="F286" s="1">
        <f t="shared" ca="1" si="22"/>
        <v>3.0000000000000382</v>
      </c>
    </row>
    <row r="287" spans="1:6" x14ac:dyDescent="0.15">
      <c r="A287" s="1">
        <v>275</v>
      </c>
      <c r="B287" s="1">
        <f t="shared" si="20"/>
        <v>1</v>
      </c>
      <c r="C287" s="1">
        <f ca="1">IF(PIDS.Mode=2,PIDS.K*E287+F287*PIDS.OnebyTi+PIDS.Td*(E287-E286),1)</f>
        <v>1.0000000000000002</v>
      </c>
      <c r="D287" s="1">
        <f t="shared" ca="1" si="19"/>
        <v>1.0000000000000038</v>
      </c>
      <c r="E287" s="1">
        <f t="shared" ca="1" si="21"/>
        <v>-3.7747582837255322E-15</v>
      </c>
      <c r="F287" s="1">
        <f t="shared" ca="1" si="22"/>
        <v>3.0000000000000346</v>
      </c>
    </row>
    <row r="288" spans="1:6" x14ac:dyDescent="0.15">
      <c r="A288" s="1">
        <v>276</v>
      </c>
      <c r="B288" s="1">
        <f t="shared" si="20"/>
        <v>1</v>
      </c>
      <c r="C288" s="1">
        <f ca="1">IF(PIDS.Mode=2,PIDS.K*E288+F288*PIDS.OnebyTi+PIDS.Td*(E288-E287),1)</f>
        <v>0.99999999999999956</v>
      </c>
      <c r="D288" s="1">
        <f t="shared" ca="1" si="19"/>
        <v>1.0000000000000036</v>
      </c>
      <c r="E288" s="1">
        <f t="shared" ca="1" si="21"/>
        <v>-3.5527136788005009E-15</v>
      </c>
      <c r="F288" s="1">
        <f t="shared" ca="1" si="22"/>
        <v>3.0000000000000311</v>
      </c>
    </row>
    <row r="289" spans="1:6" x14ac:dyDescent="0.15">
      <c r="A289" s="1">
        <v>277</v>
      </c>
      <c r="B289" s="1">
        <f t="shared" si="20"/>
        <v>1</v>
      </c>
      <c r="C289" s="1">
        <f ca="1">IF(PIDS.Mode=2,PIDS.K*E289+F289*PIDS.OnebyTi+PIDS.Td*(E289-E288),1)</f>
        <v>0.99999999999999911</v>
      </c>
      <c r="D289" s="1">
        <f t="shared" ca="1" si="19"/>
        <v>1.0000000000000033</v>
      </c>
      <c r="E289" s="1">
        <f t="shared" ca="1" si="21"/>
        <v>-3.3306690738754696E-15</v>
      </c>
      <c r="F289" s="1">
        <f t="shared" ca="1" si="22"/>
        <v>3.0000000000000275</v>
      </c>
    </row>
    <row r="290" spans="1:6" x14ac:dyDescent="0.15">
      <c r="A290" s="1">
        <v>278</v>
      </c>
      <c r="B290" s="1">
        <f t="shared" si="20"/>
        <v>1</v>
      </c>
      <c r="C290" s="1">
        <f ca="1">IF(PIDS.Mode=2,PIDS.K*E290+F290*PIDS.OnebyTi+PIDS.Td*(E290-E289),1)</f>
        <v>0.99999999999999956</v>
      </c>
      <c r="D290" s="1">
        <f t="shared" ca="1" si="19"/>
        <v>1.0000000000000029</v>
      </c>
      <c r="E290" s="1">
        <f t="shared" ca="1" si="21"/>
        <v>-2.886579864025407E-15</v>
      </c>
      <c r="F290" s="1">
        <f t="shared" ca="1" si="22"/>
        <v>3.0000000000000249</v>
      </c>
    </row>
    <row r="291" spans="1:6" x14ac:dyDescent="0.15">
      <c r="A291" s="1">
        <v>279</v>
      </c>
      <c r="B291" s="1">
        <f t="shared" si="20"/>
        <v>1</v>
      </c>
      <c r="C291" s="1">
        <f ca="1">IF(PIDS.Mode=2,PIDS.K*E291+F291*PIDS.OnebyTi+PIDS.Td*(E291-E290),1)</f>
        <v>0.99999999999999933</v>
      </c>
      <c r="D291" s="1">
        <f t="shared" ca="1" si="19"/>
        <v>1.0000000000000027</v>
      </c>
      <c r="E291" s="1">
        <f t="shared" ca="1" si="21"/>
        <v>-2.6645352591003757E-15</v>
      </c>
      <c r="F291" s="1">
        <f t="shared" ca="1" si="22"/>
        <v>3.0000000000000222</v>
      </c>
    </row>
    <row r="292" spans="1:6" x14ac:dyDescent="0.15">
      <c r="A292" s="1">
        <v>280</v>
      </c>
      <c r="B292" s="1">
        <f t="shared" si="20"/>
        <v>1</v>
      </c>
      <c r="C292" s="1">
        <f ca="1">IF(PIDS.Mode=2,PIDS.K*E292+F292*PIDS.OnebyTi+PIDS.Td*(E292-E291),1)</f>
        <v>0.99999999999999911</v>
      </c>
      <c r="D292" s="1">
        <f t="shared" ca="1" si="19"/>
        <v>1.0000000000000024</v>
      </c>
      <c r="E292" s="1">
        <f t="shared" ca="1" si="21"/>
        <v>-2.4424906541753444E-15</v>
      </c>
      <c r="F292" s="1">
        <f t="shared" ca="1" si="22"/>
        <v>3.0000000000000195</v>
      </c>
    </row>
    <row r="293" spans="1:6" x14ac:dyDescent="0.15">
      <c r="A293" s="1">
        <v>281</v>
      </c>
      <c r="B293" s="1">
        <f t="shared" si="20"/>
        <v>1</v>
      </c>
      <c r="C293" s="1">
        <f ca="1">IF(PIDS.Mode=2,PIDS.K*E293+F293*PIDS.OnebyTi+PIDS.Td*(E293-E292),1)</f>
        <v>0.99999999999999911</v>
      </c>
      <c r="D293" s="1">
        <f t="shared" ca="1" si="19"/>
        <v>1.0000000000000022</v>
      </c>
      <c r="E293" s="1">
        <f t="shared" ca="1" si="21"/>
        <v>-2.2204460492503131E-15</v>
      </c>
      <c r="F293" s="1">
        <f t="shared" ca="1" si="22"/>
        <v>3.0000000000000173</v>
      </c>
    </row>
    <row r="294" spans="1:6" x14ac:dyDescent="0.15">
      <c r="A294" s="1">
        <v>282</v>
      </c>
      <c r="B294" s="1">
        <f t="shared" si="20"/>
        <v>1</v>
      </c>
      <c r="C294" s="1">
        <f ca="1">IF(PIDS.Mode=2,PIDS.K*E294+F294*PIDS.OnebyTi+PIDS.Td*(E294-E293),1)</f>
        <v>0.99999999999999889</v>
      </c>
      <c r="D294" s="1">
        <f t="shared" ca="1" si="19"/>
        <v>1.000000000000002</v>
      </c>
      <c r="E294" s="1">
        <f t="shared" ca="1" si="21"/>
        <v>-1.9984014443252818E-15</v>
      </c>
      <c r="F294" s="1">
        <f t="shared" ca="1" si="22"/>
        <v>3.0000000000000151</v>
      </c>
    </row>
    <row r="295" spans="1:6" x14ac:dyDescent="0.15">
      <c r="A295" s="1">
        <v>283</v>
      </c>
      <c r="B295" s="1">
        <f t="shared" si="20"/>
        <v>1</v>
      </c>
      <c r="C295" s="1">
        <f ca="1">IF(PIDS.Mode=2,PIDS.K*E295+F295*PIDS.OnebyTi+PIDS.Td*(E295-E294),1)</f>
        <v>0.99999999999999911</v>
      </c>
      <c r="D295" s="1">
        <f t="shared" ca="1" si="19"/>
        <v>1.0000000000000018</v>
      </c>
      <c r="E295" s="1">
        <f t="shared" ca="1" si="21"/>
        <v>-1.7763568394002505E-15</v>
      </c>
      <c r="F295" s="1">
        <f t="shared" ca="1" si="22"/>
        <v>3.0000000000000133</v>
      </c>
    </row>
    <row r="296" spans="1:6" x14ac:dyDescent="0.15">
      <c r="A296" s="1">
        <v>284</v>
      </c>
      <c r="B296" s="1">
        <f t="shared" si="20"/>
        <v>1</v>
      </c>
      <c r="C296" s="1">
        <f ca="1">IF(PIDS.Mode=2,PIDS.K*E296+F296*PIDS.OnebyTi+PIDS.Td*(E296-E295),1)</f>
        <v>1.0000000000000047</v>
      </c>
      <c r="D296" s="1">
        <f t="shared" ca="1" si="19"/>
        <v>1.0000000000000013</v>
      </c>
      <c r="E296" s="1">
        <f t="shared" ca="1" si="21"/>
        <v>0</v>
      </c>
      <c r="F296" s="1">
        <f t="shared" ca="1" si="22"/>
        <v>3.0000000000000133</v>
      </c>
    </row>
    <row r="297" spans="1:6" x14ac:dyDescent="0.15">
      <c r="A297" s="1">
        <v>285</v>
      </c>
      <c r="B297" s="1">
        <f t="shared" si="20"/>
        <v>1</v>
      </c>
      <c r="C297" s="1">
        <f ca="1">IF(PIDS.Mode=2,PIDS.K*E297+F297*PIDS.OnebyTi+PIDS.Td*(E297-E296),1)</f>
        <v>1.0000000000000044</v>
      </c>
      <c r="D297" s="1">
        <f t="shared" ca="1" si="19"/>
        <v>1.0000000000000011</v>
      </c>
      <c r="E297" s="1">
        <f t="shared" ca="1" si="21"/>
        <v>0</v>
      </c>
      <c r="F297" s="1">
        <f t="shared" ca="1" si="22"/>
        <v>3.0000000000000133</v>
      </c>
    </row>
    <row r="298" spans="1:6" x14ac:dyDescent="0.15">
      <c r="A298" s="1">
        <v>286</v>
      </c>
      <c r="B298" s="1">
        <f t="shared" si="20"/>
        <v>1</v>
      </c>
      <c r="C298" s="1">
        <f ca="1">IF(PIDS.Mode=2,PIDS.K*E298+F298*PIDS.OnebyTi+PIDS.Td*(E298-E297),1)</f>
        <v>1.0000000000000044</v>
      </c>
      <c r="D298" s="1">
        <f t="shared" ca="1" si="19"/>
        <v>1.0000000000000013</v>
      </c>
      <c r="E298" s="1">
        <f t="shared" ca="1" si="21"/>
        <v>0</v>
      </c>
      <c r="F298" s="1">
        <f t="shared" ca="1" si="22"/>
        <v>3.0000000000000133</v>
      </c>
    </row>
    <row r="299" spans="1:6" x14ac:dyDescent="0.15">
      <c r="A299" s="1">
        <v>287</v>
      </c>
      <c r="B299" s="1">
        <f t="shared" si="20"/>
        <v>1</v>
      </c>
      <c r="C299" s="1">
        <f ca="1">IF(PIDS.Mode=2,PIDS.K*E299+F299*PIDS.OnebyTi+PIDS.Td*(E299-E298),1)</f>
        <v>1.0000000000000044</v>
      </c>
      <c r="D299" s="1">
        <f t="shared" ca="1" si="19"/>
        <v>1.0000000000000016</v>
      </c>
      <c r="E299" s="1">
        <f t="shared" ca="1" si="21"/>
        <v>0</v>
      </c>
      <c r="F299" s="1">
        <f t="shared" ca="1" si="22"/>
        <v>3.0000000000000133</v>
      </c>
    </row>
    <row r="300" spans="1:6" x14ac:dyDescent="0.15">
      <c r="A300" s="1">
        <v>288</v>
      </c>
      <c r="B300" s="1">
        <f t="shared" si="20"/>
        <v>1</v>
      </c>
      <c r="C300" s="1">
        <f ca="1">IF(PIDS.Mode=2,PIDS.K*E300+F300*PIDS.OnebyTi+PIDS.Td*(E300-E299),1)</f>
        <v>0.99999999999999833</v>
      </c>
      <c r="D300" s="1">
        <f t="shared" ca="1" si="19"/>
        <v>1.0000000000000018</v>
      </c>
      <c r="E300" s="1">
        <f t="shared" ca="1" si="21"/>
        <v>-1.7763568394002505E-15</v>
      </c>
      <c r="F300" s="1">
        <f t="shared" ca="1" si="22"/>
        <v>3.0000000000000115</v>
      </c>
    </row>
    <row r="301" spans="1:6" x14ac:dyDescent="0.15">
      <c r="A301" s="1">
        <v>289</v>
      </c>
      <c r="B301" s="1">
        <f t="shared" si="20"/>
        <v>1</v>
      </c>
      <c r="C301" s="1">
        <f ca="1">IF(PIDS.Mode=2,PIDS.K*E301+F301*PIDS.OnebyTi+PIDS.Td*(E301-E300),1)</f>
        <v>0.99999999999999711</v>
      </c>
      <c r="D301" s="1">
        <f t="shared" ca="1" si="19"/>
        <v>1.000000000000002</v>
      </c>
      <c r="E301" s="1">
        <f t="shared" ca="1" si="21"/>
        <v>-1.9984014443252818E-15</v>
      </c>
      <c r="F301" s="1">
        <f t="shared" ca="1" si="22"/>
        <v>3.0000000000000098</v>
      </c>
    </row>
    <row r="302" spans="1:6" x14ac:dyDescent="0.15">
      <c r="A302" s="1">
        <v>290</v>
      </c>
      <c r="B302" s="1">
        <f t="shared" si="20"/>
        <v>1</v>
      </c>
      <c r="C302" s="1">
        <f ca="1">IF(PIDS.Mode=2,PIDS.K*E302+F302*PIDS.OnebyTi+PIDS.Td*(E302-E301),1)</f>
        <v>1.0000000000000033</v>
      </c>
      <c r="D302" s="1">
        <f t="shared" ca="1" si="19"/>
        <v>1.0000000000000016</v>
      </c>
      <c r="E302" s="1">
        <f t="shared" ca="1" si="21"/>
        <v>0</v>
      </c>
      <c r="F302" s="1">
        <f t="shared" ca="1" si="22"/>
        <v>3.0000000000000098</v>
      </c>
    </row>
    <row r="303" spans="1:6" x14ac:dyDescent="0.15">
      <c r="A303" s="1">
        <v>291</v>
      </c>
      <c r="B303" s="1">
        <f t="shared" si="20"/>
        <v>1</v>
      </c>
      <c r="C303" s="1">
        <f ca="1">IF(PIDS.Mode=2,PIDS.K*E303+F303*PIDS.OnebyTi+PIDS.Td*(E303-E302),1)</f>
        <v>1.0000000000000031</v>
      </c>
      <c r="D303" s="1">
        <f t="shared" ca="1" si="19"/>
        <v>1.0000000000000011</v>
      </c>
      <c r="E303" s="1">
        <f t="shared" ca="1" si="21"/>
        <v>0</v>
      </c>
      <c r="F303" s="1">
        <f t="shared" ca="1" si="22"/>
        <v>3.0000000000000098</v>
      </c>
    </row>
    <row r="304" spans="1:6" x14ac:dyDescent="0.15">
      <c r="A304" s="1">
        <v>292</v>
      </c>
      <c r="B304" s="1">
        <f t="shared" si="20"/>
        <v>1</v>
      </c>
      <c r="C304" s="1">
        <f ca="1">IF(PIDS.Mode=2,PIDS.K*E304+F304*PIDS.OnebyTi+PIDS.Td*(E304-E303),1)</f>
        <v>1.0000000000000031</v>
      </c>
      <c r="D304" s="1">
        <f t="shared" ca="1" si="19"/>
        <v>1.0000000000000013</v>
      </c>
      <c r="E304" s="1">
        <f t="shared" ca="1" si="21"/>
        <v>0</v>
      </c>
      <c r="F304" s="1">
        <f t="shared" ca="1" si="22"/>
        <v>3.0000000000000098</v>
      </c>
    </row>
    <row r="305" spans="1:6" x14ac:dyDescent="0.15">
      <c r="A305" s="1">
        <v>293</v>
      </c>
      <c r="B305" s="1">
        <f t="shared" si="20"/>
        <v>1</v>
      </c>
      <c r="C305" s="1">
        <f ca="1">IF(PIDS.Mode=2,PIDS.K*E305+F305*PIDS.OnebyTi+PIDS.Td*(E305-E304),1)</f>
        <v>1.0000000000000031</v>
      </c>
      <c r="D305" s="1">
        <f t="shared" ca="1" si="19"/>
        <v>1.0000000000000016</v>
      </c>
      <c r="E305" s="1">
        <f t="shared" ca="1" si="21"/>
        <v>0</v>
      </c>
      <c r="F305" s="1">
        <f t="shared" ca="1" si="22"/>
        <v>3.0000000000000098</v>
      </c>
    </row>
    <row r="306" spans="1:6" x14ac:dyDescent="0.15">
      <c r="A306" s="1">
        <v>294</v>
      </c>
      <c r="B306" s="1">
        <f t="shared" si="20"/>
        <v>1</v>
      </c>
      <c r="C306" s="1">
        <f ca="1">IF(PIDS.Mode=2,PIDS.K*E306+F306*PIDS.OnebyTi+PIDS.Td*(E306-E305),1)</f>
        <v>0.99999999999999722</v>
      </c>
      <c r="D306" s="1">
        <f t="shared" ca="1" si="19"/>
        <v>1.0000000000000018</v>
      </c>
      <c r="E306" s="1">
        <f t="shared" ca="1" si="21"/>
        <v>-1.7763568394002505E-15</v>
      </c>
      <c r="F306" s="1">
        <f t="shared" ca="1" si="22"/>
        <v>3.000000000000008</v>
      </c>
    </row>
    <row r="307" spans="1:6" x14ac:dyDescent="0.15">
      <c r="A307" s="1">
        <v>295</v>
      </c>
      <c r="B307" s="1">
        <f t="shared" si="20"/>
        <v>1</v>
      </c>
      <c r="C307" s="1">
        <f ca="1">IF(PIDS.Mode=2,PIDS.K*E307+F307*PIDS.OnebyTi+PIDS.Td*(E307-E306),1)</f>
        <v>0.99999999999999667</v>
      </c>
      <c r="D307" s="1">
        <f t="shared" ca="1" si="19"/>
        <v>1.0000000000000018</v>
      </c>
      <c r="E307" s="1">
        <f t="shared" ca="1" si="21"/>
        <v>-1.7763568394002505E-15</v>
      </c>
      <c r="F307" s="1">
        <f t="shared" ca="1" si="22"/>
        <v>3.0000000000000062</v>
      </c>
    </row>
    <row r="308" spans="1:6" x14ac:dyDescent="0.15">
      <c r="A308" s="1">
        <v>296</v>
      </c>
      <c r="B308" s="1">
        <f t="shared" si="20"/>
        <v>1</v>
      </c>
      <c r="C308" s="1">
        <f ca="1">IF(PIDS.Mode=2,PIDS.K*E308+F308*PIDS.OnebyTi+PIDS.Td*(E308-E307),1)</f>
        <v>1.0000000000000022</v>
      </c>
      <c r="D308" s="1">
        <f t="shared" ca="1" si="19"/>
        <v>1.0000000000000013</v>
      </c>
      <c r="E308" s="1">
        <f t="shared" ca="1" si="21"/>
        <v>0</v>
      </c>
      <c r="F308" s="1">
        <f t="shared" ca="1" si="22"/>
        <v>3.0000000000000062</v>
      </c>
    </row>
    <row r="309" spans="1:6" x14ac:dyDescent="0.15">
      <c r="A309" s="1">
        <v>297</v>
      </c>
      <c r="B309" s="1">
        <f t="shared" si="20"/>
        <v>1</v>
      </c>
      <c r="C309" s="1">
        <f ca="1">IF(PIDS.Mode=2,PIDS.K*E309+F309*PIDS.OnebyTi+PIDS.Td*(E309-E308),1)</f>
        <v>1.000000000000002</v>
      </c>
      <c r="D309" s="1">
        <f t="shared" ca="1" si="19"/>
        <v>1.0000000000000009</v>
      </c>
      <c r="E309" s="1">
        <f t="shared" ca="1" si="21"/>
        <v>0</v>
      </c>
      <c r="F309" s="1">
        <f t="shared" ca="1" si="22"/>
        <v>3.0000000000000062</v>
      </c>
    </row>
    <row r="310" spans="1:6" x14ac:dyDescent="0.15">
      <c r="A310" s="1">
        <v>298</v>
      </c>
      <c r="B310" s="1">
        <f t="shared" si="20"/>
        <v>1</v>
      </c>
      <c r="C310" s="1">
        <f ca="1">IF(PIDS.Mode=2,PIDS.K*E310+F310*PIDS.OnebyTi+PIDS.Td*(E310-E309),1)</f>
        <v>1.000000000000002</v>
      </c>
      <c r="D310" s="1">
        <f t="shared" ca="1" si="19"/>
        <v>1.0000000000000009</v>
      </c>
      <c r="E310" s="1">
        <f t="shared" ca="1" si="21"/>
        <v>0</v>
      </c>
      <c r="F310" s="1">
        <f t="shared" ca="1" si="22"/>
        <v>3.0000000000000062</v>
      </c>
    </row>
    <row r="311" spans="1:6" x14ac:dyDescent="0.15">
      <c r="A311" s="1">
        <v>299</v>
      </c>
      <c r="B311" s="1">
        <f t="shared" si="20"/>
        <v>1</v>
      </c>
      <c r="C311" s="1">
        <f ca="1">IF(PIDS.Mode=2,PIDS.K*E311+F311*PIDS.OnebyTi+PIDS.Td*(E311-E310),1)</f>
        <v>1.000000000000002</v>
      </c>
      <c r="D311" s="1">
        <f t="shared" ca="1" si="19"/>
        <v>1.0000000000000009</v>
      </c>
      <c r="E311" s="1">
        <f t="shared" ca="1" si="21"/>
        <v>0</v>
      </c>
      <c r="F311" s="1">
        <f t="shared" ca="1" si="22"/>
        <v>3.0000000000000062</v>
      </c>
    </row>
    <row r="312" spans="1:6" x14ac:dyDescent="0.15">
      <c r="A312" s="1">
        <v>300</v>
      </c>
      <c r="B312" s="1">
        <f t="shared" si="20"/>
        <v>1</v>
      </c>
      <c r="C312" s="1">
        <f ca="1">IF(PIDS.Mode=2,PIDS.K*E312+F312*PIDS.OnebyTi+PIDS.Td*(E312-E311),1)</f>
        <v>1.000000000000002</v>
      </c>
      <c r="D312" s="1">
        <f t="shared" ca="1" si="19"/>
        <v>1.0000000000000009</v>
      </c>
      <c r="E312" s="1">
        <f t="shared" ca="1" si="21"/>
        <v>0</v>
      </c>
      <c r="F312" s="1">
        <f t="shared" ca="1" si="22"/>
        <v>3.0000000000000062</v>
      </c>
    </row>
  </sheetData>
  <phoneticPr fontId="1" type="noConversion"/>
  <pageMargins left="0.75" right="0.75" top="1" bottom="1" header="0.5" footer="0.5"/>
  <headerFooter alignWithMargins="0"/>
  <ignoredErrors>
    <ignoredError sqref="B12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3"/>
  <dimension ref="A1:F5001"/>
  <sheetViews>
    <sheetView workbookViewId="0"/>
  </sheetViews>
  <sheetFormatPr baseColWidth="10" defaultColWidth="9.1640625" defaultRowHeight="13" x14ac:dyDescent="0.15"/>
  <cols>
    <col min="1" max="1" width="6.6640625" customWidth="1"/>
    <col min="2" max="3" width="11.6640625" customWidth="1"/>
    <col min="4" max="4" width="13.6640625" customWidth="1"/>
  </cols>
  <sheetData>
    <row r="1" spans="1:6" x14ac:dyDescent="0.15">
      <c r="A1" t="s">
        <v>78</v>
      </c>
      <c r="B1" t="s">
        <v>79</v>
      </c>
      <c r="C1" t="s">
        <v>80</v>
      </c>
      <c r="D1" t="s">
        <v>81</v>
      </c>
      <c r="F1" t="s">
        <v>82</v>
      </c>
    </row>
    <row r="2" spans="1:6" x14ac:dyDescent="0.15">
      <c r="A2">
        <v>1</v>
      </c>
      <c r="B2">
        <v>1E-4</v>
      </c>
      <c r="C2">
        <f>'PID Simulator'!$D$7/SQRT(1+('PID Simulator'!$D$8*B2)^2)</f>
        <v>0.99999950000037496</v>
      </c>
      <c r="D2">
        <f>-DEGREES(ATAN2(1,'PID Simulator'!$D$8*B2))+DEGREES(-'PID Simulator'!$D$9*B2)</f>
        <v>-6.3025338365808842E-2</v>
      </c>
    </row>
    <row r="3" spans="1:6" x14ac:dyDescent="0.15">
      <c r="A3">
        <v>2</v>
      </c>
      <c r="B3">
        <v>2.0999999999999999E-3</v>
      </c>
      <c r="C3">
        <f>'PID Simulator'!$D$7/SQRT(1+('PID Simulator'!$D$8*B3)^2)</f>
        <v>0.99977957290358355</v>
      </c>
      <c r="D3">
        <f>-DEGREES(ATAN2(1,'PID Simulator'!$D$8*B3))+DEGREES(-'PID Simulator'!$D$9*B3)</f>
        <v>-1.3233556814664575</v>
      </c>
    </row>
    <row r="4" spans="1:6" x14ac:dyDescent="0.15">
      <c r="A4">
        <v>3</v>
      </c>
      <c r="B4">
        <v>4.1000000000000003E-3</v>
      </c>
      <c r="C4">
        <f>'PID Simulator'!$D$7/SQRT(1+('PID Simulator'!$D$8*B4)^2)</f>
        <v>0.99916055817814753</v>
      </c>
      <c r="D4">
        <f>-DEGREES(ATAN2(1,'PID Simulator'!$D$8*B4))+DEGREES(-'PID Simulator'!$D$9*B4)</f>
        <v>-2.5827246879223376</v>
      </c>
    </row>
    <row r="5" spans="1:6" x14ac:dyDescent="0.15">
      <c r="A5">
        <v>4</v>
      </c>
      <c r="B5">
        <v>6.1000000000000004E-3</v>
      </c>
      <c r="C5">
        <f>'PID Simulator'!$D$7/SQRT(1+('PID Simulator'!$D$8*B5)^2)</f>
        <v>0.99814467614250302</v>
      </c>
      <c r="D5">
        <f>-DEGREES(ATAN2(1,'PID Simulator'!$D$8*B5))+DEGREES(-'PID Simulator'!$D$9*B5)</f>
        <v>-3.8402214402624804</v>
      </c>
    </row>
    <row r="6" spans="1:6" x14ac:dyDescent="0.15">
      <c r="A6">
        <v>5</v>
      </c>
      <c r="B6">
        <v>8.0999999999999996E-3</v>
      </c>
      <c r="C6">
        <f>'PID Simulator'!$D$7/SQRT(1+('PID Simulator'!$D$8*B6)^2)</f>
        <v>0.99673555476485609</v>
      </c>
      <c r="D6">
        <f>-DEGREES(ATAN2(1,'PID Simulator'!$D$8*B6))+DEGREES(-'PID Simulator'!$D$9*B6)</f>
        <v>-5.0949439484696182</v>
      </c>
    </row>
    <row r="7" spans="1:6" x14ac:dyDescent="0.15">
      <c r="A7">
        <v>6</v>
      </c>
      <c r="B7">
        <v>1.01E-2</v>
      </c>
      <c r="C7">
        <f>'PID Simulator'!$D$7/SQRT(1+('PID Simulator'!$D$8*B7)^2)</f>
        <v>0.99493819385933202</v>
      </c>
      <c r="D7">
        <f>-DEGREES(ATAN2(1,'PID Simulator'!$D$8*B7))+DEGREES(-'PID Simulator'!$D$9*B7)</f>
        <v>-6.3460033704912133</v>
      </c>
    </row>
    <row r="8" spans="1:6" x14ac:dyDescent="0.15">
      <c r="A8">
        <v>7</v>
      </c>
      <c r="B8">
        <v>1.21E-2</v>
      </c>
      <c r="C8">
        <f>'PID Simulator'!$D$7/SQRT(1+('PID Simulator'!$D$8*B8)^2)</f>
        <v>0.99275891622251922</v>
      </c>
      <c r="D8">
        <f>-DEGREES(ATAN2(1,'PID Simulator'!$D$8*B8))+DEGREES(-'PID Simulator'!$D$9*B8)</f>
        <v>-7.5925280780488533</v>
      </c>
    </row>
    <row r="9" spans="1:6" x14ac:dyDescent="0.15">
      <c r="A9">
        <v>8</v>
      </c>
      <c r="B9">
        <v>1.41E-2</v>
      </c>
      <c r="C9">
        <f>'PID Simulator'!$D$7/SQRT(1+('PID Simulator'!$D$8*B9)^2)</f>
        <v>0.99020530663771744</v>
      </c>
      <c r="D9">
        <f>-DEGREES(ATAN2(1,'PID Simulator'!$D$8*B9))+DEGREES(-'PID Simulator'!$D$9*B9)</f>
        <v>-8.8336675223895078</v>
      </c>
    </row>
    <row r="10" spans="1:6" x14ac:dyDescent="0.15">
      <c r="A10">
        <v>9</v>
      </c>
      <c r="B10">
        <v>1.61E-2</v>
      </c>
      <c r="C10">
        <f>'PID Simulator'!$D$7/SQRT(1+('PID Simulator'!$D$8*B10)^2)</f>
        <v>0.98728613988429925</v>
      </c>
      <c r="D10">
        <f>-DEGREES(ATAN2(1,'PID Simulator'!$D$8*B10))+DEGREES(-'PID Simulator'!$D$9*B10)</f>
        <v>-10.068595858911609</v>
      </c>
    </row>
    <row r="11" spans="1:6" x14ac:dyDescent="0.15">
      <c r="A11">
        <v>10</v>
      </c>
      <c r="B11">
        <v>1.8100000000000002E-2</v>
      </c>
      <c r="C11">
        <f>'PID Simulator'!$D$7/SQRT(1+('PID Simulator'!$D$8*B11)^2)</f>
        <v>0.98401129906514218</v>
      </c>
      <c r="D11">
        <f>-DEGREES(ATAN2(1,'PID Simulator'!$D$8*B11))+DEGREES(-'PID Simulator'!$D$9*B11)</f>
        <v>-11.296515294660447</v>
      </c>
    </row>
    <row r="12" spans="1:6" x14ac:dyDescent="0.15">
      <c r="A12">
        <v>11</v>
      </c>
      <c r="B12">
        <v>2.01E-2</v>
      </c>
      <c r="C12">
        <f>'PID Simulator'!$D$7/SQRT(1+('PID Simulator'!$D$8*B12)^2)</f>
        <v>0.98039168570191759</v>
      </c>
      <c r="D12">
        <f>-DEGREES(ATAN2(1,'PID Simulator'!$D$8*B12))+DEGREES(-'PID Simulator'!$D$9*B12)</f>
        <v>-12.516659128353298</v>
      </c>
    </row>
    <row r="13" spans="1:6" x14ac:dyDescent="0.15">
      <c r="A13">
        <v>12</v>
      </c>
      <c r="B13">
        <v>2.2099999999999998E-2</v>
      </c>
      <c r="C13">
        <f>'PID Simulator'!$D$7/SQRT(1+('PID Simulator'!$D$8*B13)^2)</f>
        <v>0.97643912314356218</v>
      </c>
      <c r="D13">
        <f>-DEGREES(ATAN2(1,'PID Simulator'!$D$8*B13))+DEGREES(-'PID Simulator'!$D$9*B13)</f>
        <v>-13.728294458683731</v>
      </c>
    </row>
    <row r="14" spans="1:6" x14ac:dyDescent="0.15">
      <c r="A14">
        <v>13</v>
      </c>
      <c r="B14">
        <v>2.41E-2</v>
      </c>
      <c r="C14">
        <f>'PID Simulator'!$D$7/SQRT(1+('PID Simulator'!$D$8*B14)^2)</f>
        <v>0.97216625488671171</v>
      </c>
      <c r="D14">
        <f>-DEGREES(ATAN2(1,'PID Simulator'!$D$8*B14))+DEGREES(-'PID Simulator'!$D$9*B14)</f>
        <v>-14.930724542979879</v>
      </c>
    </row>
    <row r="15" spans="1:6" x14ac:dyDescent="0.15">
      <c r="A15">
        <v>14</v>
      </c>
      <c r="B15">
        <v>2.6100000000000002E-2</v>
      </c>
      <c r="C15">
        <f>'PID Simulator'!$D$7/SQRT(1+('PID Simulator'!$D$8*B15)^2)</f>
        <v>0.96758643941899103</v>
      </c>
      <c r="D15">
        <f>-DEGREES(ATAN2(1,'PID Simulator'!$D$8*B15))+DEGREES(-'PID Simulator'!$D$9*B15)</f>
        <v>-16.123290794669046</v>
      </c>
    </row>
    <row r="16" spans="1:6" x14ac:dyDescent="0.15">
      <c r="A16">
        <v>15</v>
      </c>
      <c r="B16">
        <v>2.81E-2</v>
      </c>
      <c r="C16">
        <f>'PID Simulator'!$D$7/SQRT(1+('PID Simulator'!$D$8*B16)^2)</f>
        <v>0.96271364316914809</v>
      </c>
      <c r="D16">
        <f>-DEGREES(ATAN2(1,'PID Simulator'!$D$8*B16))+DEGREES(-'PID Simulator'!$D$9*B16)</f>
        <v>-17.305374414256555</v>
      </c>
    </row>
    <row r="17" spans="1:4" x14ac:dyDescent="0.15">
      <c r="A17">
        <v>16</v>
      </c>
      <c r="B17">
        <v>3.0099999999999998E-2</v>
      </c>
      <c r="C17">
        <f>'PID Simulator'!$D$7/SQRT(1+('PID Simulator'!$D$8*B17)^2)</f>
        <v>0.95756233308560179</v>
      </c>
      <c r="D17">
        <f>-DEGREES(ATAN2(1,'PID Simulator'!$D$8*B17))+DEGREES(-'PID Simulator'!$D$9*B17)</f>
        <v>-18.476397654502431</v>
      </c>
    </row>
    <row r="18" spans="1:4" x14ac:dyDescent="0.15">
      <c r="A18">
        <v>17</v>
      </c>
      <c r="B18">
        <v>3.2100000000000004E-2</v>
      </c>
      <c r="C18">
        <f>'PID Simulator'!$D$7/SQRT(1+('PID Simulator'!$D$8*B18)^2)</f>
        <v>0.95214737027160745</v>
      </c>
      <c r="D18">
        <f>-DEGREES(ATAN2(1,'PID Simulator'!$D$8*B18))+DEGREES(-'PID Simulator'!$D$9*B18)</f>
        <v>-19.635824726038763</v>
      </c>
    </row>
    <row r="19" spans="1:4" x14ac:dyDescent="0.15">
      <c r="A19">
        <v>18</v>
      </c>
      <c r="B19">
        <v>3.4100000000000005E-2</v>
      </c>
      <c r="C19">
        <f>'PID Simulator'!$D$7/SQRT(1+('PID Simulator'!$D$8*B19)^2)</f>
        <v>0.94648390598618903</v>
      </c>
      <c r="D19">
        <f>-DEGREES(ATAN2(1,'PID Simulator'!$D$8*B19))+DEGREES(-'PID Simulator'!$D$9*B19)</f>
        <v>-20.783162354701751</v>
      </c>
    </row>
    <row r="20" spans="1:4" x14ac:dyDescent="0.15">
      <c r="A20">
        <v>19</v>
      </c>
      <c r="B20">
        <v>3.6100000000000007E-2</v>
      </c>
      <c r="C20">
        <f>'PID Simulator'!$D$7/SQRT(1+('PID Simulator'!$D$8*B20)^2)</f>
        <v>0.9405872811809266</v>
      </c>
      <c r="D20">
        <f>-DEGREES(ATAN2(1,'PID Simulator'!$D$8*B20))+DEGREES(-'PID Simulator'!$D$9*B20)</f>
        <v>-21.917960006270647</v>
      </c>
    </row>
    <row r="21" spans="1:4" x14ac:dyDescent="0.15">
      <c r="A21">
        <v>20</v>
      </c>
      <c r="B21">
        <v>3.8100000000000002E-2</v>
      </c>
      <c r="C21">
        <f>'PID Simulator'!$D$7/SQRT(1+('PID Simulator'!$D$8*B21)^2)</f>
        <v>0.93447293058944203</v>
      </c>
      <c r="D21">
        <f>-DEGREES(ATAN2(1,'PID Simulator'!$D$8*B21))+DEGREES(-'PID Simulator'!$D$9*B21)</f>
        <v>-23.039809798053732</v>
      </c>
    </row>
    <row r="22" spans="1:4" x14ac:dyDescent="0.15">
      <c r="A22">
        <v>21</v>
      </c>
      <c r="B22">
        <v>4.0100000000000004E-2</v>
      </c>
      <c r="C22">
        <f>'PID Simulator'!$D$7/SQRT(1+('PID Simulator'!$D$8*B22)^2)</f>
        <v>0.92815629222467644</v>
      </c>
      <c r="D22">
        <f>-DEGREES(ATAN2(1,'PID Simulator'!$D$8*B22))+DEGREES(-'PID Simulator'!$D$9*B22)</f>
        <v>-24.148346119808757</v>
      </c>
    </row>
    <row r="23" spans="1:4" x14ac:dyDescent="0.15">
      <c r="A23">
        <v>22</v>
      </c>
      <c r="B23">
        <v>4.2100000000000005E-2</v>
      </c>
      <c r="C23">
        <f>'PID Simulator'!$D$7/SQRT(1+('PID Simulator'!$D$8*B23)^2)</f>
        <v>0.92165272297417133</v>
      </c>
      <c r="D23">
        <f>-DEGREES(ATAN2(1,'PID Simulator'!$D$8*B23))+DEGREES(-'PID Simulator'!$D$9*B23)</f>
        <v>-25.243244988825193</v>
      </c>
    </row>
    <row r="24" spans="1:4" x14ac:dyDescent="0.15">
      <c r="A24">
        <v>23</v>
      </c>
      <c r="B24">
        <v>4.41E-2</v>
      </c>
      <c r="C24">
        <f>'PID Simulator'!$D$7/SQRT(1+('PID Simulator'!$D$8*B24)^2)</f>
        <v>0.91497742082035938</v>
      </c>
      <c r="D24">
        <f>-DEGREES(ATAN2(1,'PID Simulator'!$D$8*B24))+DEGREES(-'PID Simulator'!$D$9*B24)</f>
        <v>-26.324223165646281</v>
      </c>
    </row>
    <row r="25" spans="1:4" x14ac:dyDescent="0.15">
      <c r="A25">
        <v>24</v>
      </c>
      <c r="B25">
        <v>4.6100000000000002E-2</v>
      </c>
      <c r="C25">
        <f>'PID Simulator'!$D$7/SQRT(1+('PID Simulator'!$D$8*B25)^2)</f>
        <v>0.90814535405553154</v>
      </c>
      <c r="D25">
        <f>-DEGREES(ATAN2(1,'PID Simulator'!$D$8*B25))+DEGREES(-'PID Simulator'!$D$9*B25)</f>
        <v>-27.391037057902889</v>
      </c>
    </row>
    <row r="26" spans="1:4" x14ac:dyDescent="0.15">
      <c r="A26">
        <v>25</v>
      </c>
      <c r="B26">
        <v>4.8100000000000004E-2</v>
      </c>
      <c r="C26">
        <f>'PID Simulator'!$D$7/SQRT(1+('PID Simulator'!$D$8*B26)^2)</f>
        <v>0.90117119771315746</v>
      </c>
      <c r="D26">
        <f>-DEGREES(ATAN2(1,'PID Simulator'!$D$8*B26))+DEGREES(-'PID Simulator'!$D$9*B26)</f>
        <v>-28.443481440120816</v>
      </c>
    </row>
    <row r="27" spans="1:4" x14ac:dyDescent="0.15">
      <c r="A27">
        <v>26</v>
      </c>
      <c r="B27">
        <v>5.0100000000000006E-2</v>
      </c>
      <c r="C27">
        <f>'PID Simulator'!$D$7/SQRT(1+('PID Simulator'!$D$8*B27)^2)</f>
        <v>0.8940692773012674</v>
      </c>
      <c r="D27">
        <f>-DEGREES(ATAN2(1,'PID Simulator'!$D$8*B27))+DEGREES(-'PID Simulator'!$D$9*B27)</f>
        <v>-29.481388017208619</v>
      </c>
    </row>
    <row r="28" spans="1:4" x14ac:dyDescent="0.15">
      <c r="A28">
        <v>27</v>
      </c>
      <c r="B28">
        <v>5.2100000000000007E-2</v>
      </c>
      <c r="C28">
        <f>'PID Simulator'!$D$7/SQRT(1+('PID Simulator'!$D$8*B28)^2)</f>
        <v>0.88685351980164173</v>
      </c>
      <c r="D28">
        <f>-DEGREES(ATAN2(1,'PID Simulator'!$D$8*B28))+DEGREES(-'PID Simulator'!$D$9*B28)</f>
        <v>-30.504623858703106</v>
      </c>
    </row>
    <row r="29" spans="1:4" x14ac:dyDescent="0.15">
      <c r="A29">
        <v>28</v>
      </c>
      <c r="B29">
        <v>5.4100000000000002E-2</v>
      </c>
      <c r="C29">
        <f>'PID Simulator'!$D$7/SQRT(1+('PID Simulator'!$D$8*B29)^2)</f>
        <v>0.8795374117918372</v>
      </c>
      <c r="D29">
        <f>-DEGREES(ATAN2(1,'PID Simulator'!$D$8*B29))+DEGREES(-'PID Simulator'!$D$9*B29)</f>
        <v>-31.513089729818038</v>
      </c>
    </row>
    <row r="30" spans="1:4" x14ac:dyDescent="0.15">
      <c r="A30">
        <v>29</v>
      </c>
      <c r="B30">
        <v>5.6100000000000004E-2</v>
      </c>
      <c r="C30">
        <f>'PID Simulator'!$D$7/SQRT(1+('PID Simulator'!$D$8*B30)^2)</f>
        <v>0.87213396445620439</v>
      </c>
      <c r="D30">
        <f>-DEGREES(ATAN2(1,'PID Simulator'!$D$8*B30))+DEGREES(-'PID Simulator'!$D$9*B30)</f>
        <v>-32.506718343981341</v>
      </c>
    </row>
    <row r="31" spans="1:4" x14ac:dyDescent="0.15">
      <c r="A31">
        <v>30</v>
      </c>
      <c r="B31">
        <v>5.8100000000000006E-2</v>
      </c>
      <c r="C31">
        <f>'PID Simulator'!$D$7/SQRT(1+('PID Simulator'!$D$8*B31)^2)</f>
        <v>0.86465568517706393</v>
      </c>
      <c r="D31">
        <f>-DEGREES(ATAN2(1,'PID Simulator'!$D$8*B31))+DEGREES(-'PID Simulator'!$D$9*B31)</f>
        <v>-33.485472559930393</v>
      </c>
    </row>
    <row r="32" spans="1:4" x14ac:dyDescent="0.15">
      <c r="A32">
        <v>31</v>
      </c>
      <c r="B32">
        <v>6.0100000000000001E-2</v>
      </c>
      <c r="C32">
        <f>'PID Simulator'!$D$7/SQRT(1+('PID Simulator'!$D$8*B32)^2)</f>
        <v>0.85711455533765812</v>
      </c>
      <c r="D32">
        <f>-DEGREES(ATAN2(1,'PID Simulator'!$D$8*B32))+DEGREES(-'PID Simulator'!$D$9*B32)</f>
        <v>-34.449343544631901</v>
      </c>
    </row>
    <row r="33" spans="1:4" x14ac:dyDescent="0.15">
      <c r="A33">
        <v>32</v>
      </c>
      <c r="B33">
        <v>6.2100000000000002E-2</v>
      </c>
      <c r="C33">
        <f>'PID Simulator'!$D$7/SQRT(1+('PID Simulator'!$D$8*B33)^2)</f>
        <v>0.84952201392358173</v>
      </c>
      <c r="D33">
        <f>-DEGREES(ATAN2(1,'PID Simulator'!$D$8*B33))+DEGREES(-'PID Simulator'!$D$9*B33)</f>
        <v>-35.398348921366001</v>
      </c>
    </row>
    <row r="34" spans="1:4" x14ac:dyDescent="0.15">
      <c r="A34">
        <v>33</v>
      </c>
      <c r="B34">
        <v>6.4100000000000004E-2</v>
      </c>
      <c r="C34">
        <f>'PID Simulator'!$D$7/SQRT(1+('PID Simulator'!$D$8*B34)^2)</f>
        <v>0.84188894647799761</v>
      </c>
      <c r="D34">
        <f>-DEGREES(ATAN2(1,'PID Simulator'!$D$8*B34))+DEGREES(-'PID Simulator'!$D$9*B34)</f>
        <v>-36.332530920320508</v>
      </c>
    </row>
    <row r="35" spans="1:4" x14ac:dyDescent="0.15">
      <c r="A35">
        <v>34</v>
      </c>
      <c r="B35">
        <v>6.6100000000000006E-2</v>
      </c>
      <c r="C35">
        <f>'PID Simulator'!$D$7/SQRT(1+('PID Simulator'!$D$8*B35)^2)</f>
        <v>0.8342256789467638</v>
      </c>
      <c r="D35">
        <f>-DEGREES(ATAN2(1,'PID Simulator'!$D$8*B35))+DEGREES(-'PID Simulator'!$D$9*B35)</f>
        <v>-37.251954547030422</v>
      </c>
    </row>
    <row r="36" spans="1:4" x14ac:dyDescent="0.15">
      <c r="A36">
        <v>35</v>
      </c>
      <c r="B36">
        <v>6.8100000000000008E-2</v>
      </c>
      <c r="C36">
        <f>'PID Simulator'!$D$7/SQRT(1+('PID Simulator'!$D$8*B36)^2)</f>
        <v>0.82654197594121881</v>
      </c>
      <c r="D36">
        <f>-DEGREES(ATAN2(1,'PID Simulator'!$D$8*B36))+DEGREES(-'PID Simulator'!$D$9*B36)</f>
        <v>-38.156705782012317</v>
      </c>
    </row>
    <row r="37" spans="1:4" x14ac:dyDescent="0.15">
      <c r="A37">
        <v>36</v>
      </c>
      <c r="B37">
        <v>7.010000000000001E-2</v>
      </c>
      <c r="C37">
        <f>'PID Simulator'!$D$7/SQRT(1+('PID Simulator'!$D$8*B37)^2)</f>
        <v>0.81884704294730348</v>
      </c>
      <c r="D37">
        <f>-DEGREES(ATAN2(1,'PID Simulator'!$D$8*B37))+DEGREES(-'PID Simulator'!$D$9*B37)</f>
        <v>-39.0468898230178</v>
      </c>
    </row>
    <row r="38" spans="1:4" x14ac:dyDescent="0.15">
      <c r="A38">
        <v>37</v>
      </c>
      <c r="B38">
        <v>7.2100000000000011E-2</v>
      </c>
      <c r="C38">
        <f>'PID Simulator'!$D$7/SQRT(1+('PID Simulator'!$D$8*B38)^2)</f>
        <v>0.81114953201847562</v>
      </c>
      <c r="D38">
        <f>-DEGREES(ATAN2(1,'PID Simulator'!$D$8*B38))+DEGREES(-'PID Simulator'!$D$9*B38)</f>
        <v>-39.922629379493571</v>
      </c>
    </row>
    <row r="39" spans="1:4" x14ac:dyDescent="0.15">
      <c r="A39">
        <v>38</v>
      </c>
      <c r="B39">
        <v>7.4099999999999999E-2</v>
      </c>
      <c r="C39">
        <f>'PID Simulator'!$D$7/SQRT(1+('PID Simulator'!$D$8*B39)^2)</f>
        <v>0.80345755050506995</v>
      </c>
      <c r="D39">
        <f>-DEGREES(ATAN2(1,'PID Simulator'!$D$8*B39))+DEGREES(-'PID Simulator'!$D$9*B39)</f>
        <v>-40.784063027107486</v>
      </c>
    </row>
    <row r="40" spans="1:4" x14ac:dyDescent="0.15">
      <c r="A40">
        <v>39</v>
      </c>
      <c r="B40">
        <v>7.6100000000000001E-2</v>
      </c>
      <c r="C40">
        <f>'PID Simulator'!$D$7/SQRT(1+('PID Simulator'!$D$8*B40)^2)</f>
        <v>0.79577867239303746</v>
      </c>
      <c r="D40">
        <f>-DEGREES(ATAN2(1,'PID Simulator'!$D$8*B40))+DEGREES(-'PID Simulator'!$D$9*B40)</f>
        <v>-41.631343628597129</v>
      </c>
    </row>
    <row r="41" spans="1:4" x14ac:dyDescent="0.15">
      <c r="A41">
        <v>40</v>
      </c>
      <c r="B41">
        <v>7.8100000000000003E-2</v>
      </c>
      <c r="C41">
        <f>'PID Simulator'!$D$7/SQRT(1+('PID Simulator'!$D$8*B41)^2)</f>
        <v>0.78811995184912009</v>
      </c>
      <c r="D41">
        <f>-DEGREES(ATAN2(1,'PID Simulator'!$D$8*B41))+DEGREES(-'PID Simulator'!$D$9*B41)</f>
        <v>-42.464636825728768</v>
      </c>
    </row>
    <row r="42" spans="1:4" x14ac:dyDescent="0.15">
      <c r="A42">
        <v>41</v>
      </c>
      <c r="B42">
        <v>8.0100000000000005E-2</v>
      </c>
      <c r="C42">
        <f>'PID Simulator'!$D$7/SQRT(1+('PID Simulator'!$D$8*B42)^2)</f>
        <v>0.78048793859639831</v>
      </c>
      <c r="D42">
        <f>-DEGREES(ATAN2(1,'PID Simulator'!$D$8*B42))+DEGREES(-'PID Simulator'!$D$9*B42)</f>
        <v>-43.284119605825126</v>
      </c>
    </row>
    <row r="43" spans="1:4" x14ac:dyDescent="0.15">
      <c r="A43">
        <v>42</v>
      </c>
      <c r="B43">
        <v>8.2100000000000006E-2</v>
      </c>
      <c r="C43">
        <f>'PID Simulator'!$D$7/SQRT(1+('PID Simulator'!$D$8*B43)^2)</f>
        <v>0.77288869477278399</v>
      </c>
      <c r="D43">
        <f>-DEGREES(ATAN2(1,'PID Simulator'!$D$8*B43))+DEGREES(-'PID Simulator'!$D$9*B43)</f>
        <v>-44.089978945132046</v>
      </c>
    </row>
    <row r="44" spans="1:4" x14ac:dyDescent="0.15">
      <c r="A44">
        <v>43</v>
      </c>
      <c r="B44">
        <v>8.4100000000000008E-2</v>
      </c>
      <c r="C44">
        <f>'PID Simulator'!$D$7/SQRT(1+('PID Simulator'!$D$8*B44)^2)</f>
        <v>0.76532781295460983</v>
      </c>
      <c r="D44">
        <f>-DEGREES(ATAN2(1,'PID Simulator'!$D$8*B44))+DEGREES(-'PID Simulator'!$D$9*B44)</f>
        <v>-44.882410530244606</v>
      </c>
    </row>
    <row r="45" spans="1:4" x14ac:dyDescent="0.15">
      <c r="A45">
        <v>44</v>
      </c>
      <c r="B45">
        <v>8.610000000000001E-2</v>
      </c>
      <c r="C45">
        <f>'PID Simulator'!$D$7/SQRT(1+('PID Simulator'!$D$8*B45)^2)</f>
        <v>0.75781043505725865</v>
      </c>
      <c r="D45">
        <f>-DEGREES(ATAN2(1,'PID Simulator'!$D$8*B45))+DEGREES(-'PID Simulator'!$D$9*B45)</f>
        <v>-45.661617557897834</v>
      </c>
    </row>
    <row r="46" spans="1:4" x14ac:dyDescent="0.15">
      <c r="A46">
        <v>45</v>
      </c>
      <c r="B46">
        <v>8.8099999999999998E-2</v>
      </c>
      <c r="C46">
        <f>'PID Simulator'!$D$7/SQRT(1+('PID Simulator'!$D$8*B46)^2)</f>
        <v>0.75034127185421551</v>
      </c>
      <c r="D46">
        <f>-DEGREES(ATAN2(1,'PID Simulator'!$D$8*B46))+DEGREES(-'PID Simulator'!$D$9*B46)</f>
        <v>-46.427809612639685</v>
      </c>
    </row>
    <row r="47" spans="1:4" x14ac:dyDescent="0.15">
      <c r="A47">
        <v>46</v>
      </c>
      <c r="B47">
        <v>9.01E-2</v>
      </c>
      <c r="C47">
        <f>'PID Simulator'!$D$7/SQRT(1+('PID Simulator'!$D$8*B47)^2)</f>
        <v>0.7429246228845251</v>
      </c>
      <c r="D47">
        <f>-DEGREES(ATAN2(1,'PID Simulator'!$D$8*B47))+DEGREES(-'PID Simulator'!$D$9*B47)</f>
        <v>-47.181201621236561</v>
      </c>
    </row>
    <row r="48" spans="1:4" x14ac:dyDescent="0.15">
      <c r="A48">
        <v>47</v>
      </c>
      <c r="B48">
        <v>9.2100000000000001E-2</v>
      </c>
      <c r="C48">
        <f>'PID Simulator'!$D$7/SQRT(1+('PID Simulator'!$D$8*B48)^2)</f>
        <v>0.73556439654605466</v>
      </c>
      <c r="D48">
        <f>-DEGREES(ATAN2(1,'PID Simulator'!$D$8*B48))+DEGREES(-'PID Simulator'!$D$9*B48)</f>
        <v>-47.922012882104674</v>
      </c>
    </row>
    <row r="49" spans="1:4" x14ac:dyDescent="0.15">
      <c r="A49">
        <v>48</v>
      </c>
      <c r="B49">
        <v>9.4100000000000003E-2</v>
      </c>
      <c r="C49">
        <f>'PID Simulator'!$D$7/SQRT(1+('PID Simulator'!$D$8*B49)^2)</f>
        <v>0.72826413019791214</v>
      </c>
      <c r="D49">
        <f>-DEGREES(ATAN2(1,'PID Simulator'!$D$8*B49))+DEGREES(-'PID Simulator'!$D$9*B49)</f>
        <v>-48.650466167606368</v>
      </c>
    </row>
    <row r="50" spans="1:4" x14ac:dyDescent="0.15">
      <c r="A50">
        <v>49</v>
      </c>
      <c r="B50">
        <v>9.6100000000000005E-2</v>
      </c>
      <c r="C50">
        <f>'PID Simulator'!$D$7/SQRT(1+('PID Simulator'!$D$8*B50)^2)</f>
        <v>0.72102701011966441</v>
      </c>
      <c r="D50">
        <f>-DEGREES(ATAN2(1,'PID Simulator'!$D$8*B50))+DEGREES(-'PID Simulator'!$D$9*B50)</f>
        <v>-49.366786896687174</v>
      </c>
    </row>
    <row r="51" spans="1:4" x14ac:dyDescent="0.15">
      <c r="A51">
        <v>50</v>
      </c>
      <c r="B51">
        <v>9.8100000000000007E-2</v>
      </c>
      <c r="C51">
        <f>'PID Simulator'!$D$7/SQRT(1+('PID Simulator'!$D$8*B51)^2)</f>
        <v>0.71385589119753212</v>
      </c>
      <c r="D51">
        <f>-DEGREES(ATAN2(1,'PID Simulator'!$D$8*B51))+DEGREES(-'PID Simulator'!$D$9*B51)</f>
        <v>-50.07120237504877</v>
      </c>
    </row>
    <row r="52" spans="1:4" x14ac:dyDescent="0.15">
      <c r="A52">
        <v>51</v>
      </c>
      <c r="B52">
        <v>0.10010000000000001</v>
      </c>
      <c r="C52">
        <f>'PID Simulator'!$D$7/SQRT(1+('PID Simulator'!$D$8*B52)^2)</f>
        <v>0.7067533162284243</v>
      </c>
      <c r="D52">
        <f>-DEGREES(ATAN2(1,'PID Simulator'!$D$8*B52))+DEGREES(-'PID Simulator'!$D$9*B52)</f>
        <v>-50.763941099845859</v>
      </c>
    </row>
    <row r="53" spans="1:4" x14ac:dyDescent="0.15">
      <c r="A53">
        <v>52</v>
      </c>
      <c r="B53">
        <v>0.10210000000000001</v>
      </c>
      <c r="C53">
        <f>'PID Simulator'!$D$7/SQRT(1+('PID Simulator'!$D$8*B53)^2)</f>
        <v>0.6997215347515241</v>
      </c>
      <c r="D53">
        <f>-DEGREES(ATAN2(1,'PID Simulator'!$D$8*B53))+DEGREES(-'PID Simulator'!$D$9*B53)</f>
        <v>-51.445232125751005</v>
      </c>
    </row>
    <row r="54" spans="1:4" x14ac:dyDescent="0.15">
      <c r="A54">
        <v>53</v>
      </c>
      <c r="B54">
        <v>0.10410000000000001</v>
      </c>
      <c r="C54">
        <f>'PID Simulator'!$D$7/SQRT(1+('PID Simulator'!$D$8*B54)^2)</f>
        <v>0.69276252133415683</v>
      </c>
      <c r="D54">
        <f>-DEGREES(ATAN2(1,'PID Simulator'!$D$8*B54))+DEGREES(-'PID Simulator'!$D$9*B54)</f>
        <v>-52.115304489143341</v>
      </c>
    </row>
    <row r="55" spans="1:4" x14ac:dyDescent="0.15">
      <c r="A55">
        <v>54</v>
      </c>
      <c r="B55">
        <v>0.1061</v>
      </c>
      <c r="C55">
        <f>'PID Simulator'!$D$7/SQRT(1+('PID Simulator'!$D$8*B55)^2)</f>
        <v>0.68587799325392107</v>
      </c>
      <c r="D55">
        <f>-DEGREES(ATAN2(1,'PID Simulator'!$D$8*B55))+DEGREES(-'PID Simulator'!$D$9*B55)</f>
        <v>-52.774386687136442</v>
      </c>
    </row>
    <row r="56" spans="1:4" x14ac:dyDescent="0.15">
      <c r="A56">
        <v>55</v>
      </c>
      <c r="B56">
        <v>0.1081</v>
      </c>
      <c r="C56">
        <f>'PID Simulator'!$D$7/SQRT(1+('PID Simulator'!$D$8*B56)^2)</f>
        <v>0.67906942753262334</v>
      </c>
      <c r="D56">
        <f>-DEGREES(ATAN2(1,'PID Simulator'!$D$8*B56))+DEGREES(-'PID Simulator'!$D$9*B56)</f>
        <v>-53.42270620816042</v>
      </c>
    </row>
    <row r="57" spans="1:4" x14ac:dyDescent="0.15">
      <c r="A57">
        <v>56</v>
      </c>
      <c r="B57">
        <v>0.1101</v>
      </c>
      <c r="C57">
        <f>'PID Simulator'!$D$7/SQRT(1+('PID Simulator'!$D$8*B57)^2)</f>
        <v>0.67233807728951467</v>
      </c>
      <c r="D57">
        <f>-DEGREES(ATAN2(1,'PID Simulator'!$D$8*B57))+DEGREES(-'PID Simulator'!$D$9*B57)</f>
        <v>-54.060489110846312</v>
      </c>
    </row>
    <row r="58" spans="1:4" x14ac:dyDescent="0.15">
      <c r="A58">
        <v>57</v>
      </c>
      <c r="B58">
        <v>0.11210000000000001</v>
      </c>
      <c r="C58">
        <f>'PID Simulator'!$D$7/SQRT(1+('PID Simulator'!$D$8*B58)^2)</f>
        <v>0.66568498739178561</v>
      </c>
      <c r="D58">
        <f>-DEGREES(ATAN2(1,'PID Simulator'!$D$8*B58))+DEGREES(-'PID Simulator'!$D$9*B58)</f>
        <v>-54.687959648022137</v>
      </c>
    </row>
    <row r="59" spans="1:4" x14ac:dyDescent="0.15">
      <c r="A59">
        <v>58</v>
      </c>
      <c r="B59">
        <v>0.11410000000000001</v>
      </c>
      <c r="C59">
        <f>'PID Simulator'!$D$7/SQRT(1+('PID Simulator'!$D$8*B59)^2)</f>
        <v>0.6591110093893614</v>
      </c>
      <c r="D59">
        <f>-DEGREES(ATAN2(1,'PID Simulator'!$D$8*B59))+DEGREES(-'PID Simulator'!$D$9*B59)</f>
        <v>-55.305339932712918</v>
      </c>
    </row>
    <row r="60" spans="1:4" x14ac:dyDescent="0.15">
      <c r="A60">
        <v>59</v>
      </c>
      <c r="B60">
        <v>0.11610000000000001</v>
      </c>
      <c r="C60">
        <f>'PID Simulator'!$D$7/SQRT(1+('PID Simulator'!$D$8*B60)^2)</f>
        <v>0.65261681572883035</v>
      </c>
      <c r="D60">
        <f>-DEGREES(ATAN2(1,'PID Simulator'!$D$8*B60))+DEGREES(-'PID Simulator'!$D$9*B60)</f>
        <v>-55.912849643138458</v>
      </c>
    </row>
    <row r="61" spans="1:4" x14ac:dyDescent="0.15">
      <c r="A61">
        <v>60</v>
      </c>
      <c r="B61">
        <v>0.11810000000000001</v>
      </c>
      <c r="C61">
        <f>'PID Simulator'!$D$7/SQRT(1+('PID Simulator'!$D$8*B61)^2)</f>
        <v>0.64620291324799428</v>
      </c>
      <c r="D61">
        <f>-DEGREES(ATAN2(1,'PID Simulator'!$D$8*B61))+DEGREES(-'PID Simulator'!$D$9*B61)</f>
        <v>-56.510705763816738</v>
      </c>
    </row>
    <row r="62" spans="1:4" x14ac:dyDescent="0.15">
      <c r="A62">
        <v>61</v>
      </c>
      <c r="B62">
        <v>0.1201</v>
      </c>
      <c r="C62">
        <f>'PID Simulator'!$D$7/SQRT(1+('PID Simulator'!$D$8*B62)^2)</f>
        <v>0.63986965595811862</v>
      </c>
      <c r="D62">
        <f>-DEGREES(ATAN2(1,'PID Simulator'!$D$8*B62))+DEGREES(-'PID Simulator'!$D$9*B62)</f>
        <v>-57.099122360005602</v>
      </c>
    </row>
    <row r="63" spans="1:4" x14ac:dyDescent="0.15">
      <c r="A63">
        <v>62</v>
      </c>
      <c r="B63">
        <v>0.1221</v>
      </c>
      <c r="C63">
        <f>'PID Simulator'!$D$7/SQRT(1+('PID Simulator'!$D$8*B63)^2)</f>
        <v>0.63361725712561912</v>
      </c>
      <c r="D63">
        <f>-DEGREES(ATAN2(1,'PID Simulator'!$D$8*B63))+DEGREES(-'PID Simulator'!$D$9*B63)</f>
        <v>-57.678310382846441</v>
      </c>
    </row>
    <row r="64" spans="1:4" x14ac:dyDescent="0.15">
      <c r="A64">
        <v>63</v>
      </c>
      <c r="B64">
        <v>0.1241</v>
      </c>
      <c r="C64">
        <f>'PID Simulator'!$D$7/SQRT(1+('PID Simulator'!$D$8*B64)^2)</f>
        <v>0.62744580066873412</v>
      </c>
      <c r="D64">
        <f>-DEGREES(ATAN2(1,'PID Simulator'!$D$8*B64))+DEGREES(-'PID Simulator'!$D$9*B64)</f>
        <v>-58.248477502709612</v>
      </c>
    </row>
    <row r="65" spans="1:4" x14ac:dyDescent="0.15">
      <c r="A65">
        <v>64</v>
      </c>
      <c r="B65">
        <v>0.12609999999999999</v>
      </c>
      <c r="C65">
        <f>'PID Simulator'!$D$7/SQRT(1+('PID Simulator'!$D$8*B65)^2)</f>
        <v>0.62135525188780527</v>
      </c>
      <c r="D65">
        <f>-DEGREES(ATAN2(1,'PID Simulator'!$D$8*B65))+DEGREES(-'PID Simulator'!$D$9*B65)</f>
        <v>-58.809827968378507</v>
      </c>
    </row>
    <row r="66" spans="1:4" x14ac:dyDescent="0.15">
      <c r="A66">
        <v>65</v>
      </c>
      <c r="B66">
        <v>0.12809999999999999</v>
      </c>
      <c r="C66">
        <f>'PID Simulator'!$D$7/SQRT(1+('PID Simulator'!$D$8*B66)^2)</f>
        <v>0.61534546755020691</v>
      </c>
      <c r="D66">
        <f>-DEGREES(ATAN2(1,'PID Simulator'!$D$8*B66))+DEGREES(-'PID Simulator'!$D$9*B66)</f>
        <v>-59.362562489847207</v>
      </c>
    </row>
    <row r="67" spans="1:4" x14ac:dyDescent="0.15">
      <c r="A67">
        <v>66</v>
      </c>
      <c r="B67">
        <v>0.13009999999999999</v>
      </c>
      <c r="C67">
        <f>'PID Simulator'!$D$7/SQRT(1+('PID Simulator'!$D$8*B67)^2)</f>
        <v>0.60941620535280516</v>
      </c>
      <c r="D67">
        <f>-DEGREES(ATAN2(1,'PID Simulator'!$D$8*B67))+DEGREES(-'PID Simulator'!$D$9*B67)</f>
        <v>-59.906878142643265</v>
      </c>
    </row>
    <row r="68" spans="1:4" x14ac:dyDescent="0.15">
      <c r="A68">
        <v>67</v>
      </c>
      <c r="B68">
        <v>0.1321</v>
      </c>
      <c r="C68">
        <f>'PID Simulator'!$D$7/SQRT(1+('PID Simulator'!$D$8*B68)^2)</f>
        <v>0.60356713278618168</v>
      </c>
      <c r="D68">
        <f>-DEGREES(ATAN2(1,'PID Simulator'!$D$8*B68))+DEGREES(-'PID Simulator'!$D$9*B68)</f>
        <v>-60.442968291720739</v>
      </c>
    </row>
    <row r="69" spans="1:4" x14ac:dyDescent="0.15">
      <c r="A69">
        <v>68</v>
      </c>
      <c r="B69">
        <v>0.1341</v>
      </c>
      <c r="C69">
        <f>'PID Simulator'!$D$7/SQRT(1+('PID Simulator'!$D$8*B69)^2)</f>
        <v>0.5977978354257687</v>
      </c>
      <c r="D69">
        <f>-DEGREES(ATAN2(1,'PID Simulator'!$D$8*B69))+DEGREES(-'PID Simulator'!$D$9*B69)</f>
        <v>-60.971022533099351</v>
      </c>
    </row>
    <row r="70" spans="1:4" x14ac:dyDescent="0.15">
      <c r="A70">
        <v>69</v>
      </c>
      <c r="B70">
        <v>0.1361</v>
      </c>
      <c r="C70">
        <f>'PID Simulator'!$D$7/SQRT(1+('PID Simulator'!$D$8*B70)^2)</f>
        <v>0.59210782467560108</v>
      </c>
      <c r="D70">
        <f>-DEGREES(ATAN2(1,'PID Simulator'!$D$8*B70))+DEGREES(-'PID Simulator'!$D$9*B70)</f>
        <v>-61.491226651551287</v>
      </c>
    </row>
    <row r="71" spans="1:4" x14ac:dyDescent="0.15">
      <c r="A71">
        <v>70</v>
      </c>
      <c r="B71">
        <v>0.1381</v>
      </c>
      <c r="C71">
        <f>'PID Simulator'!$D$7/SQRT(1+('PID Simulator'!$D$8*B71)^2)</f>
        <v>0.58649654499062753</v>
      </c>
      <c r="D71">
        <f>-DEGREES(ATAN2(1,'PID Simulator'!$D$8*B71))+DEGREES(-'PID Simulator'!$D$9*B71)</f>
        <v>-62.003762592758832</v>
      </c>
    </row>
    <row r="72" spans="1:4" x14ac:dyDescent="0.15">
      <c r="A72">
        <v>71</v>
      </c>
      <c r="B72">
        <v>0.1401</v>
      </c>
      <c r="C72">
        <f>'PID Simulator'!$D$7/SQRT(1+('PID Simulator'!$D$8*B72)^2)</f>
        <v>0.58096338060350361</v>
      </c>
      <c r="D72">
        <f>-DEGREES(ATAN2(1,'PID Simulator'!$D$8*B72))+DEGREES(-'PID Simulator'!$D$9*B72)</f>
        <v>-62.50880844848156</v>
      </c>
    </row>
    <row r="73" spans="1:4" x14ac:dyDescent="0.15">
      <c r="A73">
        <v>72</v>
      </c>
      <c r="B73">
        <v>0.1421</v>
      </c>
      <c r="C73">
        <f>'PID Simulator'!$D$7/SQRT(1+('PID Simulator'!$D$8*B73)^2)</f>
        <v>0.57550766178155277</v>
      </c>
      <c r="D73">
        <f>-DEGREES(ATAN2(1,'PID Simulator'!$D$8*B73))+DEGREES(-'PID Simulator'!$D$9*B73)</f>
        <v>-63.006538453382248</v>
      </c>
    </row>
    <row r="74" spans="1:4" x14ac:dyDescent="0.15">
      <c r="A74">
        <v>73</v>
      </c>
      <c r="B74">
        <v>0.14410000000000001</v>
      </c>
      <c r="C74">
        <f>'PID Simulator'!$D$7/SQRT(1+('PID Simulator'!$D$8*B74)^2)</f>
        <v>0.57012867063916228</v>
      </c>
      <c r="D74">
        <f>-DEGREES(ATAN2(1,'PID Simulator'!$D$8*B74))+DEGREES(-'PID Simulator'!$D$9*B74)</f>
        <v>-63.497122992265474</v>
      </c>
    </row>
    <row r="75" spans="1:4" x14ac:dyDescent="0.15">
      <c r="A75">
        <v>74</v>
      </c>
      <c r="B75">
        <v>0.14609999999999998</v>
      </c>
      <c r="C75">
        <f>'PID Simulator'!$D$7/SQRT(1+('PID Simulator'!$D$8*B75)^2)</f>
        <v>0.56482564653031819</v>
      </c>
      <c r="D75">
        <f>-DEGREES(ATAN2(1,'PID Simulator'!$D$8*B75))+DEGREES(-'PID Simulator'!$D$9*B75)</f>
        <v>-63.980728616581352</v>
      </c>
    </row>
    <row r="76" spans="1:4" x14ac:dyDescent="0.15">
      <c r="A76">
        <v>75</v>
      </c>
      <c r="B76">
        <v>0.14809999999999998</v>
      </c>
      <c r="C76">
        <f>'PID Simulator'!$D$7/SQRT(1+('PID Simulator'!$D$8*B76)^2)</f>
        <v>0.55959779104530871</v>
      </c>
      <c r="D76">
        <f>-DEGREES(ATAN2(1,'PID Simulator'!$D$8*B76))+DEGREES(-'PID Simulator'!$D$9*B76)</f>
        <v>-64.457518069140491</v>
      </c>
    </row>
    <row r="77" spans="1:4" x14ac:dyDescent="0.15">
      <c r="A77">
        <v>76</v>
      </c>
      <c r="B77">
        <v>0.15009999999999998</v>
      </c>
      <c r="C77">
        <f>'PID Simulator'!$D$7/SQRT(1+('PID Simulator'!$D$8*B77)^2)</f>
        <v>0.55444427263485419</v>
      </c>
      <c r="D77">
        <f>-DEGREES(ATAN2(1,'PID Simulator'!$D$8*B77))+DEGREES(-'PID Simulator'!$D$9*B77)</f>
        <v>-64.927650316072601</v>
      </c>
    </row>
    <row r="78" spans="1:4" x14ac:dyDescent="0.15">
      <c r="A78">
        <v>77</v>
      </c>
      <c r="B78">
        <v>0.15209999999999999</v>
      </c>
      <c r="C78">
        <f>'PID Simulator'!$D$7/SQRT(1+('PID Simulator'!$D$8*B78)^2)</f>
        <v>0.54936423088409225</v>
      </c>
      <c r="D78">
        <f>-DEGREES(ATAN2(1,'PID Simulator'!$D$8*B78))+DEGREES(-'PID Simulator'!$D$9*B78)</f>
        <v>-65.391280585144386</v>
      </c>
    </row>
    <row r="79" spans="1:4" x14ac:dyDescent="0.15">
      <c r="A79">
        <v>78</v>
      </c>
      <c r="B79">
        <v>0.15409999999999999</v>
      </c>
      <c r="C79">
        <f>'PID Simulator'!$D$7/SQRT(1+('PID Simulator'!$D$8*B79)^2)</f>
        <v>0.54435678045795677</v>
      </c>
      <c r="D79">
        <f>-DEGREES(ATAN2(1,'PID Simulator'!$D$8*B79))+DEGREES(-'PID Simulator'!$D$9*B79)</f>
        <v>-65.848560409627027</v>
      </c>
    </row>
    <row r="80" spans="1:4" x14ac:dyDescent="0.15">
      <c r="A80">
        <v>79</v>
      </c>
      <c r="B80">
        <v>0.15609999999999999</v>
      </c>
      <c r="C80">
        <f>'PID Simulator'!$D$7/SQRT(1+('PID Simulator'!$D$8*B80)^2)</f>
        <v>0.53942101473858317</v>
      </c>
      <c r="D80">
        <f>-DEGREES(ATAN2(1,'PID Simulator'!$D$8*B80))+DEGREES(-'PID Simulator'!$D$9*B80)</f>
        <v>-66.299637676976261</v>
      </c>
    </row>
    <row r="81" spans="1:4" x14ac:dyDescent="0.15">
      <c r="A81">
        <v>80</v>
      </c>
      <c r="B81">
        <v>0.15809999999999999</v>
      </c>
      <c r="C81">
        <f>'PID Simulator'!$D$7/SQRT(1+('PID Simulator'!$D$8*B81)^2)</f>
        <v>0.53455600917443058</v>
      </c>
      <c r="D81">
        <f>-DEGREES(ATAN2(1,'PID Simulator'!$D$8*B81))+DEGREES(-'PID Simulator'!$D$9*B81)</f>
        <v>-66.744656681652856</v>
      </c>
    </row>
    <row r="82" spans="1:4" x14ac:dyDescent="0.15">
      <c r="A82">
        <v>81</v>
      </c>
      <c r="B82">
        <v>0.16009999999999999</v>
      </c>
      <c r="C82">
        <f>'PID Simulator'!$D$7/SQRT(1+('PID Simulator'!$D$8*B82)^2)</f>
        <v>0.52976082435987681</v>
      </c>
      <c r="D82">
        <f>-DEGREES(ATAN2(1,'PID Simulator'!$D$8*B82))+DEGREES(-'PID Simulator'!$D$9*B82)</f>
        <v>-67.183758181473422</v>
      </c>
    </row>
    <row r="83" spans="1:4" x14ac:dyDescent="0.15">
      <c r="A83">
        <v>82</v>
      </c>
      <c r="B83">
        <v>0.16209999999999999</v>
      </c>
      <c r="C83">
        <f>'PID Simulator'!$D$7/SQRT(1+('PID Simulator'!$D$8*B83)^2)</f>
        <v>0.5250345088631011</v>
      </c>
      <c r="D83">
        <f>-DEGREES(ATAN2(1,'PID Simulator'!$D$8*B83))+DEGREES(-'PID Simulator'!$D$9*B83)</f>
        <v>-67.617079456937915</v>
      </c>
    </row>
    <row r="84" spans="1:4" x14ac:dyDescent="0.15">
      <c r="A84">
        <v>83</v>
      </c>
      <c r="B84">
        <v>0.1641</v>
      </c>
      <c r="C84">
        <f>'PID Simulator'!$D$7/SQRT(1+('PID Simulator'!$D$8*B84)^2)</f>
        <v>0.52037610181914384</v>
      </c>
      <c r="D84">
        <f>-DEGREES(ATAN2(1,'PID Simulator'!$D$8*B84))+DEGREES(-'PID Simulator'!$D$9*B84)</f>
        <v>-68.04475437303266</v>
      </c>
    </row>
    <row r="85" spans="1:4" x14ac:dyDescent="0.15">
      <c r="A85">
        <v>84</v>
      </c>
      <c r="B85">
        <v>0.1661</v>
      </c>
      <c r="C85">
        <f>'PID Simulator'!$D$7/SQRT(1+('PID Simulator'!$D$8*B85)^2)</f>
        <v>0.515784635304121</v>
      </c>
      <c r="D85">
        <f>-DEGREES(ATAN2(1,'PID Simulator'!$D$8*B85))+DEGREES(-'PID Simulator'!$D$9*B85)</f>
        <v>-68.466913443056015</v>
      </c>
    </row>
    <row r="86" spans="1:4" x14ac:dyDescent="0.15">
      <c r="A86">
        <v>85</v>
      </c>
      <c r="B86">
        <v>0.1681</v>
      </c>
      <c r="C86">
        <f>'PID Simulator'!$D$7/SQRT(1+('PID Simulator'!$D$8*B86)^2)</f>
        <v>0.51125913650568322</v>
      </c>
      <c r="D86">
        <f>-DEGREES(ATAN2(1,'PID Simulator'!$D$8*B86))+DEGREES(-'PID Simulator'!$D$9*B86)</f>
        <v>-68.883683894058677</v>
      </c>
    </row>
    <row r="87" spans="1:4" x14ac:dyDescent="0.15">
      <c r="A87">
        <v>86</v>
      </c>
      <c r="B87">
        <v>0.1701</v>
      </c>
      <c r="C87">
        <f>'PID Simulator'!$D$7/SQRT(1+('PID Simulator'!$D$8*B87)^2)</f>
        <v>0.50679862970394596</v>
      </c>
      <c r="D87">
        <f>-DEGREES(ATAN2(1,'PID Simulator'!$D$8*B87))+DEGREES(-'PID Simulator'!$D$9*B87)</f>
        <v>-69.295189733531302</v>
      </c>
    </row>
    <row r="88" spans="1:4" x14ac:dyDescent="0.15">
      <c r="A88">
        <v>87</v>
      </c>
      <c r="B88">
        <v>0.1721</v>
      </c>
      <c r="C88">
        <f>'PID Simulator'!$D$7/SQRT(1+('PID Simulator'!$D$8*B88)^2)</f>
        <v>0.50240213807628353</v>
      </c>
      <c r="D88">
        <f>-DEGREES(ATAN2(1,'PID Simulator'!$D$8*B88))+DEGREES(-'PID Simulator'!$D$9*B88)</f>
        <v>-69.701551817009715</v>
      </c>
    </row>
    <row r="89" spans="1:4" x14ac:dyDescent="0.15">
      <c r="A89">
        <v>88</v>
      </c>
      <c r="B89">
        <v>0.1741</v>
      </c>
      <c r="C89">
        <f>'PID Simulator'!$D$7/SQRT(1+('PID Simulator'!$D$8*B89)^2)</f>
        <v>0.49806868533857795</v>
      </c>
      <c r="D89">
        <f>-DEGREES(ATAN2(1,'PID Simulator'!$D$8*B89))+DEGREES(-'PID Simulator'!$D$9*B89)</f>
        <v>-70.10288791630272</v>
      </c>
    </row>
    <row r="90" spans="1:4" x14ac:dyDescent="0.15">
      <c r="A90">
        <v>89</v>
      </c>
      <c r="B90">
        <v>0.17609999999999998</v>
      </c>
      <c r="C90">
        <f>'PID Simulator'!$D$7/SQRT(1+('PID Simulator'!$D$8*B90)^2)</f>
        <v>0.49379729723474303</v>
      </c>
      <c r="D90">
        <f>-DEGREES(ATAN2(1,'PID Simulator'!$D$8*B90))+DEGREES(-'PID Simulator'!$D$9*B90)</f>
        <v>-70.499312788079152</v>
      </c>
    </row>
    <row r="91" spans="1:4" x14ac:dyDescent="0.15">
      <c r="A91">
        <v>90</v>
      </c>
      <c r="B91">
        <v>0.17809999999999998</v>
      </c>
      <c r="C91">
        <f>'PID Simulator'!$D$7/SQRT(1+('PID Simulator'!$D$8*B91)^2)</f>
        <v>0.48958700288560736</v>
      </c>
      <c r="D91">
        <f>-DEGREES(ATAN2(1,'PID Simulator'!$D$8*B91))+DEGREES(-'PID Simulator'!$D$9*B91)</f>
        <v>-70.890938242579168</v>
      </c>
    </row>
    <row r="92" spans="1:4" x14ac:dyDescent="0.15">
      <c r="A92">
        <v>91</v>
      </c>
      <c r="B92">
        <v>0.18009999999999998</v>
      </c>
      <c r="C92">
        <f>'PID Simulator'!$D$7/SQRT(1+('PID Simulator'!$D$8*B92)^2)</f>
        <v>0.48543683600753995</v>
      </c>
      <c r="D92">
        <f>-DEGREES(ATAN2(1,'PID Simulator'!$D$8*B92))+DEGREES(-'PID Simulator'!$D$9*B92)</f>
        <v>-71.277873212241673</v>
      </c>
    </row>
    <row r="93" spans="1:4" x14ac:dyDescent="0.15">
      <c r="A93">
        <v>92</v>
      </c>
      <c r="B93">
        <v>0.18209999999999998</v>
      </c>
      <c r="C93">
        <f>'PID Simulator'!$D$7/SQRT(1+('PID Simulator'!$D$8*B93)^2)</f>
        <v>0.4813458360105326</v>
      </c>
      <c r="D93">
        <f>-DEGREES(ATAN2(1,'PID Simulator'!$D$8*B93))+DEGREES(-'PID Simulator'!$D$9*B93)</f>
        <v>-71.660223820064004</v>
      </c>
    </row>
    <row r="94" spans="1:4" x14ac:dyDescent="0.15">
      <c r="A94">
        <v>93</v>
      </c>
      <c r="B94">
        <v>0.18409999999999999</v>
      </c>
      <c r="C94">
        <f>'PID Simulator'!$D$7/SQRT(1+('PID Simulator'!$D$8*B94)^2)</f>
        <v>0.47731304898481935</v>
      </c>
      <c r="D94">
        <f>-DEGREES(ATAN2(1,'PID Simulator'!$D$8*B94))+DEGREES(-'PID Simulator'!$D$9*B94)</f>
        <v>-72.038093447531026</v>
      </c>
    </row>
    <row r="95" spans="1:4" x14ac:dyDescent="0.15">
      <c r="A95">
        <v>94</v>
      </c>
      <c r="B95">
        <v>0.18609999999999999</v>
      </c>
      <c r="C95">
        <f>'PID Simulator'!$D$7/SQRT(1+('PID Simulator'!$D$8*B95)^2)</f>
        <v>0.47333752858451517</v>
      </c>
      <c r="D95">
        <f>-DEGREES(ATAN2(1,'PID Simulator'!$D$8*B95))+DEGREES(-'PID Simulator'!$D$9*B95)</f>
        <v>-72.411582801971505</v>
      </c>
    </row>
    <row r="96" spans="1:4" x14ac:dyDescent="0.15">
      <c r="A96">
        <v>95</v>
      </c>
      <c r="B96">
        <v>0.18809999999999999</v>
      </c>
      <c r="C96">
        <f>'PID Simulator'!$D$7/SQRT(1+('PID Simulator'!$D$8*B96)^2)</f>
        <v>0.46941833681618805</v>
      </c>
      <c r="D96">
        <f>-DEGREES(ATAN2(1,'PID Simulator'!$D$8*B96))+DEGREES(-'PID Simulator'!$D$9*B96)</f>
        <v>-72.780789983217673</v>
      </c>
    </row>
    <row r="97" spans="1:4" x14ac:dyDescent="0.15">
      <c r="A97">
        <v>96</v>
      </c>
      <c r="B97">
        <v>0.19009999999999999</v>
      </c>
      <c r="C97">
        <f>'PID Simulator'!$D$7/SQRT(1+('PID Simulator'!$D$8*B97)^2)</f>
        <v>0.46555454473974001</v>
      </c>
      <c r="D97">
        <f>-DEGREES(ATAN2(1,'PID Simulator'!$D$8*B97))+DEGREES(-'PID Simulator'!$D$9*B97)</f>
        <v>-73.145810549459682</v>
      </c>
    </row>
    <row r="98" spans="1:4" x14ac:dyDescent="0.15">
      <c r="A98">
        <v>97</v>
      </c>
      <c r="B98">
        <v>0.19209999999999999</v>
      </c>
      <c r="C98">
        <f>'PID Simulator'!$D$7/SQRT(1+('PID Simulator'!$D$8*B98)^2)</f>
        <v>0.46174523308847509</v>
      </c>
      <c r="D98">
        <f>-DEGREES(ATAN2(1,'PID Simulator'!$D$8*B98))+DEGREES(-'PID Simulator'!$D$9*B98)</f>
        <v>-73.50673758220222</v>
      </c>
    </row>
    <row r="99" spans="1:4" x14ac:dyDescent="0.15">
      <c r="A99">
        <v>98</v>
      </c>
      <c r="B99">
        <v>0.19409999999999999</v>
      </c>
      <c r="C99">
        <f>'PID Simulator'!$D$7/SQRT(1+('PID Simulator'!$D$8*B99)^2)</f>
        <v>0.45798949281475027</v>
      </c>
      <c r="D99">
        <f>-DEGREES(ATAN2(1,'PID Simulator'!$D$8*B99))+DEGREES(-'PID Simulator'!$D$9*B99)</f>
        <v>-73.863661750243594</v>
      </c>
    </row>
    <row r="100" spans="1:4" x14ac:dyDescent="0.15">
      <c r="A100">
        <v>99</v>
      </c>
      <c r="B100">
        <v>0.1961</v>
      </c>
      <c r="C100">
        <f>'PID Simulator'!$D$7/SQRT(1+('PID Simulator'!$D$8*B100)^2)</f>
        <v>0.4542864255671632</v>
      </c>
      <c r="D100">
        <f>-DEGREES(ATAN2(1,'PID Simulator'!$D$8*B100))+DEGREES(-'PID Simulator'!$D$9*B100)</f>
        <v>-74.216671372610065</v>
      </c>
    </row>
    <row r="101" spans="1:4" x14ac:dyDescent="0.15">
      <c r="A101">
        <v>100</v>
      </c>
      <c r="B101">
        <v>0.1981</v>
      </c>
      <c r="C101">
        <f>'PID Simulator'!$D$7/SQRT(1+('PID Simulator'!$D$8*B101)^2)</f>
        <v>0.45063514410481348</v>
      </c>
      <c r="D101">
        <f>-DEGREES(ATAN2(1,'PID Simulator'!$D$8*B101))+DEGREES(-'PID Simulator'!$D$9*B101)</f>
        <v>-74.565852480388301</v>
      </c>
    </row>
    <row r="102" spans="1:4" x14ac:dyDescent="0.15">
      <c r="A102">
        <v>101</v>
      </c>
      <c r="B102">
        <v>0.2001</v>
      </c>
      <c r="C102">
        <f>'PID Simulator'!$D$7/SQRT(1+('PID Simulator'!$D$8*B102)^2)</f>
        <v>0.44703477265377595</v>
      </c>
      <c r="D102">
        <f>-DEGREES(ATAN2(1,'PID Simulator'!$D$8*B102))+DEGREES(-'PID Simulator'!$D$9*B102)</f>
        <v>-74.911288877410172</v>
      </c>
    </row>
    <row r="103" spans="1:4" x14ac:dyDescent="0.15">
      <c r="A103">
        <v>102</v>
      </c>
      <c r="B103">
        <v>0.2021</v>
      </c>
      <c r="C103">
        <f>'PID Simulator'!$D$7/SQRT(1+('PID Simulator'!$D$8*B103)^2)</f>
        <v>0.44348444721056407</v>
      </c>
      <c r="D103">
        <f>-DEGREES(ATAN2(1,'PID Simulator'!$D$8*B103))+DEGREES(-'PID Simulator'!$D$9*B103)</f>
        <v>-75.253062199751426</v>
      </c>
    </row>
    <row r="104" spans="1:4" x14ac:dyDescent="0.15">
      <c r="A104">
        <v>103</v>
      </c>
      <c r="B104">
        <v>0.2041</v>
      </c>
      <c r="C104">
        <f>'PID Simulator'!$D$7/SQRT(1+('PID Simulator'!$D$8*B104)^2)</f>
        <v>0.4399833157970115</v>
      </c>
      <c r="D104">
        <f>-DEGREES(ATAN2(1,'PID Simulator'!$D$8*B104))+DEGREES(-'PID Simulator'!$D$9*B104)</f>
        <v>-75.591251974014682</v>
      </c>
    </row>
    <row r="105" spans="1:4" x14ac:dyDescent="0.15">
      <c r="A105">
        <v>104</v>
      </c>
      <c r="B105">
        <v>0.20610000000000001</v>
      </c>
      <c r="C105">
        <f>'PID Simulator'!$D$7/SQRT(1+('PID Simulator'!$D$8*B105)^2)</f>
        <v>0.43653053867068181</v>
      </c>
      <c r="D105">
        <f>-DEGREES(ATAN2(1,'PID Simulator'!$D$8*B105))+DEGREES(-'PID Simulator'!$D$9*B105)</f>
        <v>-75.925935674373804</v>
      </c>
    </row>
    <row r="106" spans="1:4" x14ac:dyDescent="0.15">
      <c r="A106">
        <v>105</v>
      </c>
      <c r="B106">
        <v>0.20810000000000001</v>
      </c>
      <c r="C106">
        <f>'PID Simulator'!$D$7/SQRT(1+('PID Simulator'!$D$8*B106)^2)</f>
        <v>0.43312528849461485</v>
      </c>
      <c r="D106">
        <f>-DEGREES(ATAN2(1,'PID Simulator'!$D$8*B106))+DEGREES(-'PID Simulator'!$D$9*B106)</f>
        <v>-76.2571887783634</v>
      </c>
    </row>
    <row r="107" spans="1:4" x14ac:dyDescent="0.15">
      <c r="A107">
        <v>106</v>
      </c>
      <c r="B107">
        <v>0.21009999999999998</v>
      </c>
      <c r="C107">
        <f>'PID Simulator'!$D$7/SQRT(1+('PID Simulator'!$D$8*B107)^2)</f>
        <v>0.42976675046993795</v>
      </c>
      <c r="D107">
        <f>-DEGREES(ATAN2(1,'PID Simulator'!$D$8*B107))+DEGREES(-'PID Simulator'!$D$9*B107)</f>
        <v>-76.585084821402788</v>
      </c>
    </row>
    <row r="108" spans="1:4" x14ac:dyDescent="0.15">
      <c r="A108">
        <v>107</v>
      </c>
      <c r="B108">
        <v>0.21209999999999998</v>
      </c>
      <c r="C108">
        <f>'PID Simulator'!$D$7/SQRT(1+('PID Simulator'!$D$8*B108)^2)</f>
        <v>0.42645412243460878</v>
      </c>
      <c r="D108">
        <f>-DEGREES(ATAN2(1,'PID Simulator'!$D$8*B108))+DEGREES(-'PID Simulator'!$D$9*B108)</f>
        <v>-76.909695450048218</v>
      </c>
    </row>
    <row r="109" spans="1:4" x14ac:dyDescent="0.15">
      <c r="A109">
        <v>108</v>
      </c>
      <c r="B109">
        <v>0.21409999999999998</v>
      </c>
      <c r="C109">
        <f>'PID Simulator'!$D$7/SQRT(1+('PID Simulator'!$D$8*B109)^2)</f>
        <v>0.42318661493131243</v>
      </c>
      <c r="D109">
        <f>-DEGREES(ATAN2(1,'PID Simulator'!$D$8*B109))+DEGREES(-'PID Simulator'!$D$9*B109)</f>
        <v>-77.231090473972642</v>
      </c>
    </row>
    <row r="110" spans="1:4" x14ac:dyDescent="0.15">
      <c r="A110">
        <v>109</v>
      </c>
      <c r="B110">
        <v>0.21609999999999999</v>
      </c>
      <c r="C110">
        <f>'PID Simulator'!$D$7/SQRT(1+('PID Simulator'!$D$8*B110)^2)</f>
        <v>0.41996345124730833</v>
      </c>
      <c r="D110">
        <f>-DEGREES(ATAN2(1,'PID Simulator'!$D$8*B110))+DEGREES(-'PID Simulator'!$D$9*B110)</f>
        <v>-77.549337916675327</v>
      </c>
    </row>
    <row r="111" spans="1:4" x14ac:dyDescent="0.15">
      <c r="A111">
        <v>110</v>
      </c>
      <c r="B111">
        <v>0.21809999999999999</v>
      </c>
      <c r="C111">
        <f>'PID Simulator'!$D$7/SQRT(1+('PID Simulator'!$D$8*B111)^2)</f>
        <v>0.41678386742881313</v>
      </c>
      <c r="D111">
        <f>-DEGREES(ATAN2(1,'PID Simulator'!$D$8*B111))+DEGREES(-'PID Simulator'!$D$9*B111)</f>
        <v>-77.864504064927544</v>
      </c>
    </row>
    <row r="112" spans="1:4" x14ac:dyDescent="0.15">
      <c r="A112">
        <v>111</v>
      </c>
      <c r="B112">
        <v>0.22009999999999999</v>
      </c>
      <c r="C112">
        <f>'PID Simulator'!$D$7/SQRT(1+('PID Simulator'!$D$8*B112)^2)</f>
        <v>0.41364711227230461</v>
      </c>
      <c r="D112">
        <f>-DEGREES(ATAN2(1,'PID Simulator'!$D$8*B112))+DEGREES(-'PID Simulator'!$D$9*B112)</f>
        <v>-78.176653516963427</v>
      </c>
    </row>
    <row r="113" spans="1:4" x14ac:dyDescent="0.15">
      <c r="A113">
        <v>112</v>
      </c>
      <c r="B113">
        <v>0.22209999999999999</v>
      </c>
      <c r="C113">
        <f>'PID Simulator'!$D$7/SQRT(1+('PID Simulator'!$D$8*B113)^2)</f>
        <v>0.41055244729495405</v>
      </c>
      <c r="D113">
        <f>-DEGREES(ATAN2(1,'PID Simulator'!$D$8*B113))+DEGREES(-'PID Simulator'!$D$9*B113)</f>
        <v>-78.485849229427885</v>
      </c>
    </row>
    <row r="114" spans="1:4" x14ac:dyDescent="0.15">
      <c r="A114">
        <v>113</v>
      </c>
      <c r="B114">
        <v>0.22409999999999999</v>
      </c>
      <c r="C114">
        <f>'PID Simulator'!$D$7/SQRT(1+('PID Simulator'!$D$8*B114)^2)</f>
        <v>0.40749914668621934</v>
      </c>
      <c r="D114">
        <f>-DEGREES(ATAN2(1,'PID Simulator'!$D$8*B114))+DEGREES(-'PID Simulator'!$D$9*B114)</f>
        <v>-78.792152563095584</v>
      </c>
    </row>
    <row r="115" spans="1:4" x14ac:dyDescent="0.15">
      <c r="A115">
        <v>114</v>
      </c>
      <c r="B115">
        <v>0.2261</v>
      </c>
      <c r="C115">
        <f>'PID Simulator'!$D$7/SQRT(1+('PID Simulator'!$D$8*B115)^2)</f>
        <v>0.40448649724247754</v>
      </c>
      <c r="D115">
        <f>-DEGREES(ATAN2(1,'PID Simulator'!$D$8*B115))+DEGREES(-'PID Simulator'!$D$9*B115)</f>
        <v>-79.095623327377055</v>
      </c>
    </row>
    <row r="116" spans="1:4" x14ac:dyDescent="0.15">
      <c r="A116">
        <v>115</v>
      </c>
      <c r="B116">
        <v>0.2281</v>
      </c>
      <c r="C116">
        <f>'PID Simulator'!$D$7/SQRT(1+('PID Simulator'!$D$8*B116)^2)</f>
        <v>0.40151379828642592</v>
      </c>
      <c r="D116">
        <f>-DEGREES(ATAN2(1,'PID Simulator'!$D$8*B116))+DEGREES(-'PID Simulator'!$D$9*B116)</f>
        <v>-79.396319823629867</v>
      </c>
    </row>
    <row r="117" spans="1:4" x14ac:dyDescent="0.15">
      <c r="A117">
        <v>116</v>
      </c>
      <c r="B117">
        <v>0.2301</v>
      </c>
      <c r="C117">
        <f>'PID Simulator'!$D$7/SQRT(1+('PID Simulator'!$D$8*B117)^2)</f>
        <v>0.39858036157284588</v>
      </c>
      <c r="D117">
        <f>-DEGREES(ATAN2(1,'PID Simulator'!$D$8*B117))+DEGREES(-'PID Simulator'!$D$9*B117)</f>
        <v>-79.69429888729384</v>
      </c>
    </row>
    <row r="118" spans="1:4" x14ac:dyDescent="0.15">
      <c r="A118">
        <v>117</v>
      </c>
      <c r="B118">
        <v>0.2321</v>
      </c>
      <c r="C118">
        <f>'PID Simulator'!$D$7/SQRT(1+('PID Simulator'!$D$8*B118)^2)</f>
        <v>0.39568551118219575</v>
      </c>
      <c r="D118">
        <f>-DEGREES(ATAN2(1,'PID Simulator'!$D$8*B118))+DEGREES(-'PID Simulator'!$D$9*B118)</f>
        <v>-79.989615928870961</v>
      </c>
    </row>
    <row r="119" spans="1:4" x14ac:dyDescent="0.15">
      <c r="A119">
        <v>118</v>
      </c>
      <c r="B119">
        <v>0.2341</v>
      </c>
      <c r="C119">
        <f>'PID Simulator'!$D$7/SQRT(1+('PID Simulator'!$D$8*B119)^2)</f>
        <v>0.39282858340338478</v>
      </c>
      <c r="D119">
        <f>-DEGREES(ATAN2(1,'PID Simulator'!$D$8*B119))+DEGREES(-'PID Simulator'!$D$9*B119)</f>
        <v>-80.282324973771424</v>
      </c>
    </row>
    <row r="120" spans="1:4" x14ac:dyDescent="0.15">
      <c r="A120">
        <v>119</v>
      </c>
      <c r="B120">
        <v>0.2361</v>
      </c>
      <c r="C120">
        <f>'PID Simulator'!$D$7/SQRT(1+('PID Simulator'!$D$8*B120)^2)</f>
        <v>0.39000892660696879</v>
      </c>
      <c r="D120">
        <f>-DEGREES(ATAN2(1,'PID Simulator'!$D$8*B120))+DEGREES(-'PID Simulator'!$D$9*B120)</f>
        <v>-80.5724787010478</v>
      </c>
    </row>
    <row r="121" spans="1:4" x14ac:dyDescent="0.15">
      <c r="A121">
        <v>120</v>
      </c>
      <c r="B121">
        <v>0.23810000000000001</v>
      </c>
      <c r="C121">
        <f>'PID Simulator'!$D$7/SQRT(1+('PID Simulator'!$D$8*B121)^2)</f>
        <v>0.38722590110990746</v>
      </c>
      <c r="D121">
        <f>-DEGREES(ATAN2(1,'PID Simulator'!$D$8*B121))+DEGREES(-'PID Simulator'!$D$9*B121)</f>
        <v>-80.860128481040647</v>
      </c>
    </row>
    <row r="122" spans="1:4" x14ac:dyDescent="0.15">
      <c r="A122">
        <v>121</v>
      </c>
      <c r="B122">
        <v>0.24009999999999998</v>
      </c>
      <c r="C122">
        <f>'PID Simulator'!$D$7/SQRT(1+('PID Simulator'!$D$8*B122)^2)</f>
        <v>0.38447887903293299</v>
      </c>
      <c r="D122">
        <f>-DEGREES(ATAN2(1,'PID Simulator'!$D$8*B122))+DEGREES(-'PID Simulator'!$D$9*B122)</f>
        <v>-81.145324411958626</v>
      </c>
    </row>
    <row r="123" spans="1:4" x14ac:dyDescent="0.15">
      <c r="A123">
        <v>122</v>
      </c>
      <c r="B123">
        <v>0.24209999999999998</v>
      </c>
      <c r="C123">
        <f>'PID Simulator'!$D$7/SQRT(1+('PID Simulator'!$D$8*B123)^2)</f>
        <v>0.38176724415148894</v>
      </c>
      <c r="D123">
        <f>-DEGREES(ATAN2(1,'PID Simulator'!$D$8*B123))+DEGREES(-'PID Simulator'!$D$9*B123)</f>
        <v>-81.428115355417262</v>
      </c>
    </row>
    <row r="124" spans="1:4" x14ac:dyDescent="0.15">
      <c r="A124">
        <v>123</v>
      </c>
      <c r="B124">
        <v>0.24409999999999998</v>
      </c>
      <c r="C124">
        <f>'PID Simulator'!$D$7/SQRT(1+('PID Simulator'!$D$8*B124)^2)</f>
        <v>0.37909039174112186</v>
      </c>
      <c r="D124">
        <f>-DEGREES(ATAN2(1,'PID Simulator'!$D$8*B124))+DEGREES(-'PID Simulator'!$D$9*B124)</f>
        <v>-81.708548970959981</v>
      </c>
    </row>
    <row r="125" spans="1:4" x14ac:dyDescent="0.15">
      <c r="A125">
        <v>124</v>
      </c>
      <c r="B125">
        <v>0.24609999999999999</v>
      </c>
      <c r="C125">
        <f>'PID Simulator'!$D$7/SQRT(1+('PID Simulator'!$D$8*B125)^2)</f>
        <v>0.37644772841813207</v>
      </c>
      <c r="D125">
        <f>-DEGREES(ATAN2(1,'PID Simulator'!$D$8*B125))+DEGREES(-'PID Simulator'!$D$9*B125)</f>
        <v>-81.986671749586023</v>
      </c>
    </row>
    <row r="126" spans="1:4" x14ac:dyDescent="0.15">
      <c r="A126">
        <v>125</v>
      </c>
      <c r="B126">
        <v>0.24809999999999999</v>
      </c>
      <c r="C126">
        <f>'PID Simulator'!$D$7/SQRT(1+('PID Simulator'!$D$8*B126)^2)</f>
        <v>0.37383867197622284</v>
      </c>
      <c r="D126">
        <f>-DEGREES(ATAN2(1,'PID Simulator'!$D$8*B126))+DEGREES(-'PID Simulator'!$D$9*B126)</f>
        <v>-82.262529046309382</v>
      </c>
    </row>
    <row r="127" spans="1:4" x14ac:dyDescent="0.15">
      <c r="A127">
        <v>126</v>
      </c>
      <c r="B127">
        <v>0.25009999999999999</v>
      </c>
      <c r="C127">
        <f>'PID Simulator'!$D$7/SQRT(1+('PID Simulator'!$D$8*B127)^2)</f>
        <v>0.37126265121982177</v>
      </c>
      <c r="D127">
        <f>-DEGREES(ATAN2(1,'PID Simulator'!$D$8*B127))+DEGREES(-'PID Simulator'!$D$9*B127)</f>
        <v>-82.536165111772874</v>
      </c>
    </row>
    <row r="128" spans="1:4" x14ac:dyDescent="0.15">
      <c r="A128">
        <v>127</v>
      </c>
      <c r="B128">
        <v>0.25209999999999999</v>
      </c>
      <c r="C128">
        <f>'PID Simulator'!$D$7/SQRT(1+('PID Simulator'!$D$8*B128)^2)</f>
        <v>0.36871910579469319</v>
      </c>
      <c r="D128">
        <f>-DEGREES(ATAN2(1,'PID Simulator'!$D$8*B128))+DEGREES(-'PID Simulator'!$D$9*B128)</f>
        <v>-82.807623122941465</v>
      </c>
    </row>
    <row r="129" spans="1:4" x14ac:dyDescent="0.15">
      <c r="A129">
        <v>128</v>
      </c>
      <c r="B129">
        <v>0.25409999999999999</v>
      </c>
      <c r="C129">
        <f>'PID Simulator'!$D$7/SQRT(1+('PID Simulator'!$D$8*B129)^2)</f>
        <v>0.36620748601640196</v>
      </c>
      <c r="D129">
        <f>-DEGREES(ATAN2(1,'PID Simulator'!$D$8*B129))+DEGREES(-'PID Simulator'!$D$9*B129)</f>
        <v>-83.076945212899275</v>
      </c>
    </row>
    <row r="130" spans="1:4" x14ac:dyDescent="0.15">
      <c r="A130">
        <v>129</v>
      </c>
      <c r="B130">
        <v>0.25609999999999999</v>
      </c>
      <c r="C130">
        <f>'PID Simulator'!$D$7/SQRT(1+('PID Simulator'!$D$8*B130)^2)</f>
        <v>0.36372725269714268</v>
      </c>
      <c r="D130">
        <f>-DEGREES(ATAN2(1,'PID Simulator'!$D$8*B130))+DEGREES(-'PID Simulator'!$D$9*B130)</f>
        <v>-83.344172499773336</v>
      </c>
    </row>
    <row r="131" spans="1:4" x14ac:dyDescent="0.15">
      <c r="A131">
        <v>130</v>
      </c>
      <c r="B131">
        <v>0.2581</v>
      </c>
      <c r="C131">
        <f>'PID Simulator'!$D$7/SQRT(1+('PID Simulator'!$D$8*B131)^2)</f>
        <v>0.36127787697139996</v>
      </c>
      <c r="D131">
        <f>-DEGREES(ATAN2(1,'PID Simulator'!$D$8*B131))+DEGREES(-'PID Simulator'!$D$9*B131)</f>
        <v>-83.609345114808306</v>
      </c>
    </row>
    <row r="132" spans="1:4" x14ac:dyDescent="0.15">
      <c r="A132">
        <v>131</v>
      </c>
      <c r="B132">
        <v>0.2601</v>
      </c>
      <c r="C132">
        <f>'PID Simulator'!$D$7/SQRT(1+('PID Simulator'!$D$8*B132)^2)</f>
        <v>0.35885884012086416</v>
      </c>
      <c r="D132">
        <f>-DEGREES(ATAN2(1,'PID Simulator'!$D$8*B132))+DEGREES(-'PID Simulator'!$D$9*B132)</f>
        <v>-83.872502229614739</v>
      </c>
    </row>
    <row r="133" spans="1:4" x14ac:dyDescent="0.15">
      <c r="A133">
        <v>132</v>
      </c>
      <c r="B133">
        <v>0.2621</v>
      </c>
      <c r="C133">
        <f>'PID Simulator'!$D$7/SQRT(1+('PID Simulator'!$D$8*B133)^2)</f>
        <v>0.35646963339898646</v>
      </c>
      <c r="D133">
        <f>-DEGREES(ATAN2(1,'PID Simulator'!$D$8*B133))+DEGREES(-'PID Simulator'!$D$9*B133)</f>
        <v>-84.133682082614342</v>
      </c>
    </row>
    <row r="134" spans="1:4" x14ac:dyDescent="0.15">
      <c r="A134">
        <v>133</v>
      </c>
      <c r="B134">
        <v>0.2641</v>
      </c>
      <c r="C134">
        <f>'PID Simulator'!$D$7/SQRT(1+('PID Simulator'!$D$8*B134)^2)</f>
        <v>0.35410975785552085</v>
      </c>
      <c r="D134">
        <f>-DEGREES(ATAN2(1,'PID Simulator'!$D$8*B134))+DEGREES(-'PID Simulator'!$D$9*B134)</f>
        <v>-84.392922004704317</v>
      </c>
    </row>
    <row r="135" spans="1:4" x14ac:dyDescent="0.15">
      <c r="A135">
        <v>134</v>
      </c>
      <c r="B135">
        <v>0.2661</v>
      </c>
      <c r="C135">
        <f>'PID Simulator'!$D$7/SQRT(1+('PID Simulator'!$D$8*B135)^2)</f>
        <v>0.35177872416137007</v>
      </c>
      <c r="D135">
        <f>-DEGREES(ATAN2(1,'PID Simulator'!$D$8*B135))+DEGREES(-'PID Simulator'!$D$9*B135)</f>
        <v>-84.650258444163086</v>
      </c>
    </row>
    <row r="136" spans="1:4" x14ac:dyDescent="0.15">
      <c r="A136">
        <v>135</v>
      </c>
      <c r="B136">
        <v>0.2681</v>
      </c>
      <c r="C136">
        <f>'PID Simulator'!$D$7/SQRT(1+('PID Simulator'!$D$8*B136)^2)</f>
        <v>0.34947605243401664</v>
      </c>
      <c r="D136">
        <f>-DEGREES(ATAN2(1,'PID Simulator'!$D$8*B136))+DEGREES(-'PID Simulator'!$D$9*B136)</f>
        <v>-84.905726990819019</v>
      </c>
    </row>
    <row r="137" spans="1:4" x14ac:dyDescent="0.15">
      <c r="A137">
        <v>136</v>
      </c>
      <c r="B137">
        <v>0.27010000000000001</v>
      </c>
      <c r="C137">
        <f>'PID Simulator'!$D$7/SQRT(1+('PID Simulator'!$D$8*B137)^2)</f>
        <v>0.3472012720637962</v>
      </c>
      <c r="D137">
        <f>-DEGREES(ATAN2(1,'PID Simulator'!$D$8*B137))+DEGREES(-'PID Simulator'!$D$9*B137)</f>
        <v>-85.159362399503593</v>
      </c>
    </row>
    <row r="138" spans="1:4" x14ac:dyDescent="0.15">
      <c r="A138">
        <v>137</v>
      </c>
      <c r="B138">
        <v>0.27210000000000001</v>
      </c>
      <c r="C138">
        <f>'PID Simulator'!$D$7/SQRT(1+('PID Simulator'!$D$8*B138)^2)</f>
        <v>0.34495392154124199</v>
      </c>
      <c r="D138">
        <f>-DEGREES(ATAN2(1,'PID Simulator'!$D$8*B138))+DEGREES(-'PID Simulator'!$D$9*B138)</f>
        <v>-85.411198612809571</v>
      </c>
    </row>
    <row r="139" spans="1:4" x14ac:dyDescent="0.15">
      <c r="A139">
        <v>138</v>
      </c>
      <c r="B139">
        <v>0.27410000000000001</v>
      </c>
      <c r="C139">
        <f>'PID Simulator'!$D$7/SQRT(1+('PID Simulator'!$D$8*B139)^2)</f>
        <v>0.34273354828570612</v>
      </c>
      <c r="D139">
        <f>-DEGREES(ATAN2(1,'PID Simulator'!$D$8*B139))+DEGREES(-'PID Simulator'!$D$9*B139)</f>
        <v>-85.661268783174791</v>
      </c>
    </row>
    <row r="140" spans="1:4" x14ac:dyDescent="0.15">
      <c r="A140">
        <v>139</v>
      </c>
      <c r="B140">
        <v>0.27610000000000001</v>
      </c>
      <c r="C140">
        <f>'PID Simulator'!$D$7/SQRT(1+('PID Simulator'!$D$8*B140)^2)</f>
        <v>0.34053970847544013</v>
      </c>
      <c r="D140">
        <f>-DEGREES(ATAN2(1,'PID Simulator'!$D$8*B140))+DEGREES(-'PID Simulator'!$D$9*B140)</f>
        <v>-85.909605294311277</v>
      </c>
    </row>
    <row r="141" spans="1:4" x14ac:dyDescent="0.15">
      <c r="A141">
        <v>140</v>
      </c>
      <c r="B141">
        <v>0.27810000000000001</v>
      </c>
      <c r="C141">
        <f>'PID Simulator'!$D$7/SQRT(1+('PID Simulator'!$D$8*B141)^2)</f>
        <v>0.33837196687929894</v>
      </c>
      <c r="D141">
        <f>-DEGREES(ATAN2(1,'PID Simulator'!$D$8*B141))+DEGREES(-'PID Simulator'!$D$9*B141)</f>
        <v>-86.15623978199946</v>
      </c>
    </row>
    <row r="142" spans="1:4" x14ac:dyDescent="0.15">
      <c r="A142">
        <v>141</v>
      </c>
      <c r="B142">
        <v>0.28010000000000002</v>
      </c>
      <c r="C142">
        <f>'PID Simulator'!$D$7/SQRT(1+('PID Simulator'!$D$8*B142)^2)</f>
        <v>0.33622989669021058</v>
      </c>
      <c r="D142">
        <f>-DEGREES(ATAN2(1,'PID Simulator'!$D$8*B142))+DEGREES(-'PID Simulator'!$D$9*B142)</f>
        <v>-86.401203154265914</v>
      </c>
    </row>
    <row r="143" spans="1:4" x14ac:dyDescent="0.15">
      <c r="A143">
        <v>142</v>
      </c>
      <c r="B143">
        <v>0.28210000000000002</v>
      </c>
      <c r="C143">
        <f>'PID Simulator'!$D$7/SQRT(1+('PID Simulator'!$D$8*B143)^2)</f>
        <v>0.33411307936054108</v>
      </c>
      <c r="D143">
        <f>-DEGREES(ATAN2(1,'PID Simulator'!$D$8*B143))+DEGREES(-'PID Simulator'!$D$9*B143)</f>
        <v>-86.644525610963711</v>
      </c>
    </row>
    <row r="144" spans="1:4" x14ac:dyDescent="0.15">
      <c r="A144">
        <v>143</v>
      </c>
      <c r="B144">
        <v>0.28410000000000002</v>
      </c>
      <c r="C144">
        <f>'PID Simulator'!$D$7/SQRT(1+('PID Simulator'!$D$8*B144)^2)</f>
        <v>0.33202110443946298</v>
      </c>
      <c r="D144">
        <f>-DEGREES(ATAN2(1,'PID Simulator'!$D$8*B144))+DEGREES(-'PID Simulator'!$D$9*B144)</f>
        <v>-86.886236662773015</v>
      </c>
    </row>
    <row r="145" spans="1:4" x14ac:dyDescent="0.15">
      <c r="A145">
        <v>144</v>
      </c>
      <c r="B145">
        <v>0.28610000000000002</v>
      </c>
      <c r="C145">
        <f>'PID Simulator'!$D$7/SQRT(1+('PID Simulator'!$D$8*B145)^2)</f>
        <v>0.32995356941242704</v>
      </c>
      <c r="D145">
        <f>-DEGREES(ATAN2(1,'PID Simulator'!$D$8*B145))+DEGREES(-'PID Simulator'!$D$9*B145)</f>
        <v>-87.126365149639668</v>
      </c>
    </row>
    <row r="146" spans="1:4" x14ac:dyDescent="0.15">
      <c r="A146">
        <v>145</v>
      </c>
      <c r="B146">
        <v>0.28810000000000002</v>
      </c>
      <c r="C146">
        <f>'PID Simulator'!$D$7/SQRT(1+('PID Simulator'!$D$8*B146)^2)</f>
        <v>0.32791007954281948</v>
      </c>
      <c r="D146">
        <f>-DEGREES(ATAN2(1,'PID Simulator'!$D$8*B146))+DEGREES(-'PID Simulator'!$D$9*B146)</f>
        <v>-87.364939258668656</v>
      </c>
    </row>
    <row r="147" spans="1:4" x14ac:dyDescent="0.15">
      <c r="A147">
        <v>146</v>
      </c>
      <c r="B147">
        <v>0.29009999999999997</v>
      </c>
      <c r="C147">
        <f>'PID Simulator'!$D$7/SQRT(1+('PID Simulator'!$D$8*B147)^2)</f>
        <v>0.32589024771587527</v>
      </c>
      <c r="D147">
        <f>-DEGREES(ATAN2(1,'PID Simulator'!$D$8*B147))+DEGREES(-'PID Simulator'!$D$9*B147)</f>
        <v>-87.601986541489453</v>
      </c>
    </row>
    <row r="148" spans="1:4" x14ac:dyDescent="0.15">
      <c r="A148">
        <v>147</v>
      </c>
      <c r="B148">
        <v>0.29209999999999997</v>
      </c>
      <c r="C148">
        <f>'PID Simulator'!$D$7/SQRT(1+('PID Simulator'!$D$8*B148)^2)</f>
        <v>0.32389369428491044</v>
      </c>
      <c r="D148">
        <f>-DEGREES(ATAN2(1,'PID Simulator'!$D$8*B148))+DEGREES(-'PID Simulator'!$D$9*B148)</f>
        <v>-87.837533931108879</v>
      </c>
    </row>
    <row r="149" spans="1:4" x14ac:dyDescent="0.15">
      <c r="A149">
        <v>148</v>
      </c>
      <c r="B149">
        <v>0.29409999999999997</v>
      </c>
      <c r="C149">
        <f>'PID Simulator'!$D$7/SQRT(1+('PID Simulator'!$D$8*B149)^2)</f>
        <v>0.32192004691992132</v>
      </c>
      <c r="D149">
        <f>-DEGREES(ATAN2(1,'PID Simulator'!$D$8*B149))+DEGREES(-'PID Simulator'!$D$9*B149)</f>
        <v>-88.071607758267731</v>
      </c>
    </row>
    <row r="150" spans="1:4" x14ac:dyDescent="0.15">
      <c r="A150">
        <v>149</v>
      </c>
      <c r="B150">
        <v>0.29609999999999997</v>
      </c>
      <c r="C150">
        <f>'PID Simulator'!$D$7/SQRT(1+('PID Simulator'!$D$8*B150)^2)</f>
        <v>0.31996894045859364</v>
      </c>
      <c r="D150">
        <f>-DEGREES(ATAN2(1,'PID Simulator'!$D$8*B150))+DEGREES(-'PID Simulator'!$D$9*B150)</f>
        <v>-88.304233767315992</v>
      </c>
    </row>
    <row r="151" spans="1:4" x14ac:dyDescent="0.15">
      <c r="A151">
        <v>150</v>
      </c>
      <c r="B151">
        <v>0.29809999999999998</v>
      </c>
      <c r="C151">
        <f>'PID Simulator'!$D$7/SQRT(1+('PID Simulator'!$D$8*B151)^2)</f>
        <v>0.31804001675975246</v>
      </c>
      <c r="D151">
        <f>-DEGREES(ATAN2(1,'PID Simulator'!$D$8*B151))+DEGREES(-'PID Simulator'!$D$9*B151)</f>
        <v>-88.535437131621819</v>
      </c>
    </row>
    <row r="152" spans="1:4" x14ac:dyDescent="0.15">
      <c r="A152">
        <v>151</v>
      </c>
      <c r="B152">
        <v>0.30009999999999998</v>
      </c>
      <c r="C152">
        <f>'PID Simulator'!$D$7/SQRT(1+('PID Simulator'!$D$8*B152)^2)</f>
        <v>0.3161329245592796</v>
      </c>
      <c r="D152">
        <f>-DEGREES(ATAN2(1,'PID Simulator'!$D$8*B152))+DEGREES(-'PID Simulator'!$D$9*B152)</f>
        <v>-88.765242468528342</v>
      </c>
    </row>
    <row r="153" spans="1:4" x14ac:dyDescent="0.15">
      <c r="A153">
        <v>152</v>
      </c>
      <c r="B153">
        <v>0.30209999999999998</v>
      </c>
      <c r="C153">
        <f>'PID Simulator'!$D$7/SQRT(1+('PID Simulator'!$D$8*B153)^2)</f>
        <v>0.31424731932851585</v>
      </c>
      <c r="D153">
        <f>-DEGREES(ATAN2(1,'PID Simulator'!$D$8*B153))+DEGREES(-'PID Simulator'!$D$9*B153)</f>
        <v>-88.993673853872593</v>
      </c>
    </row>
    <row r="154" spans="1:4" x14ac:dyDescent="0.15">
      <c r="A154">
        <v>153</v>
      </c>
      <c r="B154">
        <v>0.30409999999999998</v>
      </c>
      <c r="C154">
        <f>'PID Simulator'!$D$7/SQRT(1+('PID Simulator'!$D$8*B154)^2)</f>
        <v>0.31238286313515912</v>
      </c>
      <c r="D154">
        <f>-DEGREES(ATAN2(1,'PID Simulator'!$D$8*B154))+DEGREES(-'PID Simulator'!$D$9*B154)</f>
        <v>-89.220754836079919</v>
      </c>
    </row>
    <row r="155" spans="1:4" x14ac:dyDescent="0.15">
      <c r="A155">
        <v>154</v>
      </c>
      <c r="B155">
        <v>0.30609999999999998</v>
      </c>
      <c r="C155">
        <f>'PID Simulator'!$D$7/SQRT(1+('PID Simulator'!$D$8*B155)^2)</f>
        <v>0.31053922450666571</v>
      </c>
      <c r="D155">
        <f>-DEGREES(ATAN2(1,'PID Simulator'!$D$8*B155))+DEGREES(-'PID Simulator'!$D$9*B155)</f>
        <v>-89.446508449847002</v>
      </c>
    </row>
    <row r="156" spans="1:4" x14ac:dyDescent="0.15">
      <c r="A156">
        <v>155</v>
      </c>
      <c r="B156">
        <v>0.30809999999999998</v>
      </c>
      <c r="C156">
        <f>'PID Simulator'!$D$7/SQRT(1+('PID Simulator'!$D$8*B156)^2)</f>
        <v>0.30871607829615444</v>
      </c>
      <c r="D156">
        <f>-DEGREES(ATAN2(1,'PID Simulator'!$D$8*B156))+DEGREES(-'PID Simulator'!$D$9*B156)</f>
        <v>-89.670957229426421</v>
      </c>
    </row>
    <row r="157" spans="1:4" x14ac:dyDescent="0.15">
      <c r="A157">
        <v>156</v>
      </c>
      <c r="B157">
        <v>0.31009999999999999</v>
      </c>
      <c r="C157">
        <f>'PID Simulator'!$D$7/SQRT(1+('PID Simulator'!$D$8*B157)^2)</f>
        <v>0.30691310555081003</v>
      </c>
      <c r="D157">
        <f>-DEGREES(ATAN2(1,'PID Simulator'!$D$8*B157))+DEGREES(-'PID Simulator'!$D$9*B157)</f>
        <v>-89.894123221524893</v>
      </c>
    </row>
    <row r="158" spans="1:4" x14ac:dyDescent="0.15">
      <c r="A158">
        <v>157</v>
      </c>
      <c r="B158">
        <v>0.31209999999999999</v>
      </c>
      <c r="C158">
        <f>'PID Simulator'!$D$7/SQRT(1+('PID Simulator'!$D$8*B158)^2)</f>
        <v>0.30512999338277819</v>
      </c>
      <c r="D158">
        <f>-DEGREES(ATAN2(1,'PID Simulator'!$D$8*B158))+DEGREES(-'PID Simulator'!$D$9*B158)</f>
        <v>-90.11602799782753</v>
      </c>
    </row>
    <row r="159" spans="1:4" x14ac:dyDescent="0.15">
      <c r="A159">
        <v>158</v>
      </c>
      <c r="B159">
        <v>0.31409999999999999</v>
      </c>
      <c r="C159">
        <f>'PID Simulator'!$D$7/SQRT(1+('PID Simulator'!$D$8*B159)^2)</f>
        <v>0.30336643484253895</v>
      </c>
      <c r="D159">
        <f>-DEGREES(ATAN2(1,'PID Simulator'!$D$8*B159))+DEGREES(-'PID Simulator'!$D$9*B159)</f>
        <v>-90.336692667159141</v>
      </c>
    </row>
    <row r="160" spans="1:4" x14ac:dyDescent="0.15">
      <c r="A160">
        <v>159</v>
      </c>
      <c r="B160">
        <v>0.31609999999999999</v>
      </c>
      <c r="C160">
        <f>'PID Simulator'!$D$7/SQRT(1+('PID Simulator'!$D$8*B160)^2)</f>
        <v>0.30162212879474437</v>
      </c>
      <c r="D160">
        <f>-DEGREES(ATAN2(1,'PID Simulator'!$D$8*B160))+DEGREES(-'PID Simulator'!$D$9*B160)</f>
        <v>-90.556137887294483</v>
      </c>
    </row>
    <row r="161" spans="1:4" x14ac:dyDescent="0.15">
      <c r="A161">
        <v>160</v>
      </c>
      <c r="B161">
        <v>0.31809999999999999</v>
      </c>
      <c r="C161">
        <f>'PID Simulator'!$D$7/SQRT(1+('PID Simulator'!$D$8*B161)^2)</f>
        <v>0.29989677979650148</v>
      </c>
      <c r="D161">
        <f>-DEGREES(ATAN2(1,'PID Simulator'!$D$8*B161))+DEGREES(-'PID Simulator'!$D$9*B161)</f>
        <v>-90.774383876428075</v>
      </c>
    </row>
    <row r="162" spans="1:4" x14ac:dyDescent="0.15">
      <c r="A162">
        <v>161</v>
      </c>
      <c r="B162">
        <v>0.3201</v>
      </c>
      <c r="C162">
        <f>'PID Simulator'!$D$7/SQRT(1+('PID Simulator'!$D$8*B162)^2)</f>
        <v>0.29819009797807861</v>
      </c>
      <c r="D162">
        <f>-DEGREES(ATAN2(1,'PID Simulator'!$D$8*B162))+DEGREES(-'PID Simulator'!$D$9*B162)</f>
        <v>-90.991450424313967</v>
      </c>
    </row>
    <row r="163" spans="1:4" x14ac:dyDescent="0.15">
      <c r="A163">
        <v>162</v>
      </c>
      <c r="B163">
        <v>0.3221</v>
      </c>
      <c r="C163">
        <f>'PID Simulator'!$D$7/SQRT(1+('PID Simulator'!$D$8*B163)^2)</f>
        <v>0.29650179892601297</v>
      </c>
      <c r="D163">
        <f>-DEGREES(ATAN2(1,'PID Simulator'!$D$8*B163))+DEGREES(-'PID Simulator'!$D$9*B163)</f>
        <v>-91.20735690308608</v>
      </c>
    </row>
    <row r="164" spans="1:4" x14ac:dyDescent="0.15">
      <c r="A164">
        <v>163</v>
      </c>
      <c r="B164">
        <v>0.3241</v>
      </c>
      <c r="C164">
        <f>'PID Simulator'!$D$7/SQRT(1+('PID Simulator'!$D$8*B164)^2)</f>
        <v>0.29483160356859228</v>
      </c>
      <c r="D164">
        <f>-DEGREES(ATAN2(1,'PID Simulator'!$D$8*B164))+DEGREES(-'PID Simulator'!$D$9*B164)</f>
        <v>-91.422122277768693</v>
      </c>
    </row>
    <row r="165" spans="1:4" x14ac:dyDescent="0.15">
      <c r="A165">
        <v>164</v>
      </c>
      <c r="B165">
        <v>0.3261</v>
      </c>
      <c r="C165">
        <f>'PID Simulator'!$D$7/SQRT(1+('PID Simulator'!$D$8*B165)^2)</f>
        <v>0.29317923806368362</v>
      </c>
      <c r="D165">
        <f>-DEGREES(ATAN2(1,'PID Simulator'!$D$8*B165))+DEGREES(-'PID Simulator'!$D$9*B165)</f>
        <v>-91.635765116486994</v>
      </c>
    </row>
    <row r="166" spans="1:4" x14ac:dyDescent="0.15">
      <c r="A166">
        <v>165</v>
      </c>
      <c r="B166">
        <v>0.3281</v>
      </c>
      <c r="C166">
        <f>'PID Simulator'!$D$7/SQRT(1+('PID Simulator'!$D$8*B166)^2)</f>
        <v>0.2915444336888795</v>
      </c>
      <c r="D166">
        <f>-DEGREES(ATAN2(1,'PID Simulator'!$D$8*B166))+DEGREES(-'PID Simulator'!$D$9*B166)</f>
        <v>-91.848303600386558</v>
      </c>
    </row>
    <row r="167" spans="1:4" x14ac:dyDescent="0.15">
      <c r="A167">
        <v>166</v>
      </c>
      <c r="B167">
        <v>0.3301</v>
      </c>
      <c r="C167">
        <f>'PID Simulator'!$D$7/SQRT(1+('PID Simulator'!$D$8*B167)^2)</f>
        <v>0.2899269267339315</v>
      </c>
      <c r="D167">
        <f>-DEGREES(ATAN2(1,'PID Simulator'!$D$8*B167))+DEGREES(-'PID Simulator'!$D$9*B167)</f>
        <v>-92.0597555332713</v>
      </c>
    </row>
    <row r="168" spans="1:4" x14ac:dyDescent="0.15">
      <c r="A168">
        <v>167</v>
      </c>
      <c r="B168">
        <v>0.33210000000000001</v>
      </c>
      <c r="C168">
        <f>'PID Simulator'!$D$7/SQRT(1+('PID Simulator'!$D$8*B168)^2)</f>
        <v>0.28832645839543786</v>
      </c>
      <c r="D168">
        <f>-DEGREES(ATAN2(1,'PID Simulator'!$D$8*B168))+DEGREES(-'PID Simulator'!$D$9*B168)</f>
        <v>-92.270138350968068</v>
      </c>
    </row>
    <row r="169" spans="1:4" x14ac:dyDescent="0.15">
      <c r="A169">
        <v>168</v>
      </c>
      <c r="B169">
        <v>0.33410000000000001</v>
      </c>
      <c r="C169">
        <f>'PID Simulator'!$D$7/SQRT(1+('PID Simulator'!$D$8*B169)^2)</f>
        <v>0.28674277467375381</v>
      </c>
      <c r="D169">
        <f>-DEGREES(ATAN2(1,'PID Simulator'!$D$8*B169))+DEGREES(-'PID Simulator'!$D$9*B169)</f>
        <v>-92.479469130426779</v>
      </c>
    </row>
    <row r="170" spans="1:4" x14ac:dyDescent="0.15">
      <c r="A170">
        <v>169</v>
      </c>
      <c r="B170">
        <v>0.33610000000000001</v>
      </c>
      <c r="C170">
        <f>'PID Simulator'!$D$7/SQRT(1+('PID Simulator'!$D$8*B170)^2)</f>
        <v>0.28517562627208853</v>
      </c>
      <c r="D170">
        <f>-DEGREES(ATAN2(1,'PID Simulator'!$D$8*B170))+DEGREES(-'PID Simulator'!$D$9*B170)</f>
        <v>-92.68776459856393</v>
      </c>
    </row>
    <row r="171" spans="1:4" x14ac:dyDescent="0.15">
      <c r="A171">
        <v>170</v>
      </c>
      <c r="B171">
        <v>0.33810000000000001</v>
      </c>
      <c r="C171">
        <f>'PID Simulator'!$D$7/SQRT(1+('PID Simulator'!$D$8*B171)^2)</f>
        <v>0.28362476849775653</v>
      </c>
      <c r="D171">
        <f>-DEGREES(ATAN2(1,'PID Simulator'!$D$8*B171))+DEGREES(-'PID Simulator'!$D$9*B171)</f>
        <v>-92.895041140857472</v>
      </c>
    </row>
    <row r="172" spans="1:4" x14ac:dyDescent="0.15">
      <c r="A172">
        <v>171</v>
      </c>
      <c r="B172">
        <v>0.34010000000000001</v>
      </c>
      <c r="C172">
        <f>'PID Simulator'!$D$7/SQRT(1+('PID Simulator'!$D$8*B172)^2)</f>
        <v>0.28208996116554541</v>
      </c>
      <c r="D172">
        <f>-DEGREES(ATAN2(1,'PID Simulator'!$D$8*B172))+DEGREES(-'PID Simulator'!$D$9*B172)</f>
        <v>-93.101314809700938</v>
      </c>
    </row>
    <row r="173" spans="1:4" x14ac:dyDescent="0.15">
      <c r="A173">
        <v>172</v>
      </c>
      <c r="B173">
        <v>0.34210000000000002</v>
      </c>
      <c r="C173">
        <f>'PID Simulator'!$D$7/SQRT(1+('PID Simulator'!$D$8*B173)^2)</f>
        <v>0.28057096850316671</v>
      </c>
      <c r="D173">
        <f>-DEGREES(ATAN2(1,'PID Simulator'!$D$8*B173))+DEGREES(-'PID Simulator'!$D$9*B173)</f>
        <v>-93.306601332523769</v>
      </c>
    </row>
    <row r="174" spans="1:4" x14ac:dyDescent="0.15">
      <c r="A174">
        <v>173</v>
      </c>
      <c r="B174">
        <v>0.34410000000000002</v>
      </c>
      <c r="C174">
        <f>'PID Simulator'!$D$7/SQRT(1+('PID Simulator'!$D$8*B174)^2)</f>
        <v>0.27906755905875191</v>
      </c>
      <c r="D174">
        <f>-DEGREES(ATAN2(1,'PID Simulator'!$D$8*B174))+DEGREES(-'PID Simulator'!$D$9*B174)</f>
        <v>-93.510916119685362</v>
      </c>
    </row>
    <row r="175" spans="1:4" x14ac:dyDescent="0.15">
      <c r="A175">
        <v>174</v>
      </c>
      <c r="B175">
        <v>0.34610000000000002</v>
      </c>
      <c r="C175">
        <f>'PID Simulator'!$D$7/SQRT(1+('PID Simulator'!$D$8*B175)^2)</f>
        <v>0.27757950561035794</v>
      </c>
      <c r="D175">
        <f>-DEGREES(ATAN2(1,'PID Simulator'!$D$8*B175))+DEGREES(-'PID Simulator'!$D$9*B175)</f>
        <v>-93.714274272149794</v>
      </c>
    </row>
    <row r="176" spans="1:4" x14ac:dyDescent="0.15">
      <c r="A176">
        <v>175</v>
      </c>
      <c r="B176">
        <v>0.34810000000000002</v>
      </c>
      <c r="C176">
        <f>'PID Simulator'!$D$7/SQRT(1+('PID Simulator'!$D$8*B176)^2)</f>
        <v>0.27610658507744529</v>
      </c>
      <c r="D176">
        <f>-DEGREES(ATAN2(1,'PID Simulator'!$D$8*B176))+DEGREES(-'PID Simulator'!$D$9*B176)</f>
        <v>-93.916690588947532</v>
      </c>
    </row>
    <row r="177" spans="1:4" x14ac:dyDescent="0.15">
      <c r="A177">
        <v>176</v>
      </c>
      <c r="B177">
        <v>0.35010000000000002</v>
      </c>
      <c r="C177">
        <f>'PID Simulator'!$D$7/SQRT(1+('PID Simulator'!$D$8*B177)^2)</f>
        <v>0.27464857843429269</v>
      </c>
      <c r="D177">
        <f>-DEGREES(ATAN2(1,'PID Simulator'!$D$8*B177))+DEGREES(-'PID Simulator'!$D$9*B177)</f>
        <v>-94.118179574431196</v>
      </c>
    </row>
    <row r="178" spans="1:4" x14ac:dyDescent="0.15">
      <c r="A178">
        <v>177</v>
      </c>
      <c r="B178">
        <v>0.35209999999999997</v>
      </c>
      <c r="C178">
        <f>'PID Simulator'!$D$7/SQRT(1+('PID Simulator'!$D$8*B178)^2)</f>
        <v>0.27320527062531036</v>
      </c>
      <c r="D178">
        <f>-DEGREES(ATAN2(1,'PID Simulator'!$D$8*B178))+DEGREES(-'PID Simulator'!$D$9*B178)</f>
        <v>-94.318755445331078</v>
      </c>
    </row>
    <row r="179" spans="1:4" x14ac:dyDescent="0.15">
      <c r="A179">
        <v>178</v>
      </c>
      <c r="B179">
        <v>0.35409999999999997</v>
      </c>
      <c r="C179">
        <f>'PID Simulator'!$D$7/SQRT(1+('PID Simulator'!$D$8*B179)^2)</f>
        <v>0.27177645048221649</v>
      </c>
      <c r="D179">
        <f>-DEGREES(ATAN2(1,'PID Simulator'!$D$8*B179))+DEGREES(-'PID Simulator'!$D$9*B179)</f>
        <v>-94.518432137617083</v>
      </c>
    </row>
    <row r="180" spans="1:4" x14ac:dyDescent="0.15">
      <c r="A180">
        <v>179</v>
      </c>
      <c r="B180">
        <v>0.35609999999999997</v>
      </c>
      <c r="C180">
        <f>'PID Simulator'!$D$7/SQRT(1+('PID Simulator'!$D$8*B180)^2)</f>
        <v>0.27036191064303994</v>
      </c>
      <c r="D180">
        <f>-DEGREES(ATAN2(1,'PID Simulator'!$D$8*B180))+DEGREES(-'PID Simulator'!$D$9*B180)</f>
        <v>-94.717223313172312</v>
      </c>
    </row>
    <row r="181" spans="1:4" x14ac:dyDescent="0.15">
      <c r="A181">
        <v>180</v>
      </c>
      <c r="B181">
        <v>0.35809999999999997</v>
      </c>
      <c r="C181">
        <f>'PID Simulator'!$D$7/SQRT(1+('PID Simulator'!$D$8*B181)^2)</f>
        <v>0.26896144747291295</v>
      </c>
      <c r="D181">
        <f>-DEGREES(ATAN2(1,'PID Simulator'!$D$8*B181))+DEGREES(-'PID Simulator'!$D$9*B181)</f>
        <v>-94.915142366284712</v>
      </c>
    </row>
    <row r="182" spans="1:4" x14ac:dyDescent="0.15">
      <c r="A182">
        <v>181</v>
      </c>
      <c r="B182">
        <v>0.36009999999999998</v>
      </c>
      <c r="C182">
        <f>'PID Simulator'!$D$7/SQRT(1+('PID Simulator'!$D$8*B182)^2)</f>
        <v>0.26757486098661698</v>
      </c>
      <c r="D182">
        <f>-DEGREES(ATAN2(1,'PID Simulator'!$D$8*B182))+DEGREES(-'PID Simulator'!$D$9*B182)</f>
        <v>-95.112202429961741</v>
      </c>
    </row>
    <row r="183" spans="1:4" x14ac:dyDescent="0.15">
      <c r="A183">
        <v>182</v>
      </c>
      <c r="B183">
        <v>0.36209999999999998</v>
      </c>
      <c r="C183">
        <f>'PID Simulator'!$D$7/SQRT(1+('PID Simulator'!$D$8*B183)^2)</f>
        <v>0.26620195477284769</v>
      </c>
      <c r="D183">
        <f>-DEGREES(ATAN2(1,'PID Simulator'!$D$8*B183))+DEGREES(-'PID Simulator'!$D$9*B183)</f>
        <v>-95.308416382073517</v>
      </c>
    </row>
    <row r="184" spans="1:4" x14ac:dyDescent="0.15">
      <c r="A184">
        <v>183</v>
      </c>
      <c r="B184">
        <v>0.36409999999999998</v>
      </c>
      <c r="C184">
        <f>'PID Simulator'!$D$7/SQRT(1+('PID Simulator'!$D$8*B184)^2)</f>
        <v>0.26484253592016133</v>
      </c>
      <c r="D184">
        <f>-DEGREES(ATAN2(1,'PID Simulator'!$D$8*B184))+DEGREES(-'PID Simulator'!$D$9*B184)</f>
        <v>-95.503796851329838</v>
      </c>
    </row>
    <row r="185" spans="1:4" x14ac:dyDescent="0.15">
      <c r="A185">
        <v>184</v>
      </c>
      <c r="B185">
        <v>0.36609999999999998</v>
      </c>
      <c r="C185">
        <f>'PID Simulator'!$D$7/SQRT(1+('PID Simulator'!$D$8*B185)^2)</f>
        <v>0.26349641494456977</v>
      </c>
      <c r="D185">
        <f>-DEGREES(ATAN2(1,'PID Simulator'!$D$8*B185))+DEGREES(-'PID Simulator'!$D$9*B185)</f>
        <v>-95.698356223095914</v>
      </c>
    </row>
    <row r="186" spans="1:4" x14ac:dyDescent="0.15">
      <c r="A186">
        <v>185</v>
      </c>
      <c r="B186">
        <v>0.36809999999999998</v>
      </c>
      <c r="C186">
        <f>'PID Simulator'!$D$7/SQRT(1+('PID Simulator'!$D$8*B186)^2)</f>
        <v>0.2621634057187468</v>
      </c>
      <c r="D186">
        <f>-DEGREES(ATAN2(1,'PID Simulator'!$D$8*B186))+DEGREES(-'PID Simulator'!$D$9*B186)</f>
        <v>-95.892106645051427</v>
      </c>
    </row>
    <row r="187" spans="1:4" x14ac:dyDescent="0.15">
      <c r="A187">
        <v>186</v>
      </c>
      <c r="B187">
        <v>0.37009999999999998</v>
      </c>
      <c r="C187">
        <f>'PID Simulator'!$D$7/SQRT(1+('PID Simulator'!$D$8*B187)^2)</f>
        <v>0.26084332540281446</v>
      </c>
      <c r="D187">
        <f>-DEGREES(ATAN2(1,'PID Simulator'!$D$8*B187))+DEGREES(-'PID Simulator'!$D$9*B187)</f>
        <v>-96.085060032697996</v>
      </c>
    </row>
    <row r="188" spans="1:4" x14ac:dyDescent="0.15">
      <c r="A188">
        <v>187</v>
      </c>
      <c r="B188">
        <v>0.37209999999999999</v>
      </c>
      <c r="C188">
        <f>'PID Simulator'!$D$7/SQRT(1+('PID Simulator'!$D$8*B188)^2)</f>
        <v>0.25953599437667207</v>
      </c>
      <c r="D188">
        <f>-DEGREES(ATAN2(1,'PID Simulator'!$D$8*B188))+DEGREES(-'PID Simulator'!$D$9*B188)</f>
        <v>-96.277228074719432</v>
      </c>
    </row>
    <row r="189" spans="1:4" x14ac:dyDescent="0.15">
      <c r="A189">
        <v>188</v>
      </c>
      <c r="B189">
        <v>0.37409999999999999</v>
      </c>
      <c r="C189">
        <f>'PID Simulator'!$D$7/SQRT(1+('PID Simulator'!$D$8*B189)^2)</f>
        <v>0.25824123617383832</v>
      </c>
      <c r="D189">
        <f>-DEGREES(ATAN2(1,'PID Simulator'!$D$8*B189))+DEGREES(-'PID Simulator'!$D$9*B189)</f>
        <v>-96.468622238198947</v>
      </c>
    </row>
    <row r="190" spans="1:4" x14ac:dyDescent="0.15">
      <c r="A190">
        <v>189</v>
      </c>
      <c r="B190">
        <v>0.37609999999999999</v>
      </c>
      <c r="C190">
        <f>'PID Simulator'!$D$7/SQRT(1+('PID Simulator'!$D$8*B190)^2)</f>
        <v>0.25695887741676965</v>
      </c>
      <c r="D190">
        <f>-DEGREES(ATAN2(1,'PID Simulator'!$D$8*B190))+DEGREES(-'PID Simulator'!$D$9*B190)</f>
        <v>-96.659253773697841</v>
      </c>
    </row>
    <row r="191" spans="1:4" x14ac:dyDescent="0.15">
      <c r="A191">
        <v>190</v>
      </c>
      <c r="B191">
        <v>0.37809999999999999</v>
      </c>
      <c r="C191">
        <f>'PID Simulator'!$D$7/SQRT(1+('PID Simulator'!$D$8*B191)^2)</f>
        <v>0.25568874775362582</v>
      </c>
      <c r="D191">
        <f>-DEGREES(ATAN2(1,'PID Simulator'!$D$8*B191))+DEGREES(-'PID Simulator'!$D$9*B191)</f>
        <v>-96.849133720199688</v>
      </c>
    </row>
    <row r="192" spans="1:4" x14ac:dyDescent="0.15">
      <c r="A192">
        <v>191</v>
      </c>
      <c r="B192">
        <v>0.38009999999999999</v>
      </c>
      <c r="C192">
        <f>'PID Simulator'!$D$7/SQRT(1+('PID Simulator'!$D$8*B192)^2)</f>
        <v>0.25443067979644857</v>
      </c>
      <c r="D192">
        <f>-DEGREES(ATAN2(1,'PID Simulator'!$D$8*B192))+DEGREES(-'PID Simulator'!$D$9*B192)</f>
        <v>-97.038272909924004</v>
      </c>
    </row>
    <row r="193" spans="1:4" x14ac:dyDescent="0.15">
      <c r="A193">
        <v>192</v>
      </c>
      <c r="B193">
        <v>0.3821</v>
      </c>
      <c r="C193">
        <f>'PID Simulator'!$D$7/SQRT(1+('PID Simulator'!$D$8*B193)^2)</f>
        <v>0.25318450906072271</v>
      </c>
      <c r="D193">
        <f>-DEGREES(ATAN2(1,'PID Simulator'!$D$8*B193))+DEGREES(-'PID Simulator'!$D$9*B193)</f>
        <v>-97.226681973013086</v>
      </c>
    </row>
    <row r="194" spans="1:4" x14ac:dyDescent="0.15">
      <c r="A194">
        <v>193</v>
      </c>
      <c r="B194">
        <v>0.3841</v>
      </c>
      <c r="C194">
        <f>'PID Simulator'!$D$7/SQRT(1+('PID Simulator'!$D$8*B194)^2)</f>
        <v>0.25195007390628937</v>
      </c>
      <c r="D194">
        <f>-DEGREES(ATAN2(1,'PID Simulator'!$D$8*B194))+DEGREES(-'PID Simulator'!$D$9*B194)</f>
        <v>-97.414371342096103</v>
      </c>
    </row>
    <row r="195" spans="1:4" x14ac:dyDescent="0.15">
      <c r="A195">
        <v>194</v>
      </c>
      <c r="B195">
        <v>0.3861</v>
      </c>
      <c r="C195">
        <f>'PID Simulator'!$D$7/SQRT(1+('PID Simulator'!$D$8*B195)^2)</f>
        <v>0.2507272154795796</v>
      </c>
      <c r="D195">
        <f>-DEGREES(ATAN2(1,'PID Simulator'!$D$8*B195))+DEGREES(-'PID Simulator'!$D$9*B195)</f>
        <v>-97.601351256733594</v>
      </c>
    </row>
    <row r="196" spans="1:4" x14ac:dyDescent="0.15">
      <c r="A196">
        <v>195</v>
      </c>
      <c r="B196">
        <v>0.3881</v>
      </c>
      <c r="C196">
        <f>'PID Simulator'!$D$7/SQRT(1+('PID Simulator'!$D$8*B196)^2)</f>
        <v>0.24951577765714009</v>
      </c>
      <c r="D196">
        <f>-DEGREES(ATAN2(1,'PID Simulator'!$D$8*B196))+DEGREES(-'PID Simulator'!$D$9*B196)</f>
        <v>-97.787631767746319</v>
      </c>
    </row>
    <row r="197" spans="1:4" x14ac:dyDescent="0.15">
      <c r="A197">
        <v>196</v>
      </c>
      <c r="B197">
        <v>0.3901</v>
      </c>
      <c r="C197">
        <f>'PID Simulator'!$D$7/SQRT(1+('PID Simulator'!$D$8*B197)^2)</f>
        <v>0.24831560699042105</v>
      </c>
      <c r="D197">
        <f>-DEGREES(ATAN2(1,'PID Simulator'!$D$8*B197))+DEGREES(-'PID Simulator'!$D$9*B197)</f>
        <v>-97.973222741431485</v>
      </c>
    </row>
    <row r="198" spans="1:4" x14ac:dyDescent="0.15">
      <c r="A198">
        <v>197</v>
      </c>
      <c r="B198">
        <v>0.3921</v>
      </c>
      <c r="C198">
        <f>'PID Simulator'!$D$7/SQRT(1+('PID Simulator'!$D$8*B198)^2)</f>
        <v>0.24712655265179684</v>
      </c>
      <c r="D198">
        <f>-DEGREES(ATAN2(1,'PID Simulator'!$D$8*B198))+DEGREES(-'PID Simulator'!$D$9*B198)</f>
        <v>-98.158133863669775</v>
      </c>
    </row>
    <row r="199" spans="1:4" x14ac:dyDescent="0.15">
      <c r="A199">
        <v>198</v>
      </c>
      <c r="B199">
        <v>0.39410000000000001</v>
      </c>
      <c r="C199">
        <f>'PID Simulator'!$D$7/SQRT(1+('PID Simulator'!$D$8*B199)^2)</f>
        <v>0.2459484663817931</v>
      </c>
      <c r="D199">
        <f>-DEGREES(ATAN2(1,'PID Simulator'!$D$8*B199))+DEGREES(-'PID Simulator'!$D$9*B199)</f>
        <v>-98.342374643926505</v>
      </c>
    </row>
    <row r="200" spans="1:4" x14ac:dyDescent="0.15">
      <c r="A200">
        <v>199</v>
      </c>
      <c r="B200">
        <v>0.39610000000000001</v>
      </c>
      <c r="C200">
        <f>'PID Simulator'!$D$7/SQRT(1+('PID Simulator'!$D$8*B200)^2)</f>
        <v>0.2447812024374908</v>
      </c>
      <c r="D200">
        <f>-DEGREES(ATAN2(1,'PID Simulator'!$D$8*B200))+DEGREES(-'PID Simulator'!$D$9*B200)</f>
        <v>-98.525954419149556</v>
      </c>
    </row>
    <row r="201" spans="1:4" x14ac:dyDescent="0.15">
      <c r="A201">
        <v>200</v>
      </c>
      <c r="B201">
        <v>0.39810000000000001</v>
      </c>
      <c r="C201">
        <f>'PID Simulator'!$D$7/SQRT(1+('PID Simulator'!$D$8*B201)^2)</f>
        <v>0.24362461754208128</v>
      </c>
      <c r="D201">
        <f>-DEGREES(ATAN2(1,'PID Simulator'!$D$8*B201))+DEGREES(-'PID Simulator'!$D$9*B201)</f>
        <v>-98.708882357567489</v>
      </c>
    </row>
    <row r="202" spans="1:4" x14ac:dyDescent="0.15">
      <c r="A202">
        <v>201</v>
      </c>
      <c r="B202">
        <v>0.40010000000000001</v>
      </c>
      <c r="C202">
        <f>'PID Simulator'!$D$7/SQRT(1+('PID Simulator'!$D$8*B202)^2)</f>
        <v>0.24247857083554547</v>
      </c>
      <c r="D202">
        <f>-DEGREES(ATAN2(1,'PID Simulator'!$D$8*B202))+DEGREES(-'PID Simulator'!$D$9*B202)</f>
        <v>-98.891167462390626</v>
      </c>
    </row>
    <row r="203" spans="1:4" x14ac:dyDescent="0.15">
      <c r="A203">
        <v>202</v>
      </c>
      <c r="B203">
        <v>0.40210000000000001</v>
      </c>
      <c r="C203">
        <f>'PID Simulator'!$D$7/SQRT(1+('PID Simulator'!$D$8*B203)^2)</f>
        <v>0.24134292382643152</v>
      </c>
      <c r="D203">
        <f>-DEGREES(ATAN2(1,'PID Simulator'!$D$8*B203))+DEGREES(-'PID Simulator'!$D$9*B203)</f>
        <v>-99.072818575417429</v>
      </c>
    </row>
    <row r="204" spans="1:4" x14ac:dyDescent="0.15">
      <c r="A204">
        <v>203</v>
      </c>
      <c r="B204">
        <v>0.40410000000000001</v>
      </c>
      <c r="C204">
        <f>'PID Simulator'!$D$7/SQRT(1+('PID Simulator'!$D$8*B204)^2)</f>
        <v>0.24021754034470477</v>
      </c>
      <c r="D204">
        <f>-DEGREES(ATAN2(1,'PID Simulator'!$D$8*B204))+DEGREES(-'PID Simulator'!$D$9*B204)</f>
        <v>-99.253844380549836</v>
      </c>
    </row>
    <row r="205" spans="1:4" x14ac:dyDescent="0.15">
      <c r="A205">
        <v>204</v>
      </c>
      <c r="B205">
        <v>0.40610000000000002</v>
      </c>
      <c r="C205">
        <f>'PID Simulator'!$D$7/SQRT(1+('PID Simulator'!$D$8*B205)^2)</f>
        <v>0.23910228649564669</v>
      </c>
      <c r="D205">
        <f>-DEGREES(ATAN2(1,'PID Simulator'!$D$8*B205))+DEGREES(-'PID Simulator'!$D$9*B205)</f>
        <v>-99.434253407219117</v>
      </c>
    </row>
    <row r="206" spans="1:4" x14ac:dyDescent="0.15">
      <c r="A206">
        <v>205</v>
      </c>
      <c r="B206">
        <v>0.40810000000000002</v>
      </c>
      <c r="C206">
        <f>'PID Simulator'!$D$7/SQRT(1+('PID Simulator'!$D$8*B206)^2)</f>
        <v>0.23799703061477578</v>
      </c>
      <c r="D206">
        <f>-DEGREES(ATAN2(1,'PID Simulator'!$D$8*B206))+DEGREES(-'PID Simulator'!$D$9*B206)</f>
        <v>-99.614054033725381</v>
      </c>
    </row>
    <row r="207" spans="1:4" x14ac:dyDescent="0.15">
      <c r="A207">
        <v>206</v>
      </c>
      <c r="B207">
        <v>0.41010000000000002</v>
      </c>
      <c r="C207">
        <f>'PID Simulator'!$D$7/SQRT(1+('PID Simulator'!$D$8*B207)^2)</f>
        <v>0.23690164322377022</v>
      </c>
      <c r="D207">
        <f>-DEGREES(ATAN2(1,'PID Simulator'!$D$8*B207))+DEGREES(-'PID Simulator'!$D$9*B207)</f>
        <v>-99.793254490493325</v>
      </c>
    </row>
    <row r="208" spans="1:4" x14ac:dyDescent="0.15">
      <c r="A208">
        <v>207</v>
      </c>
      <c r="B208">
        <v>0.41210000000000002</v>
      </c>
      <c r="C208">
        <f>'PID Simulator'!$D$7/SQRT(1+('PID Simulator'!$D$8*B208)^2)</f>
        <v>0.23581599698736508</v>
      </c>
      <c r="D208">
        <f>-DEGREES(ATAN2(1,'PID Simulator'!$D$8*B208))+DEGREES(-'PID Simulator'!$D$9*B208)</f>
        <v>-99.971862863245988</v>
      </c>
    </row>
    <row r="209" spans="1:4" x14ac:dyDescent="0.15">
      <c r="A209">
        <v>208</v>
      </c>
      <c r="B209">
        <v>0.41410000000000002</v>
      </c>
      <c r="C209">
        <f>'PID Simulator'!$D$7/SQRT(1+('PID Simulator'!$D$8*B209)^2)</f>
        <v>0.23473996667120456</v>
      </c>
      <c r="D209">
        <f>-DEGREES(ATAN2(1,'PID Simulator'!$D$8*B209))+DEGREES(-'PID Simulator'!$D$9*B209)</f>
        <v>-100.14988709609938</v>
      </c>
    </row>
    <row r="210" spans="1:4" x14ac:dyDescent="0.15">
      <c r="A210">
        <v>209</v>
      </c>
      <c r="B210">
        <v>0.41610000000000003</v>
      </c>
      <c r="C210">
        <f>'PID Simulator'!$D$7/SQRT(1+('PID Simulator'!$D$8*B210)^2)</f>
        <v>0.23367342910062486</v>
      </c>
      <c r="D210">
        <f>-DEGREES(ATAN2(1,'PID Simulator'!$D$8*B210))+DEGREES(-'PID Simulator'!$D$9*B210)</f>
        <v>-100.32733499458016</v>
      </c>
    </row>
    <row r="211" spans="1:4" x14ac:dyDescent="0.15">
      <c r="A211">
        <v>210</v>
      </c>
      <c r="B211">
        <v>0.41809999999999997</v>
      </c>
      <c r="C211">
        <f>'PID Simulator'!$D$7/SQRT(1+('PID Simulator'!$D$8*B211)^2)</f>
        <v>0.23261626312034672</v>
      </c>
      <c r="D211">
        <f>-DEGREES(ATAN2(1,'PID Simulator'!$D$8*B211))+DEGREES(-'PID Simulator'!$D$9*B211)</f>
        <v>-100.50421422856797</v>
      </c>
    </row>
    <row r="212" spans="1:4" x14ac:dyDescent="0.15">
      <c r="A212">
        <v>211</v>
      </c>
      <c r="B212">
        <v>0.42009999999999997</v>
      </c>
      <c r="C212">
        <f>'PID Simulator'!$D$7/SQRT(1+('PID Simulator'!$D$8*B212)^2)</f>
        <v>0.23156834955505642</v>
      </c>
      <c r="D212">
        <f>-DEGREES(ATAN2(1,'PID Simulator'!$D$8*B212))+DEGREES(-'PID Simulator'!$D$9*B212)</f>
        <v>-100.68053233516545</v>
      </c>
    </row>
    <row r="213" spans="1:4" x14ac:dyDescent="0.15">
      <c r="A213">
        <v>212</v>
      </c>
      <c r="B213">
        <v>0.42209999999999998</v>
      </c>
      <c r="C213">
        <f>'PID Simulator'!$D$7/SQRT(1+('PID Simulator'!$D$8*B213)^2)</f>
        <v>0.23052957117085393</v>
      </c>
      <c r="D213">
        <f>-DEGREES(ATAN2(1,'PID Simulator'!$D$8*B213))+DEGREES(-'PID Simulator'!$D$9*B213)</f>
        <v>-100.85629672149712</v>
      </c>
    </row>
    <row r="214" spans="1:4" x14ac:dyDescent="0.15">
      <c r="A214">
        <v>213</v>
      </c>
      <c r="B214">
        <v>0.42409999999999998</v>
      </c>
      <c r="C214">
        <f>'PID Simulator'!$D$7/SQRT(1+('PID Simulator'!$D$8*B214)^2)</f>
        <v>0.22949981263754829</v>
      </c>
      <c r="D214">
        <f>-DEGREES(ATAN2(1,'PID Simulator'!$D$8*B214))+DEGREES(-'PID Simulator'!$D$9*B214)</f>
        <v>-101.03151466743952</v>
      </c>
    </row>
    <row r="215" spans="1:4" x14ac:dyDescent="0.15">
      <c r="A215">
        <v>214</v>
      </c>
      <c r="B215">
        <v>0.42609999999999998</v>
      </c>
      <c r="C215">
        <f>'PID Simulator'!$D$7/SQRT(1+('PID Simulator'!$D$8*B215)^2)</f>
        <v>0.22847896049177999</v>
      </c>
      <c r="D215">
        <f>-DEGREES(ATAN2(1,'PID Simulator'!$D$8*B215))+DEGREES(-'PID Simulator'!$D$9*B215)</f>
        <v>-101.2061933282846</v>
      </c>
    </row>
    <row r="216" spans="1:4" x14ac:dyDescent="0.15">
      <c r="A216">
        <v>215</v>
      </c>
      <c r="B216">
        <v>0.42809999999999998</v>
      </c>
      <c r="C216">
        <f>'PID Simulator'!$D$7/SQRT(1+('PID Simulator'!$D$8*B216)^2)</f>
        <v>0.22746690310095155</v>
      </c>
      <c r="D216">
        <f>-DEGREES(ATAN2(1,'PID Simulator'!$D$8*B216))+DEGREES(-'PID Simulator'!$D$9*B216)</f>
        <v>-101.38033973733786</v>
      </c>
    </row>
    <row r="217" spans="1:4" x14ac:dyDescent="0.15">
      <c r="A217">
        <v>216</v>
      </c>
      <c r="B217">
        <v>0.43009999999999998</v>
      </c>
      <c r="C217">
        <f>'PID Simulator'!$D$7/SQRT(1+('PID Simulator'!$D$8*B217)^2)</f>
        <v>0.226463530627946</v>
      </c>
      <c r="D217">
        <f>-DEGREES(ATAN2(1,'PID Simulator'!$D$8*B217))+DEGREES(-'PID Simulator'!$D$9*B217)</f>
        <v>-101.55396080845328</v>
      </c>
    </row>
    <row r="218" spans="1:4" x14ac:dyDescent="0.15">
      <c r="A218">
        <v>217</v>
      </c>
      <c r="B218">
        <v>0.43209999999999998</v>
      </c>
      <c r="C218">
        <f>'PID Simulator'!$D$7/SQRT(1+('PID Simulator'!$D$8*B218)^2)</f>
        <v>0.22546873499661674</v>
      </c>
      <c r="D218">
        <f>-DEGREES(ATAN2(1,'PID Simulator'!$D$8*B218))+DEGREES(-'PID Simulator'!$D$9*B218)</f>
        <v>-101.72706333850694</v>
      </c>
    </row>
    <row r="219" spans="1:4" x14ac:dyDescent="0.15">
      <c r="A219">
        <v>218</v>
      </c>
      <c r="B219">
        <v>0.43409999999999999</v>
      </c>
      <c r="C219">
        <f>'PID Simulator'!$D$7/SQRT(1+('PID Simulator'!$D$8*B219)^2)</f>
        <v>0.2244824098580285</v>
      </c>
      <c r="D219">
        <f>-DEGREES(ATAN2(1,'PID Simulator'!$D$8*B219))+DEGREES(-'PID Simulator'!$D$9*B219)</f>
        <v>-101.89965400981046</v>
      </c>
    </row>
    <row r="220" spans="1:4" x14ac:dyDescent="0.15">
      <c r="A220">
        <v>219</v>
      </c>
      <c r="B220">
        <v>0.43609999999999999</v>
      </c>
      <c r="C220">
        <f>'PID Simulator'!$D$7/SQRT(1+('PID Simulator'!$D$8*B220)^2)</f>
        <v>0.22350445055743354</v>
      </c>
      <c r="D220">
        <f>-DEGREES(ATAN2(1,'PID Simulator'!$D$8*B220))+DEGREES(-'PID Simulator'!$D$9*B220)</f>
        <v>-102.07173939246658</v>
      </c>
    </row>
    <row r="221" spans="1:4" x14ac:dyDescent="0.15">
      <c r="A221">
        <v>220</v>
      </c>
      <c r="B221">
        <v>0.43809999999999999</v>
      </c>
      <c r="C221">
        <f>'PID Simulator'!$D$7/SQRT(1+('PID Simulator'!$D$8*B221)^2)</f>
        <v>0.22253475410196447</v>
      </c>
      <c r="D221">
        <f>-DEGREES(ATAN2(1,'PID Simulator'!$D$8*B221))+DEGREES(-'PID Simulator'!$D$9*B221)</f>
        <v>-102.24332594666794</v>
      </c>
    </row>
    <row r="222" spans="1:4" x14ac:dyDescent="0.15">
      <c r="A222">
        <v>221</v>
      </c>
      <c r="B222">
        <v>0.44009999999999999</v>
      </c>
      <c r="C222">
        <f>'PID Simulator'!$D$7/SQRT(1+('PID Simulator'!$D$8*B222)^2)</f>
        <v>0.22157321912902819</v>
      </c>
      <c r="D222">
        <f>-DEGREES(ATAN2(1,'PID Simulator'!$D$8*B222))+DEGREES(-'PID Simulator'!$D$9*B222)</f>
        <v>-102.41442002494094</v>
      </c>
    </row>
    <row r="223" spans="1:4" x14ac:dyDescent="0.15">
      <c r="A223">
        <v>222</v>
      </c>
      <c r="B223">
        <v>0.44209999999999999</v>
      </c>
      <c r="C223">
        <f>'PID Simulator'!$D$7/SQRT(1+('PID Simulator'!$D$8*B223)^2)</f>
        <v>0.22061974587538263</v>
      </c>
      <c r="D223">
        <f>-DEGREES(ATAN2(1,'PID Simulator'!$D$8*B223))+DEGREES(-'PID Simulator'!$D$9*B223)</f>
        <v>-102.58502787433594</v>
      </c>
    </row>
    <row r="224" spans="1:4" x14ac:dyDescent="0.15">
      <c r="A224">
        <v>223</v>
      </c>
      <c r="B224">
        <v>0.44409999999999999</v>
      </c>
      <c r="C224">
        <f>'PID Simulator'!$D$7/SQRT(1+('PID Simulator'!$D$8*B224)^2)</f>
        <v>0.21967423614688272</v>
      </c>
      <c r="D224">
        <f>-DEGREES(ATAN2(1,'PID Simulator'!$D$8*B224))+DEGREES(-'PID Simulator'!$D$9*B224)</f>
        <v>-102.75515563856536</v>
      </c>
    </row>
    <row r="225" spans="1:4" x14ac:dyDescent="0.15">
      <c r="A225">
        <v>224</v>
      </c>
      <c r="B225">
        <v>0.4461</v>
      </c>
      <c r="C225">
        <f>'PID Simulator'!$D$7/SQRT(1+('PID Simulator'!$D$8*B225)^2)</f>
        <v>0.21873659328887732</v>
      </c>
      <c r="D225">
        <f>-DEGREES(ATAN2(1,'PID Simulator'!$D$8*B225))+DEGREES(-'PID Simulator'!$D$9*B225)</f>
        <v>-102.92480936009115</v>
      </c>
    </row>
    <row r="226" spans="1:4" x14ac:dyDescent="0.15">
      <c r="A226">
        <v>225</v>
      </c>
      <c r="B226">
        <v>0.4481</v>
      </c>
      <c r="C226">
        <f>'PID Simulator'!$D$7/SQRT(1+('PID Simulator'!$D$8*B226)^2)</f>
        <v>0.21780672215724392</v>
      </c>
      <c r="D226">
        <f>-DEGREES(ATAN2(1,'PID Simulator'!$D$8*B226))+DEGREES(-'PID Simulator'!$D$9*B226)</f>
        <v>-103.09399498216285</v>
      </c>
    </row>
    <row r="227" spans="1:4" x14ac:dyDescent="0.15">
      <c r="A227">
        <v>226</v>
      </c>
      <c r="B227">
        <v>0.4501</v>
      </c>
      <c r="C227">
        <f>'PID Simulator'!$D$7/SQRT(1+('PID Simulator'!$D$8*B227)^2)</f>
        <v>0.21688452909004485</v>
      </c>
      <c r="D227">
        <f>-DEGREES(ATAN2(1,'PID Simulator'!$D$8*B227))+DEGREES(-'PID Simulator'!$D$9*B227)</f>
        <v>-103.26271835080759</v>
      </c>
    </row>
    <row r="228" spans="1:4" x14ac:dyDescent="0.15">
      <c r="A228">
        <v>227</v>
      </c>
      <c r="B228">
        <v>0.4521</v>
      </c>
      <c r="C228">
        <f>'PID Simulator'!$D$7/SQRT(1+('PID Simulator'!$D$8*B228)^2)</f>
        <v>0.21596992187979114</v>
      </c>
      <c r="D228">
        <f>-DEGREES(ATAN2(1,'PID Simulator'!$D$8*B228))+DEGREES(-'PID Simulator'!$D$9*B228)</f>
        <v>-103.43098521677348</v>
      </c>
    </row>
    <row r="229" spans="1:4" x14ac:dyDescent="0.15">
      <c r="A229">
        <v>228</v>
      </c>
      <c r="B229">
        <v>0.4541</v>
      </c>
      <c r="C229">
        <f>'PID Simulator'!$D$7/SQRT(1+('PID Simulator'!$D$8*B229)^2)</f>
        <v>0.21506280974629935</v>
      </c>
      <c r="D229">
        <f>-DEGREES(ATAN2(1,'PID Simulator'!$D$8*B229))+DEGREES(-'PID Simulator'!$D$9*B229)</f>
        <v>-103.59880123742739</v>
      </c>
    </row>
    <row r="230" spans="1:4" x14ac:dyDescent="0.15">
      <c r="A230">
        <v>229</v>
      </c>
      <c r="B230">
        <v>0.45610000000000001</v>
      </c>
      <c r="C230">
        <f>'PID Simulator'!$D$7/SQRT(1+('PID Simulator'!$D$8*B230)^2)</f>
        <v>0.21416310331012811</v>
      </c>
      <c r="D230">
        <f>-DEGREES(ATAN2(1,'PID Simulator'!$D$8*B230))+DEGREES(-'PID Simulator'!$D$9*B230)</f>
        <v>-103.76617197860855</v>
      </c>
    </row>
    <row r="231" spans="1:4" x14ac:dyDescent="0.15">
      <c r="A231">
        <v>230</v>
      </c>
      <c r="B231">
        <v>0.45810000000000001</v>
      </c>
      <c r="C231">
        <f>'PID Simulator'!$D$7/SQRT(1+('PID Simulator'!$D$8*B231)^2)</f>
        <v>0.21327071456657987</v>
      </c>
      <c r="D231">
        <f>-DEGREES(ATAN2(1,'PID Simulator'!$D$8*B231))+DEGREES(-'PID Simulator'!$D$9*B231)</f>
        <v>-103.93310291643897</v>
      </c>
    </row>
    <row r="232" spans="1:4" x14ac:dyDescent="0.15">
      <c r="A232">
        <v>231</v>
      </c>
      <c r="B232">
        <v>0.46010000000000001</v>
      </c>
      <c r="C232">
        <f>'PID Simulator'!$D$7/SQRT(1+('PID Simulator'!$D$8*B232)^2)</f>
        <v>0.21238555686025598</v>
      </c>
      <c r="D232">
        <f>-DEGREES(ATAN2(1,'PID Simulator'!$D$8*B232))+DEGREES(-'PID Simulator'!$D$9*B232)</f>
        <v>-104.09959943909186</v>
      </c>
    </row>
    <row r="233" spans="1:4" x14ac:dyDescent="0.15">
      <c r="A233">
        <v>232</v>
      </c>
      <c r="B233">
        <v>0.46210000000000001</v>
      </c>
      <c r="C233">
        <f>'PID Simulator'!$D$7/SQRT(1+('PID Simulator'!$D$8*B233)^2)</f>
        <v>0.21150754486015064</v>
      </c>
      <c r="D233">
        <f>-DEGREES(ATAN2(1,'PID Simulator'!$D$8*B233))+DEGREES(-'PID Simulator'!$D$9*B233)</f>
        <v>-104.26566684851939</v>
      </c>
    </row>
    <row r="234" spans="1:4" x14ac:dyDescent="0.15">
      <c r="A234">
        <v>233</v>
      </c>
      <c r="B234">
        <v>0.46410000000000001</v>
      </c>
      <c r="C234">
        <f>'PID Simulator'!$D$7/SQRT(1+('PID Simulator'!$D$8*B234)^2)</f>
        <v>0.21063659453527281</v>
      </c>
      <c r="D234">
        <f>-DEGREES(ATAN2(1,'PID Simulator'!$D$8*B234))+DEGREES(-'PID Simulator'!$D$9*B234)</f>
        <v>-104.43131036214038</v>
      </c>
    </row>
    <row r="235" spans="1:4" x14ac:dyDescent="0.15">
      <c r="A235">
        <v>234</v>
      </c>
      <c r="B235">
        <v>0.46610000000000001</v>
      </c>
      <c r="C235">
        <f>'PID Simulator'!$D$7/SQRT(1+('PID Simulator'!$D$8*B235)^2)</f>
        <v>0.20977262313078221</v>
      </c>
      <c r="D235">
        <f>-DEGREES(ATAN2(1,'PID Simulator'!$D$8*B235))+DEGREES(-'PID Simulator'!$D$9*B235)</f>
        <v>-104.59653511448946</v>
      </c>
    </row>
    <row r="236" spans="1:4" x14ac:dyDescent="0.15">
      <c r="A236">
        <v>235</v>
      </c>
      <c r="B236">
        <v>0.46810000000000002</v>
      </c>
      <c r="C236">
        <f>'PID Simulator'!$D$7/SQRT(1+('PID Simulator'!$D$8*B236)^2)</f>
        <v>0.2089155491446289</v>
      </c>
      <c r="D236">
        <f>-DEGREES(ATAN2(1,'PID Simulator'!$D$8*B236))+DEGREES(-'PID Simulator'!$D$9*B236)</f>
        <v>-104.76134615882837</v>
      </c>
    </row>
    <row r="237" spans="1:4" x14ac:dyDescent="0.15">
      <c r="A237">
        <v>236</v>
      </c>
      <c r="B237">
        <v>0.47010000000000002</v>
      </c>
      <c r="C237">
        <f>'PID Simulator'!$D$7/SQRT(1+('PID Simulator'!$D$8*B237)^2)</f>
        <v>0.20806529230468346</v>
      </c>
      <c r="D237">
        <f>-DEGREES(ATAN2(1,'PID Simulator'!$D$8*B237))+DEGREES(-'PID Simulator'!$D$9*B237)</f>
        <v>-104.92574846872067</v>
      </c>
    </row>
    <row r="238" spans="1:4" x14ac:dyDescent="0.15">
      <c r="A238">
        <v>237</v>
      </c>
      <c r="B238">
        <v>0.47210000000000002</v>
      </c>
      <c r="C238">
        <f>'PID Simulator'!$D$7/SQRT(1+('PID Simulator'!$D$8*B238)^2)</f>
        <v>0.20722177354634772</v>
      </c>
      <c r="D238">
        <f>-DEGREES(ATAN2(1,'PID Simulator'!$D$8*B238))+DEGREES(-'PID Simulator'!$D$9*B238)</f>
        <v>-105.08974693957038</v>
      </c>
    </row>
    <row r="239" spans="1:4" x14ac:dyDescent="0.15">
      <c r="A239">
        <v>238</v>
      </c>
      <c r="B239">
        <v>0.47410000000000002</v>
      </c>
      <c r="C239">
        <f>'PID Simulator'!$D$7/SQRT(1+('PID Simulator'!$D$8*B239)^2)</f>
        <v>0.20638491499063327</v>
      </c>
      <c r="D239">
        <f>-DEGREES(ATAN2(1,'PID Simulator'!$D$8*B239))+DEGREES(-'PID Simulator'!$D$9*B239)</f>
        <v>-105.25334639012604</v>
      </c>
    </row>
    <row r="240" spans="1:4" x14ac:dyDescent="0.15">
      <c r="A240">
        <v>239</v>
      </c>
      <c r="B240">
        <v>0.47610000000000002</v>
      </c>
      <c r="C240">
        <f>'PID Simulator'!$D$7/SQRT(1+('PID Simulator'!$D$8*B240)^2)</f>
        <v>0.20555463992269887</v>
      </c>
      <c r="D240">
        <f>-DEGREES(ATAN2(1,'PID Simulator'!$D$8*B240))+DEGREES(-'PID Simulator'!$D$9*B240)</f>
        <v>-105.41655156395066</v>
      </c>
    </row>
    <row r="241" spans="1:4" x14ac:dyDescent="0.15">
      <c r="A241">
        <v>240</v>
      </c>
      <c r="B241">
        <v>0.47810000000000002</v>
      </c>
      <c r="C241">
        <f>'PID Simulator'!$D$7/SQRT(1+('PID Simulator'!$D$8*B241)^2)</f>
        <v>0.2047308727708344</v>
      </c>
      <c r="D241">
        <f>-DEGREES(ATAN2(1,'PID Simulator'!$D$8*B241))+DEGREES(-'PID Simulator'!$D$9*B241)</f>
        <v>-105.57936713085849</v>
      </c>
    </row>
    <row r="242" spans="1:4" x14ac:dyDescent="0.15">
      <c r="A242">
        <v>241</v>
      </c>
      <c r="B242">
        <v>0.48009999999999997</v>
      </c>
      <c r="C242">
        <f>'PID Simulator'!$D$7/SQRT(1+('PID Simulator'!$D$8*B242)^2)</f>
        <v>0.20391353908588225</v>
      </c>
      <c r="D242">
        <f>-DEGREES(ATAN2(1,'PID Simulator'!$D$8*B242))+DEGREES(-'PID Simulator'!$D$9*B242)</f>
        <v>-105.74179768831978</v>
      </c>
    </row>
    <row r="243" spans="1:4" x14ac:dyDescent="0.15">
      <c r="A243">
        <v>242</v>
      </c>
      <c r="B243">
        <v>0.48209999999999997</v>
      </c>
      <c r="C243">
        <f>'PID Simulator'!$D$7/SQRT(1+('PID Simulator'!$D$8*B243)^2)</f>
        <v>0.20310256552108524</v>
      </c>
      <c r="D243">
        <f>-DEGREES(ATAN2(1,'PID Simulator'!$D$8*B243))+DEGREES(-'PID Simulator'!$D$9*B243)</f>
        <v>-105.90384776283385</v>
      </c>
    </row>
    <row r="244" spans="1:4" x14ac:dyDescent="0.15">
      <c r="A244">
        <v>243</v>
      </c>
      <c r="B244">
        <v>0.48409999999999997</v>
      </c>
      <c r="C244">
        <f>'PID Simulator'!$D$7/SQRT(1+('PID Simulator'!$D$8*B244)^2)</f>
        <v>0.2022978798123522</v>
      </c>
      <c r="D244">
        <f>-DEGREES(ATAN2(1,'PID Simulator'!$D$8*B244))+DEGREES(-'PID Simulator'!$D$9*B244)</f>
        <v>-106.06552181127171</v>
      </c>
    </row>
    <row r="245" spans="1:4" x14ac:dyDescent="0.15">
      <c r="A245">
        <v>244</v>
      </c>
      <c r="B245">
        <v>0.48609999999999998</v>
      </c>
      <c r="C245">
        <f>'PID Simulator'!$D$7/SQRT(1+('PID Simulator'!$D$8*B245)^2)</f>
        <v>0.20149941075893046</v>
      </c>
      <c r="D245">
        <f>-DEGREES(ATAN2(1,'PID Simulator'!$D$8*B245))+DEGREES(-'PID Simulator'!$D$9*B245)</f>
        <v>-106.22682422218887</v>
      </c>
    </row>
    <row r="246" spans="1:4" x14ac:dyDescent="0.15">
      <c r="A246">
        <v>245</v>
      </c>
      <c r="B246">
        <v>0.48809999999999998</v>
      </c>
      <c r="C246">
        <f>'PID Simulator'!$D$7/SQRT(1+('PID Simulator'!$D$8*B246)^2)</f>
        <v>0.20070708820447722</v>
      </c>
      <c r="D246">
        <f>-DEGREES(ATAN2(1,'PID Simulator'!$D$8*B246))+DEGREES(-'PID Simulator'!$D$9*B246)</f>
        <v>-106.3877593171088</v>
      </c>
    </row>
    <row r="247" spans="1:4" x14ac:dyDescent="0.15">
      <c r="A247">
        <v>246</v>
      </c>
      <c r="B247">
        <v>0.49009999999999998</v>
      </c>
      <c r="C247">
        <f>'PID Simulator'!$D$7/SQRT(1+('PID Simulator'!$D$8*B247)^2)</f>
        <v>0.19992084301851937</v>
      </c>
      <c r="D247">
        <f>-DEGREES(ATAN2(1,'PID Simulator'!$D$8*B247))+DEGREES(-'PID Simulator'!$D$9*B247)</f>
        <v>-106.54833135177846</v>
      </c>
    </row>
    <row r="248" spans="1:4" x14ac:dyDescent="0.15">
      <c r="A248">
        <v>247</v>
      </c>
      <c r="B248">
        <v>0.49209999999999998</v>
      </c>
      <c r="C248">
        <f>'PID Simulator'!$D$7/SQRT(1+('PID Simulator'!$D$8*B248)^2)</f>
        <v>0.19914060707829365</v>
      </c>
      <c r="D248">
        <f>-DEGREES(ATAN2(1,'PID Simulator'!$D$8*B248))+DEGREES(-'PID Simulator'!$D$9*B248)</f>
        <v>-106.70854451739572</v>
      </c>
    </row>
    <row r="249" spans="1:4" x14ac:dyDescent="0.15">
      <c r="A249">
        <v>248</v>
      </c>
      <c r="B249">
        <v>0.49409999999999998</v>
      </c>
      <c r="C249">
        <f>'PID Simulator'!$D$7/SQRT(1+('PID Simulator'!$D$8*B249)^2)</f>
        <v>0.19836631325095871</v>
      </c>
      <c r="D249">
        <f>-DEGREES(ATAN2(1,'PID Simulator'!$D$8*B249))+DEGREES(-'PID Simulator'!$D$9*B249)</f>
        <v>-106.86840294181026</v>
      </c>
    </row>
    <row r="250" spans="1:4" x14ac:dyDescent="0.15">
      <c r="A250">
        <v>249</v>
      </c>
      <c r="B250">
        <v>0.49609999999999999</v>
      </c>
      <c r="C250">
        <f>'PID Simulator'!$D$7/SQRT(1+('PID Simulator'!$D$8*B250)^2)</f>
        <v>0.19759789537616992</v>
      </c>
      <c r="D250">
        <f>-DEGREES(ATAN2(1,'PID Simulator'!$D$8*B250))+DEGREES(-'PID Simulator'!$D$9*B250)</f>
        <v>-107.02791069069791</v>
      </c>
    </row>
    <row r="251" spans="1:4" x14ac:dyDescent="0.15">
      <c r="A251">
        <v>250</v>
      </c>
      <c r="B251">
        <v>0.49809999999999999</v>
      </c>
      <c r="C251">
        <f>'PID Simulator'!$D$7/SQRT(1+('PID Simulator'!$D$8*B251)^2)</f>
        <v>0.19683528824900887</v>
      </c>
      <c r="D251">
        <f>-DEGREES(ATAN2(1,'PID Simulator'!$D$8*B251))+DEGREES(-'PID Simulator'!$D$9*B251)</f>
        <v>-107.1870717687095</v>
      </c>
    </row>
    <row r="252" spans="1:4" x14ac:dyDescent="0.15">
      <c r="A252">
        <v>251</v>
      </c>
      <c r="B252">
        <v>0.50009999999999999</v>
      </c>
      <c r="C252">
        <f>'PID Simulator'!$D$7/SQRT(1+('PID Simulator'!$D$8*B252)^2)</f>
        <v>0.1960784276032598</v>
      </c>
      <c r="D252">
        <f>-DEGREES(ATAN2(1,'PID Simulator'!$D$8*B252))+DEGREES(-'PID Simulator'!$D$9*B252)</f>
        <v>-107.34589012059473</v>
      </c>
    </row>
    <row r="253" spans="1:4" x14ac:dyDescent="0.15">
      <c r="A253">
        <v>252</v>
      </c>
      <c r="B253">
        <v>0.50209999999999999</v>
      </c>
      <c r="C253">
        <f>'PID Simulator'!$D$7/SQRT(1+('PID Simulator'!$D$8*B253)^2)</f>
        <v>0.19532725009502491</v>
      </c>
      <c r="D253">
        <f>-DEGREES(ATAN2(1,'PID Simulator'!$D$8*B253))+DEGREES(-'PID Simulator'!$D$9*B253)</f>
        <v>-107.50436963230172</v>
      </c>
    </row>
    <row r="254" spans="1:4" x14ac:dyDescent="0.15">
      <c r="A254">
        <v>253</v>
      </c>
      <c r="B254">
        <v>0.50409999999999999</v>
      </c>
      <c r="C254">
        <f>'PID Simulator'!$D$7/SQRT(1+('PID Simulator'!$D$8*B254)^2)</f>
        <v>0.19458169328667088</v>
      </c>
      <c r="D254">
        <f>-DEGREES(ATAN2(1,'PID Simulator'!$D$8*B254))+DEGREES(-'PID Simulator'!$D$9*B254)</f>
        <v>-107.66251413205272</v>
      </c>
    </row>
    <row r="255" spans="1:4" x14ac:dyDescent="0.15">
      <c r="A255">
        <v>254</v>
      </c>
      <c r="B255">
        <v>0.50609999999999999</v>
      </c>
      <c r="C255">
        <f>'PID Simulator'!$D$7/SQRT(1+('PID Simulator'!$D$8*B255)^2)</f>
        <v>0.19384169563109915</v>
      </c>
      <c r="D255">
        <f>-DEGREES(ATAN2(1,'PID Simulator'!$D$8*B255))+DEGREES(-'PID Simulator'!$D$9*B255)</f>
        <v>-107.82032739139665</v>
      </c>
    </row>
    <row r="256" spans="1:4" x14ac:dyDescent="0.15">
      <c r="A256">
        <v>255</v>
      </c>
      <c r="B256">
        <v>0.5081</v>
      </c>
      <c r="C256">
        <f>'PID Simulator'!$D$7/SQRT(1+('PID Simulator'!$D$8*B256)^2)</f>
        <v>0.19310719645633243</v>
      </c>
      <c r="D256">
        <f>-DEGREES(ATAN2(1,'PID Simulator'!$D$8*B256))+DEGREES(-'PID Simulator'!$D$9*B256)</f>
        <v>-107.9778131262392</v>
      </c>
    </row>
    <row r="257" spans="1:4" x14ac:dyDescent="0.15">
      <c r="A257">
        <v>256</v>
      </c>
      <c r="B257">
        <v>0.5101</v>
      </c>
      <c r="C257">
        <f>'PID Simulator'!$D$7/SQRT(1+('PID Simulator'!$D$8*B257)^2)</f>
        <v>0.19237813595041092</v>
      </c>
      <c r="D257">
        <f>-DEGREES(ATAN2(1,'PID Simulator'!$D$8*B257))+DEGREES(-'PID Simulator'!$D$9*B257)</f>
        <v>-108.13497499785072</v>
      </c>
    </row>
    <row r="258" spans="1:4" x14ac:dyDescent="0.15">
      <c r="A258">
        <v>257</v>
      </c>
      <c r="B258">
        <v>0.5121</v>
      </c>
      <c r="C258">
        <f>'PID Simulator'!$D$7/SQRT(1+('PID Simulator'!$D$8*B258)^2)</f>
        <v>0.1916544551465908</v>
      </c>
      <c r="D258">
        <f>-DEGREES(ATAN2(1,'PID Simulator'!$D$8*B258))+DEGREES(-'PID Simulator'!$D$9*B258)</f>
        <v>-108.29181661385266</v>
      </c>
    </row>
    <row r="259" spans="1:4" x14ac:dyDescent="0.15">
      <c r="A259">
        <v>258</v>
      </c>
      <c r="B259">
        <v>0.5141</v>
      </c>
      <c r="C259">
        <f>'PID Simulator'!$D$7/SQRT(1+('PID Simulator'!$D$8*B259)^2)</f>
        <v>0.190936095908838</v>
      </c>
      <c r="D259">
        <f>-DEGREES(ATAN2(1,'PID Simulator'!$D$8*B259))+DEGREES(-'PID Simulator'!$D$9*B259)</f>
        <v>-108.4483415291831</v>
      </c>
    </row>
    <row r="260" spans="1:4" x14ac:dyDescent="0.15">
      <c r="A260">
        <v>259</v>
      </c>
      <c r="B260">
        <v>0.5161</v>
      </c>
      <c r="C260">
        <f>'PID Simulator'!$D$7/SQRT(1+('PID Simulator'!$D$8*B260)^2)</f>
        <v>0.19022300091761146</v>
      </c>
      <c r="D260">
        <f>-DEGREES(ATAN2(1,'PID Simulator'!$D$8*B260))+DEGREES(-'PID Simulator'!$D$9*B260)</f>
        <v>-108.60455324704174</v>
      </c>
    </row>
    <row r="261" spans="1:4" x14ac:dyDescent="0.15">
      <c r="A261">
        <v>260</v>
      </c>
      <c r="B261">
        <v>0.5181</v>
      </c>
      <c r="C261">
        <f>'PID Simulator'!$D$7/SQRT(1+('PID Simulator'!$D$8*B261)^2)</f>
        <v>0.18951511365592849</v>
      </c>
      <c r="D261">
        <f>-DEGREES(ATAN2(1,'PID Simulator'!$D$8*B261))+DEGREES(-'PID Simulator'!$D$9*B261)</f>
        <v>-108.76045521981487</v>
      </c>
    </row>
    <row r="262" spans="1:4" x14ac:dyDescent="0.15">
      <c r="A262">
        <v>261</v>
      </c>
      <c r="B262">
        <v>0.52010000000000001</v>
      </c>
      <c r="C262">
        <f>'PID Simulator'!$D$7/SQRT(1+('PID Simulator'!$D$8*B262)^2)</f>
        <v>0.18881237839570675</v>
      </c>
      <c r="D262">
        <f>-DEGREES(ATAN2(1,'PID Simulator'!$D$8*B262))+DEGREES(-'PID Simulator'!$D$9*B262)</f>
        <v>-108.91605084998102</v>
      </c>
    </row>
    <row r="263" spans="1:4" x14ac:dyDescent="0.15">
      <c r="A263">
        <v>262</v>
      </c>
      <c r="B263">
        <v>0.52210000000000001</v>
      </c>
      <c r="C263">
        <f>'PID Simulator'!$D$7/SQRT(1+('PID Simulator'!$D$8*B263)^2)</f>
        <v>0.18811474018437618</v>
      </c>
      <c r="D263">
        <f>-DEGREES(ATAN2(1,'PID Simulator'!$D$8*B263))+DEGREES(-'PID Simulator'!$D$9*B263)</f>
        <v>-109.07134349099746</v>
      </c>
    </row>
    <row r="264" spans="1:4" x14ac:dyDescent="0.15">
      <c r="A264">
        <v>263</v>
      </c>
      <c r="B264">
        <v>0.52410000000000001</v>
      </c>
      <c r="C264">
        <f>'PID Simulator'!$D$7/SQRT(1+('PID Simulator'!$D$8*B264)^2)</f>
        <v>0.18742214483175493</v>
      </c>
      <c r="D264">
        <f>-DEGREES(ATAN2(1,'PID Simulator'!$D$8*B264))+DEGREES(-'PID Simulator'!$D$9*B264)</f>
        <v>-109.22633644816815</v>
      </c>
    </row>
    <row r="265" spans="1:4" x14ac:dyDescent="0.15">
      <c r="A265">
        <v>264</v>
      </c>
      <c r="B265">
        <v>0.52610000000000001</v>
      </c>
      <c r="C265">
        <f>'PID Simulator'!$D$7/SQRT(1+('PID Simulator'!$D$8*B265)^2)</f>
        <v>0.18673453889718367</v>
      </c>
      <c r="D265">
        <f>-DEGREES(ATAN2(1,'PID Simulator'!$D$8*B265))+DEGREES(-'PID Simulator'!$D$9*B265)</f>
        <v>-109.3810329794936</v>
      </c>
    </row>
    <row r="266" spans="1:4" x14ac:dyDescent="0.15">
      <c r="A266">
        <v>265</v>
      </c>
      <c r="B266">
        <v>0.52810000000000001</v>
      </c>
      <c r="C266">
        <f>'PID Simulator'!$D$7/SQRT(1+('PID Simulator'!$D$8*B266)^2)</f>
        <v>0.18605186967691253</v>
      </c>
      <c r="D266">
        <f>-DEGREES(ATAN2(1,'PID Simulator'!$D$8*B266))+DEGREES(-'PID Simulator'!$D$9*B266)</f>
        <v>-109.53543629650302</v>
      </c>
    </row>
    <row r="267" spans="1:4" x14ac:dyDescent="0.15">
      <c r="A267">
        <v>266</v>
      </c>
      <c r="B267">
        <v>0.53010000000000002</v>
      </c>
      <c r="C267">
        <f>'PID Simulator'!$D$7/SQRT(1+('PID Simulator'!$D$8*B267)^2)</f>
        <v>0.18537408519173487</v>
      </c>
      <c r="D267">
        <f>-DEGREES(ATAN2(1,'PID Simulator'!$D$8*B267))+DEGREES(-'PID Simulator'!$D$9*B267)</f>
        <v>-109.68954956506926</v>
      </c>
    </row>
    <row r="268" spans="1:4" x14ac:dyDescent="0.15">
      <c r="A268">
        <v>267</v>
      </c>
      <c r="B268">
        <v>0.53210000000000002</v>
      </c>
      <c r="C268">
        <f>'PID Simulator'!$D$7/SQRT(1+('PID Simulator'!$D$8*B268)^2)</f>
        <v>0.18470113417486259</v>
      </c>
      <c r="D268">
        <f>-DEGREES(ATAN2(1,'PID Simulator'!$D$8*B268))+DEGREES(-'PID Simulator'!$D$9*B268)</f>
        <v>-109.84337590620692</v>
      </c>
    </row>
    <row r="269" spans="1:4" x14ac:dyDescent="0.15">
      <c r="A269">
        <v>268</v>
      </c>
      <c r="B269">
        <v>0.53410000000000002</v>
      </c>
      <c r="C269">
        <f>'PID Simulator'!$D$7/SQRT(1+('PID Simulator'!$D$8*B269)^2)</f>
        <v>0.18403296606003769</v>
      </c>
      <c r="D269">
        <f>-DEGREES(ATAN2(1,'PID Simulator'!$D$8*B269))+DEGREES(-'PID Simulator'!$D$9*B269)</f>
        <v>-109.99691839685384</v>
      </c>
    </row>
    <row r="270" spans="1:4" x14ac:dyDescent="0.15">
      <c r="A270">
        <v>269</v>
      </c>
      <c r="B270">
        <v>0.53610000000000002</v>
      </c>
      <c r="C270">
        <f>'PID Simulator'!$D$7/SQRT(1+('PID Simulator'!$D$8*B270)^2)</f>
        <v>0.18336953096987513</v>
      </c>
      <c r="D270">
        <f>-DEGREES(ATAN2(1,'PID Simulator'!$D$8*B270))+DEGREES(-'PID Simulator'!$D$9*B270)</f>
        <v>-110.15018007063668</v>
      </c>
    </row>
    <row r="271" spans="1:4" x14ac:dyDescent="0.15">
      <c r="A271">
        <v>270</v>
      </c>
      <c r="B271">
        <v>0.53810000000000002</v>
      </c>
      <c r="C271">
        <f>'PID Simulator'!$D$7/SQRT(1+('PID Simulator'!$D$8*B271)^2)</f>
        <v>0.18271077970443128</v>
      </c>
      <c r="D271">
        <f>-DEGREES(ATAN2(1,'PID Simulator'!$D$8*B271))+DEGREES(-'PID Simulator'!$D$9*B271)</f>
        <v>-110.30316391862085</v>
      </c>
    </row>
    <row r="272" spans="1:4" x14ac:dyDescent="0.15">
      <c r="A272">
        <v>271</v>
      </c>
      <c r="B272">
        <v>0.54010000000000002</v>
      </c>
      <c r="C272">
        <f>'PID Simulator'!$D$7/SQRT(1+('PID Simulator'!$D$8*B272)^2)</f>
        <v>0.18205666372999368</v>
      </c>
      <c r="D272">
        <f>-DEGREES(ATAN2(1,'PID Simulator'!$D$8*B272))+DEGREES(-'PID Simulator'!$D$9*B272)</f>
        <v>-110.45587289004492</v>
      </c>
    </row>
    <row r="273" spans="1:4" x14ac:dyDescent="0.15">
      <c r="A273">
        <v>272</v>
      </c>
      <c r="B273">
        <v>0.54210000000000003</v>
      </c>
      <c r="C273">
        <f>'PID Simulator'!$D$7/SQRT(1+('PID Simulator'!$D$8*B273)^2)</f>
        <v>0.18140713516808699</v>
      </c>
      <c r="D273">
        <f>-DEGREES(ATAN2(1,'PID Simulator'!$D$8*B273))+DEGREES(-'PID Simulator'!$D$9*B273)</f>
        <v>-110.60830989304027</v>
      </c>
    </row>
    <row r="274" spans="1:4" x14ac:dyDescent="0.15">
      <c r="A274">
        <v>273</v>
      </c>
      <c r="B274">
        <v>0.54410000000000003</v>
      </c>
      <c r="C274">
        <f>'PID Simulator'!$D$7/SQRT(1+('PID Simulator'!$D$8*B274)^2)</f>
        <v>0.18076214678469035</v>
      </c>
      <c r="D274">
        <f>-DEGREES(ATAN2(1,'PID Simulator'!$D$8*B274))+DEGREES(-'PID Simulator'!$D$9*B274)</f>
        <v>-110.76047779533607</v>
      </c>
    </row>
    <row r="275" spans="1:4" x14ac:dyDescent="0.15">
      <c r="A275">
        <v>274</v>
      </c>
      <c r="B275">
        <v>0.54610000000000003</v>
      </c>
      <c r="C275">
        <f>'PID Simulator'!$D$7/SQRT(1+('PID Simulator'!$D$8*B275)^2)</f>
        <v>0.18012165197966223</v>
      </c>
      <c r="D275">
        <f>-DEGREES(ATAN2(1,'PID Simulator'!$D$8*B275))+DEGREES(-'PID Simulator'!$D$9*B275)</f>
        <v>-110.9123794249499</v>
      </c>
    </row>
    <row r="276" spans="1:4" x14ac:dyDescent="0.15">
      <c r="A276">
        <v>275</v>
      </c>
      <c r="B276">
        <v>0.54810000000000003</v>
      </c>
      <c r="C276">
        <f>'PID Simulator'!$D$7/SQRT(1+('PID Simulator'!$D$8*B276)^2)</f>
        <v>0.1794856047763668</v>
      </c>
      <c r="D276">
        <f>-DEGREES(ATAN2(1,'PID Simulator'!$D$8*B276))+DEGREES(-'PID Simulator'!$D$9*B276)</f>
        <v>-111.06401757086459</v>
      </c>
    </row>
    <row r="277" spans="1:4" x14ac:dyDescent="0.15">
      <c r="A277">
        <v>276</v>
      </c>
      <c r="B277">
        <v>0.55010000000000003</v>
      </c>
      <c r="C277">
        <f>'PID Simulator'!$D$7/SQRT(1+('PID Simulator'!$D$8*B277)^2)</f>
        <v>0.17885395981149924</v>
      </c>
      <c r="D277">
        <f>-DEGREES(ATAN2(1,'PID Simulator'!$D$8*B277))+DEGREES(-'PID Simulator'!$D$9*B277)</f>
        <v>-111.2153949836913</v>
      </c>
    </row>
    <row r="278" spans="1:4" x14ac:dyDescent="0.15">
      <c r="A278">
        <v>277</v>
      </c>
      <c r="B278">
        <v>0.55210000000000004</v>
      </c>
      <c r="C278">
        <f>'PID Simulator'!$D$7/SQRT(1+('PID Simulator'!$D$8*B278)^2)</f>
        <v>0.17822667232510458</v>
      </c>
      <c r="D278">
        <f>-DEGREES(ATAN2(1,'PID Simulator'!$D$8*B278))+DEGREES(-'PID Simulator'!$D$9*B278)</f>
        <v>-111.3665143763194</v>
      </c>
    </row>
    <row r="279" spans="1:4" x14ac:dyDescent="0.15">
      <c r="A279">
        <v>278</v>
      </c>
      <c r="B279">
        <v>0.55410000000000004</v>
      </c>
      <c r="C279">
        <f>'PID Simulator'!$D$7/SQRT(1+('PID Simulator'!$D$8*B279)^2)</f>
        <v>0.17760369815078611</v>
      </c>
      <c r="D279">
        <f>-DEGREES(ATAN2(1,'PID Simulator'!$D$8*B279))+DEGREES(-'PID Simulator'!$D$9*B279)</f>
        <v>-111.51737842455327</v>
      </c>
    </row>
    <row r="280" spans="1:4" x14ac:dyDescent="0.15">
      <c r="A280">
        <v>279</v>
      </c>
      <c r="B280">
        <v>0.55610000000000004</v>
      </c>
      <c r="C280">
        <f>'PID Simulator'!$D$7/SQRT(1+('PID Simulator'!$D$8*B280)^2)</f>
        <v>0.17698499370609938</v>
      </c>
      <c r="D280">
        <f>-DEGREES(ATAN2(1,'PID Simulator'!$D$8*B280))+DEGREES(-'PID Simulator'!$D$9*B280)</f>
        <v>-111.66798976773646</v>
      </c>
    </row>
    <row r="281" spans="1:4" x14ac:dyDescent="0.15">
      <c r="A281">
        <v>280</v>
      </c>
      <c r="B281">
        <v>0.55810000000000004</v>
      </c>
      <c r="C281">
        <f>'PID Simulator'!$D$7/SQRT(1+('PID Simulator'!$D$8*B281)^2)</f>
        <v>0.17637051598312797</v>
      </c>
      <c r="D281">
        <f>-DEGREES(ATAN2(1,'PID Simulator'!$D$8*B281))+DEGREES(-'PID Simulator'!$D$9*B281)</f>
        <v>-111.81835100936345</v>
      </c>
    </row>
    <row r="282" spans="1:4" x14ac:dyDescent="0.15">
      <c r="A282">
        <v>281</v>
      </c>
      <c r="B282">
        <v>0.56010000000000004</v>
      </c>
      <c r="C282">
        <f>'PID Simulator'!$D$7/SQRT(1+('PID Simulator'!$D$8*B282)^2)</f>
        <v>0.17576022253923684</v>
      </c>
      <c r="D282">
        <f>-DEGREES(ATAN2(1,'PID Simulator'!$D$8*B282))+DEGREES(-'PID Simulator'!$D$9*B282)</f>
        <v>-111.96846471767921</v>
      </c>
    </row>
    <row r="283" spans="1:4" x14ac:dyDescent="0.15">
      <c r="A283">
        <v>282</v>
      </c>
      <c r="B283">
        <v>0.56210000000000004</v>
      </c>
      <c r="C283">
        <f>'PID Simulator'!$D$7/SQRT(1+('PID Simulator'!$D$8*B283)^2)</f>
        <v>0.17515407148799969</v>
      </c>
      <c r="D283">
        <f>-DEGREES(ATAN2(1,'PID Simulator'!$D$8*B283))+DEGREES(-'PID Simulator'!$D$9*B283)</f>
        <v>-112.11833342626699</v>
      </c>
    </row>
    <row r="284" spans="1:4" x14ac:dyDescent="0.15">
      <c r="A284">
        <v>283</v>
      </c>
      <c r="B284">
        <v>0.56410000000000005</v>
      </c>
      <c r="C284">
        <f>'PID Simulator'!$D$7/SQRT(1+('PID Simulator'!$D$8*B284)^2)</f>
        <v>0.17455202149029633</v>
      </c>
      <c r="D284">
        <f>-DEGREES(ATAN2(1,'PID Simulator'!$D$8*B284))+DEGREES(-'PID Simulator'!$D$9*B284)</f>
        <v>-112.26795963462453</v>
      </c>
    </row>
    <row r="285" spans="1:4" x14ac:dyDescent="0.15">
      <c r="A285">
        <v>284</v>
      </c>
      <c r="B285">
        <v>0.56610000000000005</v>
      </c>
      <c r="C285">
        <f>'PID Simulator'!$D$7/SQRT(1+('PID Simulator'!$D$8*B285)^2)</f>
        <v>0.17395403174557716</v>
      </c>
      <c r="D285">
        <f>-DEGREES(ATAN2(1,'PID Simulator'!$D$8*B285))+DEGREES(-'PID Simulator'!$D$9*B285)</f>
        <v>-112.41734580872887</v>
      </c>
    </row>
    <row r="286" spans="1:4" x14ac:dyDescent="0.15">
      <c r="A286">
        <v>285</v>
      </c>
      <c r="B286">
        <v>0.56810000000000005</v>
      </c>
      <c r="C286">
        <f>'PID Simulator'!$D$7/SQRT(1+('PID Simulator'!$D$8*B286)^2)</f>
        <v>0.17336006198329024</v>
      </c>
      <c r="D286">
        <f>-DEGREES(ATAN2(1,'PID Simulator'!$D$8*B286))+DEGREES(-'PID Simulator'!$D$9*B286)</f>
        <v>-112.56649438159013</v>
      </c>
    </row>
    <row r="287" spans="1:4" x14ac:dyDescent="0.15">
      <c r="A287">
        <v>286</v>
      </c>
      <c r="B287">
        <v>0.57010000000000005</v>
      </c>
      <c r="C287">
        <f>'PID Simulator'!$D$7/SQRT(1+('PID Simulator'!$D$8*B287)^2)</f>
        <v>0.17277007245446802</v>
      </c>
      <c r="D287">
        <f>-DEGREES(ATAN2(1,'PID Simulator'!$D$8*B287))+DEGREES(-'PID Simulator'!$D$9*B287)</f>
        <v>-112.71540775379465</v>
      </c>
    </row>
    <row r="288" spans="1:4" x14ac:dyDescent="0.15">
      <c r="A288">
        <v>287</v>
      </c>
      <c r="B288">
        <v>0.57210000000000005</v>
      </c>
      <c r="C288">
        <f>'PID Simulator'!$D$7/SQRT(1+('PID Simulator'!$D$8*B288)^2)</f>
        <v>0.17218402392347096</v>
      </c>
      <c r="D288">
        <f>-DEGREES(ATAN2(1,'PID Simulator'!$D$8*B288))+DEGREES(-'PID Simulator'!$D$9*B288)</f>
        <v>-112.86408829403722</v>
      </c>
    </row>
    <row r="289" spans="1:4" x14ac:dyDescent="0.15">
      <c r="A289">
        <v>288</v>
      </c>
      <c r="B289">
        <v>0.57410000000000005</v>
      </c>
      <c r="C289">
        <f>'PID Simulator'!$D$7/SQRT(1+('PID Simulator'!$D$8*B289)^2)</f>
        <v>0.17160187765988308</v>
      </c>
      <c r="D289">
        <f>-DEGREES(ATAN2(1,'PID Simulator'!$D$8*B289))+DEGREES(-'PID Simulator'!$D$9*B289)</f>
        <v>-113.0125383396432</v>
      </c>
    </row>
    <row r="290" spans="1:4" x14ac:dyDescent="0.15">
      <c r="A290">
        <v>289</v>
      </c>
      <c r="B290">
        <v>0.57610000000000006</v>
      </c>
      <c r="C290">
        <f>'PID Simulator'!$D$7/SQRT(1+('PID Simulator'!$D$8*B290)^2)</f>
        <v>0.17102359543055842</v>
      </c>
      <c r="D290">
        <f>-DEGREES(ATAN2(1,'PID Simulator'!$D$8*B290))+DEGREES(-'PID Simulator'!$D$9*B290)</f>
        <v>-113.16076019708058</v>
      </c>
    </row>
    <row r="291" spans="1:4" x14ac:dyDescent="0.15">
      <c r="A291">
        <v>290</v>
      </c>
      <c r="B291">
        <v>0.57809999999999995</v>
      </c>
      <c r="C291">
        <f>'PID Simulator'!$D$7/SQRT(1+('PID Simulator'!$D$8*B291)^2)</f>
        <v>0.17044913949181328</v>
      </c>
      <c r="D291">
        <f>-DEGREES(ATAN2(1,'PID Simulator'!$D$8*B291))+DEGREES(-'PID Simulator'!$D$9*B291)</f>
        <v>-113.30875614246197</v>
      </c>
    </row>
    <row r="292" spans="1:4" x14ac:dyDescent="0.15">
      <c r="A292">
        <v>291</v>
      </c>
      <c r="B292">
        <v>0.58009999999999995</v>
      </c>
      <c r="C292">
        <f>'PID Simulator'!$D$7/SQRT(1+('PID Simulator'!$D$8*B292)^2)</f>
        <v>0.16987847258176228</v>
      </c>
      <c r="D292">
        <f>-DEGREES(ATAN2(1,'PID Simulator'!$D$8*B292))+DEGREES(-'PID Simulator'!$D$9*B292)</f>
        <v>-113.45652842203718</v>
      </c>
    </row>
    <row r="293" spans="1:4" x14ac:dyDescent="0.15">
      <c r="A293">
        <v>292</v>
      </c>
      <c r="B293">
        <v>0.58209999999999995</v>
      </c>
      <c r="C293">
        <f>'PID Simulator'!$D$7/SQRT(1+('PID Simulator'!$D$8*B293)^2)</f>
        <v>0.16931155791279512</v>
      </c>
      <c r="D293">
        <f>-DEGREES(ATAN2(1,'PID Simulator'!$D$8*B293))+DEGREES(-'PID Simulator'!$D$9*B293)</f>
        <v>-113.60407925267594</v>
      </c>
    </row>
    <row r="294" spans="1:4" x14ac:dyDescent="0.15">
      <c r="A294">
        <v>293</v>
      </c>
      <c r="B294">
        <v>0.58409999999999995</v>
      </c>
      <c r="C294">
        <f>'PID Simulator'!$D$7/SQRT(1+('PID Simulator'!$D$8*B294)^2)</f>
        <v>0.16874835916419104</v>
      </c>
      <c r="D294">
        <f>-DEGREES(ATAN2(1,'PID Simulator'!$D$8*B294))+DEGREES(-'PID Simulator'!$D$9*B294)</f>
        <v>-113.75141082234194</v>
      </c>
    </row>
    <row r="295" spans="1:4" x14ac:dyDescent="0.15">
      <c r="A295">
        <v>294</v>
      </c>
      <c r="B295">
        <v>0.58609999999999995</v>
      </c>
      <c r="C295">
        <f>'PID Simulator'!$D$7/SQRT(1+('PID Simulator'!$D$8*B295)^2)</f>
        <v>0.1681888404748676</v>
      </c>
      <c r="D295">
        <f>-DEGREES(ATAN2(1,'PID Simulator'!$D$8*B295))+DEGREES(-'PID Simulator'!$D$9*B295)</f>
        <v>-113.89852529055739</v>
      </c>
    </row>
    <row r="296" spans="1:4" x14ac:dyDescent="0.15">
      <c r="A296">
        <v>295</v>
      </c>
      <c r="B296">
        <v>0.58809999999999996</v>
      </c>
      <c r="C296">
        <f>'PID Simulator'!$D$7/SQRT(1+('PID Simulator'!$D$8*B296)^2)</f>
        <v>0.16763296643626205</v>
      </c>
      <c r="D296">
        <f>-DEGREES(ATAN2(1,'PID Simulator'!$D$8*B296))+DEGREES(-'PID Simulator'!$D$9*B296)</f>
        <v>-114.04542478885878</v>
      </c>
    </row>
    <row r="297" spans="1:4" x14ac:dyDescent="0.15">
      <c r="A297">
        <v>296</v>
      </c>
      <c r="B297">
        <v>0.59009999999999996</v>
      </c>
      <c r="C297">
        <f>'PID Simulator'!$D$7/SQRT(1+('PID Simulator'!$D$8*B297)^2)</f>
        <v>0.1670807020853414</v>
      </c>
      <c r="D297">
        <f>-DEGREES(ATAN2(1,'PID Simulator'!$D$8*B297))+DEGREES(-'PID Simulator'!$D$9*B297)</f>
        <v>-114.19211142124442</v>
      </c>
    </row>
    <row r="298" spans="1:4" x14ac:dyDescent="0.15">
      <c r="A298">
        <v>297</v>
      </c>
      <c r="B298">
        <v>0.59209999999999996</v>
      </c>
      <c r="C298">
        <f>'PID Simulator'!$D$7/SQRT(1+('PID Simulator'!$D$8*B298)^2)</f>
        <v>0.16653201289773964</v>
      </c>
      <c r="D298">
        <f>-DEGREES(ATAN2(1,'PID Simulator'!$D$8*B298))+DEGREES(-'PID Simulator'!$D$9*B298)</f>
        <v>-114.33858726461283</v>
      </c>
    </row>
    <row r="299" spans="1:4" x14ac:dyDescent="0.15">
      <c r="A299">
        <v>298</v>
      </c>
      <c r="B299">
        <v>0.59409999999999996</v>
      </c>
      <c r="C299">
        <f>'PID Simulator'!$D$7/SQRT(1+('PID Simulator'!$D$8*B299)^2)</f>
        <v>0.16598686478101846</v>
      </c>
      <c r="D299">
        <f>-DEGREES(ATAN2(1,'PID Simulator'!$D$8*B299))+DEGREES(-'PID Simulator'!$D$9*B299)</f>
        <v>-114.48485436919356</v>
      </c>
    </row>
    <row r="300" spans="1:4" x14ac:dyDescent="0.15">
      <c r="A300">
        <v>299</v>
      </c>
      <c r="B300">
        <v>0.59609999999999996</v>
      </c>
      <c r="C300">
        <f>'PID Simulator'!$D$7/SQRT(1+('PID Simulator'!$D$8*B300)^2)</f>
        <v>0.16544522406804979</v>
      </c>
      <c r="D300">
        <f>-DEGREES(ATAN2(1,'PID Simulator'!$D$8*B300))+DEGREES(-'PID Simulator'!$D$9*B300)</f>
        <v>-114.6309147589694</v>
      </c>
    </row>
    <row r="301" spans="1:4" x14ac:dyDescent="0.15">
      <c r="A301">
        <v>300</v>
      </c>
      <c r="B301">
        <v>0.59809999999999997</v>
      </c>
      <c r="C301">
        <f>'PID Simulator'!$D$7/SQRT(1+('PID Simulator'!$D$8*B301)^2)</f>
        <v>0.16490705751051685</v>
      </c>
      <c r="D301">
        <f>-DEGREES(ATAN2(1,'PID Simulator'!$D$8*B301))+DEGREES(-'PID Simulator'!$D$9*B301)</f>
        <v>-114.7767704320909</v>
      </c>
    </row>
    <row r="302" spans="1:4" x14ac:dyDescent="0.15">
      <c r="A302">
        <v>301</v>
      </c>
      <c r="B302">
        <v>0.60009999999999997</v>
      </c>
      <c r="C302">
        <f>'PID Simulator'!$D$7/SQRT(1+('PID Simulator'!$D$8*B302)^2)</f>
        <v>0.16437233227253237</v>
      </c>
      <c r="D302">
        <f>-DEGREES(ATAN2(1,'PID Simulator'!$D$8*B302))+DEGREES(-'PID Simulator'!$D$9*B302)</f>
        <v>-114.92242336128314</v>
      </c>
    </row>
    <row r="303" spans="1:4" x14ac:dyDescent="0.15">
      <c r="A303">
        <v>302</v>
      </c>
      <c r="B303">
        <v>0.60209999999999997</v>
      </c>
      <c r="C303">
        <f>'PID Simulator'!$D$7/SQRT(1+('PID Simulator'!$D$8*B303)^2)</f>
        <v>0.16384101592437031</v>
      </c>
      <c r="D303">
        <f>-DEGREES(ATAN2(1,'PID Simulator'!$D$8*B303))+DEGREES(-'PID Simulator'!$D$9*B303)</f>
        <v>-115.06787549424487</v>
      </c>
    </row>
    <row r="304" spans="1:4" x14ac:dyDescent="0.15">
      <c r="A304">
        <v>303</v>
      </c>
      <c r="B304">
        <v>0.60409999999999997</v>
      </c>
      <c r="C304">
        <f>'PID Simulator'!$D$7/SQRT(1+('PID Simulator'!$D$8*B304)^2)</f>
        <v>0.16331307643630982</v>
      </c>
      <c r="D304">
        <f>-DEGREES(ATAN2(1,'PID Simulator'!$D$8*B304))+DEGREES(-'PID Simulator'!$D$9*B304)</f>
        <v>-115.21312875404027</v>
      </c>
    </row>
    <row r="305" spans="1:4" x14ac:dyDescent="0.15">
      <c r="A305">
        <v>304</v>
      </c>
      <c r="B305">
        <v>0.60609999999999997</v>
      </c>
      <c r="C305">
        <f>'PID Simulator'!$D$7/SQRT(1+('PID Simulator'!$D$8*B305)^2)</f>
        <v>0.16278848217258854</v>
      </c>
      <c r="D305">
        <f>-DEGREES(ATAN2(1,'PID Simulator'!$D$8*B305))+DEGREES(-'PID Simulator'!$D$9*B305)</f>
        <v>-115.35818503948329</v>
      </c>
    </row>
    <row r="306" spans="1:4" x14ac:dyDescent="0.15">
      <c r="A306">
        <v>305</v>
      </c>
      <c r="B306">
        <v>0.60809999999999997</v>
      </c>
      <c r="C306">
        <f>'PID Simulator'!$D$7/SQRT(1+('PID Simulator'!$D$8*B306)^2)</f>
        <v>0.16226720188546334</v>
      </c>
      <c r="D306">
        <f>-DEGREES(ATAN2(1,'PID Simulator'!$D$8*B306))+DEGREES(-'PID Simulator'!$D$9*B306)</f>
        <v>-115.50304622551528</v>
      </c>
    </row>
    <row r="307" spans="1:4" x14ac:dyDescent="0.15">
      <c r="A307">
        <v>306</v>
      </c>
      <c r="B307">
        <v>0.61009999999999998</v>
      </c>
      <c r="C307">
        <f>'PID Simulator'!$D$7/SQRT(1+('PID Simulator'!$D$8*B307)^2)</f>
        <v>0.1617492047093762</v>
      </c>
      <c r="D307">
        <f>-DEGREES(ATAN2(1,'PID Simulator'!$D$8*B307))+DEGREES(-'PID Simulator'!$D$9*B307)</f>
        <v>-115.64771416357513</v>
      </c>
    </row>
    <row r="308" spans="1:4" x14ac:dyDescent="0.15">
      <c r="A308">
        <v>307</v>
      </c>
      <c r="B308">
        <v>0.61209999999999998</v>
      </c>
      <c r="C308">
        <f>'PID Simulator'!$D$7/SQRT(1+('PID Simulator'!$D$8*B308)^2)</f>
        <v>0.16123446015522319</v>
      </c>
      <c r="D308">
        <f>-DEGREES(ATAN2(1,'PID Simulator'!$D$8*B308))+DEGREES(-'PID Simulator'!$D$9*B308)</f>
        <v>-115.79219068196306</v>
      </c>
    </row>
    <row r="309" spans="1:4" x14ac:dyDescent="0.15">
      <c r="A309">
        <v>308</v>
      </c>
      <c r="B309">
        <v>0.61409999999999998</v>
      </c>
      <c r="C309">
        <f>'PID Simulator'!$D$7/SQRT(1+('PID Simulator'!$D$8*B309)^2)</f>
        <v>0.16072293810472424</v>
      </c>
      <c r="D309">
        <f>-DEGREES(ATAN2(1,'PID Simulator'!$D$8*B309))+DEGREES(-'PID Simulator'!$D$9*B309)</f>
        <v>-115.9364775861975</v>
      </c>
    </row>
    <row r="310" spans="1:4" x14ac:dyDescent="0.15">
      <c r="A310">
        <v>309</v>
      </c>
      <c r="B310">
        <v>0.61609999999999998</v>
      </c>
      <c r="C310">
        <f>'PID Simulator'!$D$7/SQRT(1+('PID Simulator'!$D$8*B310)^2)</f>
        <v>0.16021460880489199</v>
      </c>
      <c r="D310">
        <f>-DEGREES(ATAN2(1,'PID Simulator'!$D$8*B310))+DEGREES(-'PID Simulator'!$D$9*B310)</f>
        <v>-116.08057665936551</v>
      </c>
    </row>
    <row r="311" spans="1:4" x14ac:dyDescent="0.15">
      <c r="A311">
        <v>310</v>
      </c>
      <c r="B311">
        <v>0.61809999999999998</v>
      </c>
      <c r="C311">
        <f>'PID Simulator'!$D$7/SQRT(1+('PID Simulator'!$D$8*B311)^2)</f>
        <v>0.15970944286259775</v>
      </c>
      <c r="D311">
        <f>-DEGREES(ATAN2(1,'PID Simulator'!$D$8*B311))+DEGREES(-'PID Simulator'!$D$9*B311)</f>
        <v>-116.22448966246685</v>
      </c>
    </row>
    <row r="312" spans="1:4" x14ac:dyDescent="0.15">
      <c r="A312">
        <v>311</v>
      </c>
      <c r="B312">
        <v>0.62009999999999998</v>
      </c>
      <c r="C312">
        <f>'PID Simulator'!$D$7/SQRT(1+('PID Simulator'!$D$8*B312)^2)</f>
        <v>0.15920741123923218</v>
      </c>
      <c r="D312">
        <f>-DEGREES(ATAN2(1,'PID Simulator'!$D$8*B312))+DEGREES(-'PID Simulator'!$D$9*B312)</f>
        <v>-116.36821833475173</v>
      </c>
    </row>
    <row r="313" spans="1:4" x14ac:dyDescent="0.15">
      <c r="A313">
        <v>312</v>
      </c>
      <c r="B313">
        <v>0.62209999999999999</v>
      </c>
      <c r="C313">
        <f>'PID Simulator'!$D$7/SQRT(1+('PID Simulator'!$D$8*B313)^2)</f>
        <v>0.15870848524545925</v>
      </c>
      <c r="D313">
        <f>-DEGREES(ATAN2(1,'PID Simulator'!$D$8*B313))+DEGREES(-'PID Simulator'!$D$9*B313)</f>
        <v>-116.51176439405253</v>
      </c>
    </row>
    <row r="314" spans="1:4" x14ac:dyDescent="0.15">
      <c r="A314">
        <v>313</v>
      </c>
      <c r="B314">
        <v>0.62409999999999999</v>
      </c>
      <c r="C314">
        <f>'PID Simulator'!$D$7/SQRT(1+('PID Simulator'!$D$8*B314)^2)</f>
        <v>0.15821263653606163</v>
      </c>
      <c r="D314">
        <f>-DEGREES(ATAN2(1,'PID Simulator'!$D$8*B314))+DEGREES(-'PID Simulator'!$D$9*B314)</f>
        <v>-116.65512953710942</v>
      </c>
    </row>
    <row r="315" spans="1:4" x14ac:dyDescent="0.15">
      <c r="A315">
        <v>314</v>
      </c>
      <c r="B315">
        <v>0.62609999999999999</v>
      </c>
      <c r="C315">
        <f>'PID Simulator'!$D$7/SQRT(1+('PID Simulator'!$D$8*B315)^2)</f>
        <v>0.15771983710487508</v>
      </c>
      <c r="D315">
        <f>-DEGREES(ATAN2(1,'PID Simulator'!$D$8*B315))+DEGREES(-'PID Simulator'!$D$9*B315)</f>
        <v>-116.79831543989017</v>
      </c>
    </row>
    <row r="316" spans="1:4" x14ac:dyDescent="0.15">
      <c r="A316">
        <v>315</v>
      </c>
      <c r="B316">
        <v>0.62809999999999999</v>
      </c>
      <c r="C316">
        <f>'PID Simulator'!$D$7/SQRT(1+('PID Simulator'!$D$8*B316)^2)</f>
        <v>0.15723005927981132</v>
      </c>
      <c r="D316">
        <f>-DEGREES(ATAN2(1,'PID Simulator'!$D$8*B316))+DEGREES(-'PID Simulator'!$D$9*B316)</f>
        <v>-116.94132375790429</v>
      </c>
    </row>
    <row r="317" spans="1:4" x14ac:dyDescent="0.15">
      <c r="A317">
        <v>316</v>
      </c>
      <c r="B317">
        <v>0.63009999999999999</v>
      </c>
      <c r="C317">
        <f>'PID Simulator'!$D$7/SQRT(1+('PID Simulator'!$D$8*B317)^2)</f>
        <v>0.15674327571796592</v>
      </c>
      <c r="D317">
        <f>-DEGREES(ATAN2(1,'PID Simulator'!$D$8*B317))+DEGREES(-'PID Simulator'!$D$9*B317)</f>
        <v>-117.08415612651129</v>
      </c>
    </row>
    <row r="318" spans="1:4" x14ac:dyDescent="0.15">
      <c r="A318">
        <v>317</v>
      </c>
      <c r="B318">
        <v>0.6321</v>
      </c>
      <c r="C318">
        <f>'PID Simulator'!$D$7/SQRT(1+('PID Simulator'!$D$8*B318)^2)</f>
        <v>0.15625945940081135</v>
      </c>
      <c r="D318">
        <f>-DEGREES(ATAN2(1,'PID Simulator'!$D$8*B318))+DEGREES(-'PID Simulator'!$D$9*B318)</f>
        <v>-117.22681416122387</v>
      </c>
    </row>
    <row r="319" spans="1:4" x14ac:dyDescent="0.15">
      <c r="A319">
        <v>318</v>
      </c>
      <c r="B319">
        <v>0.6341</v>
      </c>
      <c r="C319">
        <f>'PID Simulator'!$D$7/SQRT(1+('PID Simulator'!$D$8*B319)^2)</f>
        <v>0.15577858362947183</v>
      </c>
      <c r="D319">
        <f>-DEGREES(ATAN2(1,'PID Simulator'!$D$8*B319))+DEGREES(-'PID Simulator'!$D$9*B319)</f>
        <v>-117.36929945800512</v>
      </c>
    </row>
    <row r="320" spans="1:4" x14ac:dyDescent="0.15">
      <c r="A320">
        <v>319</v>
      </c>
      <c r="B320">
        <v>0.6361</v>
      </c>
      <c r="C320">
        <f>'PID Simulator'!$D$7/SQRT(1+('PID Simulator'!$D$8*B320)^2)</f>
        <v>0.15530062202008002</v>
      </c>
      <c r="D320">
        <f>-DEGREES(ATAN2(1,'PID Simulator'!$D$8*B320))+DEGREES(-'PID Simulator'!$D$9*B320)</f>
        <v>-117.51161359356104</v>
      </c>
    </row>
    <row r="321" spans="1:4" x14ac:dyDescent="0.15">
      <c r="A321">
        <v>320</v>
      </c>
      <c r="B321">
        <v>0.6381</v>
      </c>
      <c r="C321">
        <f>'PID Simulator'!$D$7/SQRT(1+('PID Simulator'!$D$8*B321)^2)</f>
        <v>0.15482554849921232</v>
      </c>
      <c r="D321">
        <f>-DEGREES(ATAN2(1,'PID Simulator'!$D$8*B321))+DEGREES(-'PID Simulator'!$D$9*B321)</f>
        <v>-117.65375812562743</v>
      </c>
    </row>
    <row r="322" spans="1:4" x14ac:dyDescent="0.15">
      <c r="A322">
        <v>321</v>
      </c>
      <c r="B322">
        <v>0.6401</v>
      </c>
      <c r="C322">
        <f>'PID Simulator'!$D$7/SQRT(1+('PID Simulator'!$D$8*B322)^2)</f>
        <v>0.15435333729940257</v>
      </c>
      <c r="D322">
        <f>-DEGREES(ATAN2(1,'PID Simulator'!$D$8*B322))+DEGREES(-'PID Simulator'!$D$9*B322)</f>
        <v>-117.79573459325195</v>
      </c>
    </row>
    <row r="323" spans="1:4" x14ac:dyDescent="0.15">
      <c r="A323">
        <v>322</v>
      </c>
      <c r="B323">
        <v>0.6421</v>
      </c>
      <c r="C323">
        <f>'PID Simulator'!$D$7/SQRT(1+('PID Simulator'!$D$8*B323)^2)</f>
        <v>0.15388396295473178</v>
      </c>
      <c r="D323">
        <f>-DEGREES(ATAN2(1,'PID Simulator'!$D$8*B323))+DEGREES(-'PID Simulator'!$D$9*B323)</f>
        <v>-117.93754451707107</v>
      </c>
    </row>
    <row r="324" spans="1:4" x14ac:dyDescent="0.15">
      <c r="A324">
        <v>323</v>
      </c>
      <c r="B324">
        <v>0.64410000000000001</v>
      </c>
      <c r="C324">
        <f>'PID Simulator'!$D$7/SQRT(1+('PID Simulator'!$D$8*B324)^2)</f>
        <v>0.15341740029649301</v>
      </c>
      <c r="D324">
        <f>-DEGREES(ATAN2(1,'PID Simulator'!$D$8*B324))+DEGREES(-'PID Simulator'!$D$9*B324)</f>
        <v>-118.0791893995823</v>
      </c>
    </row>
    <row r="325" spans="1:4" x14ac:dyDescent="0.15">
      <c r="A325">
        <v>324</v>
      </c>
      <c r="B325">
        <v>0.64610000000000001</v>
      </c>
      <c r="C325">
        <f>'PID Simulator'!$D$7/SQRT(1+('PID Simulator'!$D$8*B325)^2)</f>
        <v>0.15295362444892929</v>
      </c>
      <c r="D325">
        <f>-DEGREES(ATAN2(1,'PID Simulator'!$D$8*B325))+DEGREES(-'PID Simulator'!$D$9*B325)</f>
        <v>-118.22067072541145</v>
      </c>
    </row>
    <row r="326" spans="1:4" x14ac:dyDescent="0.15">
      <c r="A326">
        <v>325</v>
      </c>
      <c r="B326">
        <v>0.64810000000000001</v>
      </c>
      <c r="C326">
        <f>'PID Simulator'!$D$7/SQRT(1+('PID Simulator'!$D$8*B326)^2)</f>
        <v>0.15249261082504389</v>
      </c>
      <c r="D326">
        <f>-DEGREES(ATAN2(1,'PID Simulator'!$D$8*B326))+DEGREES(-'PID Simulator'!$D$9*B326)</f>
        <v>-118.36198996157552</v>
      </c>
    </row>
    <row r="327" spans="1:4" x14ac:dyDescent="0.15">
      <c r="A327">
        <v>326</v>
      </c>
      <c r="B327">
        <v>0.65010000000000001</v>
      </c>
      <c r="C327">
        <f>'PID Simulator'!$D$7/SQRT(1+('PID Simulator'!$D$8*B327)^2)</f>
        <v>0.15203433512248088</v>
      </c>
      <c r="D327">
        <f>-DEGREES(ATAN2(1,'PID Simulator'!$D$8*B327))+DEGREES(-'PID Simulator'!$D$9*B327)</f>
        <v>-118.50314855774056</v>
      </c>
    </row>
    <row r="328" spans="1:4" x14ac:dyDescent="0.15">
      <c r="A328">
        <v>327</v>
      </c>
      <c r="B328">
        <v>0.65210000000000001</v>
      </c>
      <c r="C328">
        <f>'PID Simulator'!$D$7/SQRT(1+('PID Simulator'!$D$8*B328)^2)</f>
        <v>0.15157877331947517</v>
      </c>
      <c r="D328">
        <f>-DEGREES(ATAN2(1,'PID Simulator'!$D$8*B328))+DEGREES(-'PID Simulator'!$D$9*B328)</f>
        <v>-118.64414794647553</v>
      </c>
    </row>
    <row r="329" spans="1:4" x14ac:dyDescent="0.15">
      <c r="A329">
        <v>328</v>
      </c>
      <c r="B329">
        <v>0.65410000000000001</v>
      </c>
      <c r="C329">
        <f>'PID Simulator'!$D$7/SQRT(1+('PID Simulator'!$D$8*B329)^2)</f>
        <v>0.15112590167087026</v>
      </c>
      <c r="D329">
        <f>-DEGREES(ATAN2(1,'PID Simulator'!$D$8*B329))+DEGREES(-'PID Simulator'!$D$9*B329)</f>
        <v>-118.78498954350141</v>
      </c>
    </row>
    <row r="330" spans="1:4" x14ac:dyDescent="0.15">
      <c r="A330">
        <v>329</v>
      </c>
      <c r="B330">
        <v>0.65610000000000002</v>
      </c>
      <c r="C330">
        <f>'PID Simulator'!$D$7/SQRT(1+('PID Simulator'!$D$8*B330)^2)</f>
        <v>0.15067569670420272</v>
      </c>
      <c r="D330">
        <f>-DEGREES(ATAN2(1,'PID Simulator'!$D$8*B330))+DEGREES(-'PID Simulator'!$D$9*B330)</f>
        <v>-118.92567474793626</v>
      </c>
    </row>
    <row r="331" spans="1:4" x14ac:dyDescent="0.15">
      <c r="A331">
        <v>330</v>
      </c>
      <c r="B331">
        <v>0.65810000000000002</v>
      </c>
      <c r="C331">
        <f>'PID Simulator'!$D$7/SQRT(1+('PID Simulator'!$D$8*B331)^2)</f>
        <v>0.15022813521585202</v>
      </c>
      <c r="D331">
        <f>-DEGREES(ATAN2(1,'PID Simulator'!$D$8*B331))+DEGREES(-'PID Simulator'!$D$9*B331)</f>
        <v>-119.06620494253568</v>
      </c>
    </row>
    <row r="332" spans="1:4" x14ac:dyDescent="0.15">
      <c r="A332">
        <v>331</v>
      </c>
      <c r="B332">
        <v>0.66010000000000002</v>
      </c>
      <c r="C332">
        <f>'PID Simulator'!$D$7/SQRT(1+('PID Simulator'!$D$8*B332)^2)</f>
        <v>0.14978319426725423</v>
      </c>
      <c r="D332">
        <f>-DEGREES(ATAN2(1,'PID Simulator'!$D$8*B332))+DEGREES(-'PID Simulator'!$D$9*B332)</f>
        <v>-119.20658149392965</v>
      </c>
    </row>
    <row r="333" spans="1:4" x14ac:dyDescent="0.15">
      <c r="A333">
        <v>332</v>
      </c>
      <c r="B333">
        <v>0.66210000000000002</v>
      </c>
      <c r="C333">
        <f>'PID Simulator'!$D$7/SQRT(1+('PID Simulator'!$D$8*B333)^2)</f>
        <v>0.14934085118117887</v>
      </c>
      <c r="D333">
        <f>-DEGREES(ATAN2(1,'PID Simulator'!$D$8*B333))+DEGREES(-'PID Simulator'!$D$9*B333)</f>
        <v>-119.34680575285483</v>
      </c>
    </row>
    <row r="334" spans="1:4" x14ac:dyDescent="0.15">
      <c r="A334">
        <v>333</v>
      </c>
      <c r="B334">
        <v>0.66410000000000002</v>
      </c>
      <c r="C334">
        <f>'PID Simulator'!$D$7/SQRT(1+('PID Simulator'!$D$8*B334)^2)</f>
        <v>0.14890108353806722</v>
      </c>
      <c r="D334">
        <f>-DEGREES(ATAN2(1,'PID Simulator'!$D$8*B334))+DEGREES(-'PID Simulator'!$D$9*B334)</f>
        <v>-119.48687905438319</v>
      </c>
    </row>
    <row r="335" spans="1:4" x14ac:dyDescent="0.15">
      <c r="A335">
        <v>334</v>
      </c>
      <c r="B335">
        <v>0.66610000000000003</v>
      </c>
      <c r="C335">
        <f>'PID Simulator'!$D$7/SQRT(1+('PID Simulator'!$D$8*B335)^2)</f>
        <v>0.14846386917243123</v>
      </c>
      <c r="D335">
        <f>-DEGREES(ATAN2(1,'PID Simulator'!$D$8*B335))+DEGREES(-'PID Simulator'!$D$9*B335)</f>
        <v>-119.62680271814659</v>
      </c>
    </row>
    <row r="336" spans="1:4" x14ac:dyDescent="0.15">
      <c r="A336">
        <v>335</v>
      </c>
      <c r="B336">
        <v>0.66810000000000003</v>
      </c>
      <c r="C336">
        <f>'PID Simulator'!$D$7/SQRT(1+('PID Simulator'!$D$8*B336)^2)</f>
        <v>0.14802918616931179</v>
      </c>
      <c r="D336">
        <f>-DEGREES(ATAN2(1,'PID Simulator'!$D$8*B336))+DEGREES(-'PID Simulator'!$D$9*B336)</f>
        <v>-119.76657804855765</v>
      </c>
    </row>
    <row r="337" spans="1:4" x14ac:dyDescent="0.15">
      <c r="A337">
        <v>336</v>
      </c>
      <c r="B337">
        <v>0.67010000000000003</v>
      </c>
      <c r="C337">
        <f>'PID Simulator'!$D$7/SQRT(1+('PID Simulator'!$D$8*B337)^2)</f>
        <v>0.14759701286079505</v>
      </c>
      <c r="D337">
        <f>-DEGREES(ATAN2(1,'PID Simulator'!$D$8*B337))+DEGREES(-'PID Simulator'!$D$9*B337)</f>
        <v>-119.90620633502667</v>
      </c>
    </row>
    <row r="338" spans="1:4" x14ac:dyDescent="0.15">
      <c r="A338">
        <v>337</v>
      </c>
      <c r="B338">
        <v>0.67210000000000003</v>
      </c>
      <c r="C338">
        <f>'PID Simulator'!$D$7/SQRT(1+('PID Simulator'!$D$8*B338)^2)</f>
        <v>0.14716732782258626</v>
      </c>
      <c r="D338">
        <f>-DEGREES(ATAN2(1,'PID Simulator'!$D$8*B338))+DEGREES(-'PID Simulator'!$D$9*B338)</f>
        <v>-120.04568885217519</v>
      </c>
    </row>
    <row r="339" spans="1:4" x14ac:dyDescent="0.15">
      <c r="A339">
        <v>338</v>
      </c>
      <c r="B339">
        <v>0.67410000000000003</v>
      </c>
      <c r="C339">
        <f>'PID Simulator'!$D$7/SQRT(1+('PID Simulator'!$D$8*B339)^2)</f>
        <v>0.14674010987063926</v>
      </c>
      <c r="D339">
        <f>-DEGREES(ATAN2(1,'PID Simulator'!$D$8*B339))+DEGREES(-'PID Simulator'!$D$9*B339)</f>
        <v>-120.18502686004567</v>
      </c>
    </row>
    <row r="340" spans="1:4" x14ac:dyDescent="0.15">
      <c r="A340">
        <v>339</v>
      </c>
      <c r="B340">
        <v>0.67610000000000003</v>
      </c>
      <c r="C340">
        <f>'PID Simulator'!$D$7/SQRT(1+('PID Simulator'!$D$8*B340)^2)</f>
        <v>0.14631533805784125</v>
      </c>
      <c r="D340">
        <f>-DEGREES(ATAN2(1,'PID Simulator'!$D$8*B340))+DEGREES(-'PID Simulator'!$D$9*B340)</f>
        <v>-120.32422160430768</v>
      </c>
    </row>
    <row r="341" spans="1:4" x14ac:dyDescent="0.15">
      <c r="A341">
        <v>340</v>
      </c>
      <c r="B341">
        <v>0.67810000000000004</v>
      </c>
      <c r="C341">
        <f>'PID Simulator'!$D$7/SQRT(1+('PID Simulator'!$D$8*B341)^2)</f>
        <v>0.1458929916707514</v>
      </c>
      <c r="D341">
        <f>-DEGREES(ATAN2(1,'PID Simulator'!$D$8*B341))+DEGREES(-'PID Simulator'!$D$9*B341)</f>
        <v>-120.46327431646083</v>
      </c>
    </row>
    <row r="342" spans="1:4" x14ac:dyDescent="0.15">
      <c r="A342">
        <v>341</v>
      </c>
      <c r="B342">
        <v>0.68010000000000004</v>
      </c>
      <c r="C342">
        <f>'PID Simulator'!$D$7/SQRT(1+('PID Simulator'!$D$8*B342)^2)</f>
        <v>0.14547305022639273</v>
      </c>
      <c r="D342">
        <f>-DEGREES(ATAN2(1,'PID Simulator'!$D$8*B342))+DEGREES(-'PID Simulator'!$D$9*B342)</f>
        <v>-120.60218621403411</v>
      </c>
    </row>
    <row r="343" spans="1:4" x14ac:dyDescent="0.15">
      <c r="A343">
        <v>342</v>
      </c>
      <c r="B343">
        <v>0.68210000000000004</v>
      </c>
      <c r="C343">
        <f>'PID Simulator'!$D$7/SQRT(1+('PID Simulator'!$D$8*B343)^2)</f>
        <v>0.14505549346909538</v>
      </c>
      <c r="D343">
        <f>-DEGREES(ATAN2(1,'PID Simulator'!$D$8*B343))+DEGREES(-'PID Simulator'!$D$9*B343)</f>
        <v>-120.7409585007818</v>
      </c>
    </row>
    <row r="344" spans="1:4" x14ac:dyDescent="0.15">
      <c r="A344">
        <v>343</v>
      </c>
      <c r="B344">
        <v>0.68410000000000004</v>
      </c>
      <c r="C344">
        <f>'PID Simulator'!$D$7/SQRT(1+('PID Simulator'!$D$8*B344)^2)</f>
        <v>0.14464030136739167</v>
      </c>
      <c r="D344">
        <f>-DEGREES(ATAN2(1,'PID Simulator'!$D$8*B344))+DEGREES(-'PID Simulator'!$D$9*B344)</f>
        <v>-120.87959236687651</v>
      </c>
    </row>
    <row r="345" spans="1:4" x14ac:dyDescent="0.15">
      <c r="A345">
        <v>344</v>
      </c>
      <c r="B345">
        <v>0.68610000000000004</v>
      </c>
      <c r="C345">
        <f>'PID Simulator'!$D$7/SQRT(1+('PID Simulator'!$D$8*B345)^2)</f>
        <v>0.14422745411096063</v>
      </c>
      <c r="D345">
        <f>-DEGREES(ATAN2(1,'PID Simulator'!$D$8*B345))+DEGREES(-'PID Simulator'!$D$9*B345)</f>
        <v>-121.01808898909859</v>
      </c>
    </row>
    <row r="346" spans="1:4" x14ac:dyDescent="0.15">
      <c r="A346">
        <v>345</v>
      </c>
      <c r="B346">
        <v>0.68810000000000004</v>
      </c>
      <c r="C346">
        <f>'PID Simulator'!$D$7/SQRT(1+('PID Simulator'!$D$8*B346)^2)</f>
        <v>0.14381693210762198</v>
      </c>
      <c r="D346">
        <f>-DEGREES(ATAN2(1,'PID Simulator'!$D$8*B346))+DEGREES(-'PID Simulator'!$D$9*B346)</f>
        <v>-121.15644953102259</v>
      </c>
    </row>
    <row r="347" spans="1:4" x14ac:dyDescent="0.15">
      <c r="A347">
        <v>346</v>
      </c>
      <c r="B347">
        <v>0.69010000000000005</v>
      </c>
      <c r="C347">
        <f>'PID Simulator'!$D$7/SQRT(1+('PID Simulator'!$D$8*B347)^2)</f>
        <v>0.14340871598037838</v>
      </c>
      <c r="D347">
        <f>-DEGREES(ATAN2(1,'PID Simulator'!$D$8*B347))+DEGREES(-'PID Simulator'!$D$9*B347)</f>
        <v>-121.29467514320075</v>
      </c>
    </row>
    <row r="348" spans="1:4" x14ac:dyDescent="0.15">
      <c r="A348">
        <v>347</v>
      </c>
      <c r="B348">
        <v>0.69210000000000005</v>
      </c>
      <c r="C348">
        <f>'PID Simulator'!$D$7/SQRT(1+('PID Simulator'!$D$8*B348)^2)</f>
        <v>0.14300278656450482</v>
      </c>
      <c r="D348">
        <f>-DEGREES(ATAN2(1,'PID Simulator'!$D$8*B348))+DEGREES(-'PID Simulator'!$D$9*B348)</f>
        <v>-121.43276696334314</v>
      </c>
    </row>
    <row r="349" spans="1:4" x14ac:dyDescent="0.15">
      <c r="A349">
        <v>348</v>
      </c>
      <c r="B349">
        <v>0.69410000000000005</v>
      </c>
      <c r="C349">
        <f>'PID Simulator'!$D$7/SQRT(1+('PID Simulator'!$D$8*B349)^2)</f>
        <v>0.14259912490468474</v>
      </c>
      <c r="D349">
        <f>-DEGREES(ATAN2(1,'PID Simulator'!$D$8*B349))+DEGREES(-'PID Simulator'!$D$9*B349)</f>
        <v>-121.57072611649522</v>
      </c>
    </row>
    <row r="350" spans="1:4" x14ac:dyDescent="0.15">
      <c r="A350">
        <v>349</v>
      </c>
      <c r="B350">
        <v>0.69610000000000005</v>
      </c>
      <c r="C350">
        <f>'PID Simulator'!$D$7/SQRT(1+('PID Simulator'!$D$8*B350)^2)</f>
        <v>0.14219771225219172</v>
      </c>
      <c r="D350">
        <f>-DEGREES(ATAN2(1,'PID Simulator'!$D$8*B350))+DEGREES(-'PID Simulator'!$D$9*B350)</f>
        <v>-121.70855371521219</v>
      </c>
    </row>
    <row r="351" spans="1:4" x14ac:dyDescent="0.15">
      <c r="A351">
        <v>350</v>
      </c>
      <c r="B351">
        <v>0.69810000000000005</v>
      </c>
      <c r="C351">
        <f>'PID Simulator'!$D$7/SQRT(1+('PID Simulator'!$D$8*B351)^2)</f>
        <v>0.14179853006211587</v>
      </c>
      <c r="D351">
        <f>-DEGREES(ATAN2(1,'PID Simulator'!$D$8*B351))+DEGREES(-'PID Simulator'!$D$9*B351)</f>
        <v>-121.84625085973065</v>
      </c>
    </row>
    <row r="352" spans="1:4" x14ac:dyDescent="0.15">
      <c r="A352">
        <v>351</v>
      </c>
      <c r="B352">
        <v>0.70010000000000006</v>
      </c>
      <c r="C352">
        <f>'PID Simulator'!$D$7/SQRT(1+('PID Simulator'!$D$8*B352)^2)</f>
        <v>0.14140155999063445</v>
      </c>
      <c r="D352">
        <f>-DEGREES(ATAN2(1,'PID Simulator'!$D$8*B352))+DEGREES(-'PID Simulator'!$D$9*B352)</f>
        <v>-121.98381863813734</v>
      </c>
    </row>
    <row r="353" spans="1:4" x14ac:dyDescent="0.15">
      <c r="A353">
        <v>352</v>
      </c>
      <c r="B353">
        <v>0.70210000000000006</v>
      </c>
      <c r="C353">
        <f>'PID Simulator'!$D$7/SQRT(1+('PID Simulator'!$D$8*B353)^2)</f>
        <v>0.14100678389232527</v>
      </c>
      <c r="D353">
        <f>-DEGREES(ATAN2(1,'PID Simulator'!$D$8*B353))+DEGREES(-'PID Simulator'!$D$9*B353)</f>
        <v>-122.12125812653534</v>
      </c>
    </row>
    <row r="354" spans="1:4" x14ac:dyDescent="0.15">
      <c r="A354">
        <v>353</v>
      </c>
      <c r="B354">
        <v>0.70409999999999995</v>
      </c>
      <c r="C354">
        <f>'PID Simulator'!$D$7/SQRT(1+('PID Simulator'!$D$8*B354)^2)</f>
        <v>0.140614183817523</v>
      </c>
      <c r="D354">
        <f>-DEGREES(ATAN2(1,'PID Simulator'!$D$8*B354))+DEGREES(-'PID Simulator'!$D$9*B354)</f>
        <v>-122.25857038920722</v>
      </c>
    </row>
    <row r="355" spans="1:4" x14ac:dyDescent="0.15">
      <c r="A355">
        <v>354</v>
      </c>
      <c r="B355">
        <v>0.70609999999999995</v>
      </c>
      <c r="C355">
        <f>'PID Simulator'!$D$7/SQRT(1+('PID Simulator'!$D$8*B355)^2)</f>
        <v>0.1402237420097168</v>
      </c>
      <c r="D355">
        <f>-DEGREES(ATAN2(1,'PID Simulator'!$D$8*B355))+DEGREES(-'PID Simulator'!$D$9*B355)</f>
        <v>-122.39575647877606</v>
      </c>
    </row>
    <row r="356" spans="1:4" x14ac:dyDescent="0.15">
      <c r="A356">
        <v>355</v>
      </c>
      <c r="B356">
        <v>0.70809999999999995</v>
      </c>
      <c r="C356">
        <f>'PID Simulator'!$D$7/SQRT(1+('PID Simulator'!$D$8*B356)^2)</f>
        <v>0.13983544090298877</v>
      </c>
      <c r="D356">
        <f>-DEGREES(ATAN2(1,'PID Simulator'!$D$8*B356))+DEGREES(-'PID Simulator'!$D$9*B356)</f>
        <v>-122.53281743636322</v>
      </c>
    </row>
    <row r="357" spans="1:4" x14ac:dyDescent="0.15">
      <c r="A357">
        <v>356</v>
      </c>
      <c r="B357">
        <v>0.71009999999999995</v>
      </c>
      <c r="C357">
        <f>'PID Simulator'!$D$7/SQRT(1+('PID Simulator'!$D$8*B357)^2)</f>
        <v>0.13944926311949299</v>
      </c>
      <c r="D357">
        <f>-DEGREES(ATAN2(1,'PID Simulator'!$D$8*B357))+DEGREES(-'PID Simulator'!$D$9*B357)</f>
        <v>-122.66975429174414</v>
      </c>
    </row>
    <row r="358" spans="1:4" x14ac:dyDescent="0.15">
      <c r="A358">
        <v>357</v>
      </c>
      <c r="B358">
        <v>0.71209999999999996</v>
      </c>
      <c r="C358">
        <f>'PID Simulator'!$D$7/SQRT(1+('PID Simulator'!$D$8*B358)^2)</f>
        <v>0.13906519146697327</v>
      </c>
      <c r="D358">
        <f>-DEGREES(ATAN2(1,'PID Simulator'!$D$8*B358))+DEGREES(-'PID Simulator'!$D$9*B358)</f>
        <v>-122.80656806350143</v>
      </c>
    </row>
    <row r="359" spans="1:4" x14ac:dyDescent="0.15">
      <c r="A359">
        <v>358</v>
      </c>
      <c r="B359">
        <v>0.71409999999999996</v>
      </c>
      <c r="C359">
        <f>'PID Simulator'!$D$7/SQRT(1+('PID Simulator'!$D$8*B359)^2)</f>
        <v>0.13868320893632044</v>
      </c>
      <c r="D359">
        <f>-DEGREES(ATAN2(1,'PID Simulator'!$D$8*B359))+DEGREES(-'PID Simulator'!$D$9*B359)</f>
        <v>-122.94325975917536</v>
      </c>
    </row>
    <row r="360" spans="1:4" x14ac:dyDescent="0.15">
      <c r="A360">
        <v>359</v>
      </c>
      <c r="B360">
        <v>0.71609999999999996</v>
      </c>
      <c r="C360">
        <f>'PID Simulator'!$D$7/SQRT(1+('PID Simulator'!$D$8*B360)^2)</f>
        <v>0.13830329869916699</v>
      </c>
      <c r="D360">
        <f>-DEGREES(ATAN2(1,'PID Simulator'!$D$8*B360))+DEGREES(-'PID Simulator'!$D$9*B360)</f>
        <v>-123.07983037541214</v>
      </c>
    </row>
    <row r="361" spans="1:4" x14ac:dyDescent="0.15">
      <c r="A361">
        <v>360</v>
      </c>
      <c r="B361">
        <v>0.71809999999999996</v>
      </c>
      <c r="C361">
        <f>'PID Simulator'!$D$7/SQRT(1+('PID Simulator'!$D$8*B361)^2)</f>
        <v>0.13792544410551938</v>
      </c>
      <c r="D361">
        <f>-DEGREES(ATAN2(1,'PID Simulator'!$D$8*B361))+DEGREES(-'PID Simulator'!$D$9*B361)</f>
        <v>-123.21628089810983</v>
      </c>
    </row>
    <row r="362" spans="1:4" x14ac:dyDescent="0.15">
      <c r="A362">
        <v>361</v>
      </c>
      <c r="B362">
        <v>0.72009999999999996</v>
      </c>
      <c r="C362">
        <f>'PID Simulator'!$D$7/SQRT(1+('PID Simulator'!$D$8*B362)^2)</f>
        <v>0.13754962868142701</v>
      </c>
      <c r="D362">
        <f>-DEGREES(ATAN2(1,'PID Simulator'!$D$8*B362))+DEGREES(-'PID Simulator'!$D$9*B362)</f>
        <v>-123.35261230256171</v>
      </c>
    </row>
    <row r="363" spans="1:4" x14ac:dyDescent="0.15">
      <c r="A363">
        <v>362</v>
      </c>
      <c r="B363">
        <v>0.72209999999999996</v>
      </c>
      <c r="C363">
        <f>'PID Simulator'!$D$7/SQRT(1+('PID Simulator'!$D$8*B363)^2)</f>
        <v>0.13717583612668716</v>
      </c>
      <c r="D363">
        <f>-DEGREES(ATAN2(1,'PID Simulator'!$D$8*B363))+DEGREES(-'PID Simulator'!$D$9*B363)</f>
        <v>-123.48882555359762</v>
      </c>
    </row>
    <row r="364" spans="1:4" x14ac:dyDescent="0.15">
      <c r="A364">
        <v>363</v>
      </c>
      <c r="B364">
        <v>0.72409999999999997</v>
      </c>
      <c r="C364">
        <f>'PID Simulator'!$D$7/SQRT(1+('PID Simulator'!$D$8*B364)^2)</f>
        <v>0.13680405031258533</v>
      </c>
      <c r="D364">
        <f>-DEGREES(ATAN2(1,'PID Simulator'!$D$8*B364))+DEGREES(-'PID Simulator'!$D$9*B364)</f>
        <v>-123.62492160572307</v>
      </c>
    </row>
    <row r="365" spans="1:4" x14ac:dyDescent="0.15">
      <c r="A365">
        <v>364</v>
      </c>
      <c r="B365">
        <v>0.72609999999999997</v>
      </c>
      <c r="C365">
        <f>'PID Simulator'!$D$7/SQRT(1+('PID Simulator'!$D$8*B365)^2)</f>
        <v>0.13643425527967037</v>
      </c>
      <c r="D365">
        <f>-DEGREES(ATAN2(1,'PID Simulator'!$D$8*B365))+DEGREES(-'PID Simulator'!$D$9*B365)</f>
        <v>-123.76090140325586</v>
      </c>
    </row>
    <row r="366" spans="1:4" x14ac:dyDescent="0.15">
      <c r="A366">
        <v>365</v>
      </c>
      <c r="B366">
        <v>0.72809999999999997</v>
      </c>
      <c r="C366">
        <f>'PID Simulator'!$D$7/SQRT(1+('PID Simulator'!$D$8*B366)^2)</f>
        <v>0.13606643523556364</v>
      </c>
      <c r="D366">
        <f>-DEGREES(ATAN2(1,'PID Simulator'!$D$8*B366))+DEGREES(-'PID Simulator'!$D$9*B366)</f>
        <v>-123.8967658804609</v>
      </c>
    </row>
    <row r="367" spans="1:4" x14ac:dyDescent="0.15">
      <c r="A367">
        <v>366</v>
      </c>
      <c r="B367">
        <v>0.73009999999999997</v>
      </c>
      <c r="C367">
        <f>'PID Simulator'!$D$7/SQRT(1+('PID Simulator'!$D$8*B367)^2)</f>
        <v>0.13570057455280191</v>
      </c>
      <c r="D367">
        <f>-DEGREES(ATAN2(1,'PID Simulator'!$D$8*B367))+DEGREES(-'PID Simulator'!$D$9*B367)</f>
        <v>-124.03251596168269</v>
      </c>
    </row>
    <row r="368" spans="1:4" x14ac:dyDescent="0.15">
      <c r="A368">
        <v>367</v>
      </c>
      <c r="B368">
        <v>0.73209999999999997</v>
      </c>
      <c r="C368">
        <f>'PID Simulator'!$D$7/SQRT(1+('PID Simulator'!$D$8*B368)^2)</f>
        <v>0.13533665776671314</v>
      </c>
      <c r="D368">
        <f>-DEGREES(ATAN2(1,'PID Simulator'!$D$8*B368))+DEGREES(-'PID Simulator'!$D$9*B368)</f>
        <v>-124.16815256147575</v>
      </c>
    </row>
    <row r="369" spans="1:4" x14ac:dyDescent="0.15">
      <c r="A369">
        <v>368</v>
      </c>
      <c r="B369">
        <v>0.73409999999999997</v>
      </c>
      <c r="C369">
        <f>'PID Simulator'!$D$7/SQRT(1+('PID Simulator'!$D$8*B369)^2)</f>
        <v>0.13497466957332446</v>
      </c>
      <c r="D369">
        <f>-DEGREES(ATAN2(1,'PID Simulator'!$D$8*B369))+DEGREES(-'PID Simulator'!$D$9*B369)</f>
        <v>-124.30367658473318</v>
      </c>
    </row>
    <row r="370" spans="1:4" x14ac:dyDescent="0.15">
      <c r="A370">
        <v>369</v>
      </c>
      <c r="B370">
        <v>0.73609999999999998</v>
      </c>
      <c r="C370">
        <f>'PID Simulator'!$D$7/SQRT(1+('PID Simulator'!$D$8*B370)^2)</f>
        <v>0.1346145948273022</v>
      </c>
      <c r="D370">
        <f>-DEGREES(ATAN2(1,'PID Simulator'!$D$8*B370))+DEGREES(-'PID Simulator'!$D$9*B370)</f>
        <v>-124.43908892681299</v>
      </c>
    </row>
    <row r="371" spans="1:4" x14ac:dyDescent="0.15">
      <c r="A371">
        <v>370</v>
      </c>
      <c r="B371">
        <v>0.73809999999999998</v>
      </c>
      <c r="C371">
        <f>'PID Simulator'!$D$7/SQRT(1+('PID Simulator'!$D$8*B371)^2)</f>
        <v>0.13425641853992315</v>
      </c>
      <c r="D371">
        <f>-DEGREES(ATAN2(1,'PID Simulator'!$D$8*B371))+DEGREES(-'PID Simulator'!$D$9*B371)</f>
        <v>-124.57439047366248</v>
      </c>
    </row>
    <row r="372" spans="1:4" x14ac:dyDescent="0.15">
      <c r="A372">
        <v>371</v>
      </c>
      <c r="B372">
        <v>0.74009999999999998</v>
      </c>
      <c r="C372">
        <f>'PID Simulator'!$D$7/SQRT(1+('PID Simulator'!$D$8*B372)^2)</f>
        <v>0.13390012587707631</v>
      </c>
      <c r="D372">
        <f>-DEGREES(ATAN2(1,'PID Simulator'!$D$8*B372))+DEGREES(-'PID Simulator'!$D$9*B372)</f>
        <v>-124.70958210194098</v>
      </c>
    </row>
    <row r="373" spans="1:4" x14ac:dyDescent="0.15">
      <c r="A373">
        <v>372</v>
      </c>
      <c r="B373">
        <v>0.74209999999999998</v>
      </c>
      <c r="C373">
        <f>'PID Simulator'!$D$7/SQRT(1+('PID Simulator'!$D$8*B373)^2)</f>
        <v>0.13354570215729503</v>
      </c>
      <c r="D373">
        <f>-DEGREES(ATAN2(1,'PID Simulator'!$D$8*B373))+DEGREES(-'PID Simulator'!$D$9*B373)</f>
        <v>-124.84466467914032</v>
      </c>
    </row>
    <row r="374" spans="1:4" x14ac:dyDescent="0.15">
      <c r="A374">
        <v>373</v>
      </c>
      <c r="B374">
        <v>0.74409999999999998</v>
      </c>
      <c r="C374">
        <f>'PID Simulator'!$D$7/SQRT(1+('PID Simulator'!$D$8*B374)^2)</f>
        <v>0.13319313284981876</v>
      </c>
      <c r="D374">
        <f>-DEGREES(ATAN2(1,'PID Simulator'!$D$8*B374))+DEGREES(-'PID Simulator'!$D$9*B374)</f>
        <v>-124.97963906370364</v>
      </c>
    </row>
    <row r="375" spans="1:4" x14ac:dyDescent="0.15">
      <c r="A375">
        <v>374</v>
      </c>
      <c r="B375">
        <v>0.74609999999999999</v>
      </c>
      <c r="C375">
        <f>'PID Simulator'!$D$7/SQRT(1+('PID Simulator'!$D$8*B375)^2)</f>
        <v>0.1328424035726839</v>
      </c>
      <c r="D375">
        <f>-DEGREES(ATAN2(1,'PID Simulator'!$D$8*B375))+DEGREES(-'PID Simulator'!$D$9*B375)</f>
        <v>-125.11450610514233</v>
      </c>
    </row>
    <row r="376" spans="1:4" x14ac:dyDescent="0.15">
      <c r="A376">
        <v>375</v>
      </c>
      <c r="B376">
        <v>0.74809999999999999</v>
      </c>
      <c r="C376">
        <f>'PID Simulator'!$D$7/SQRT(1+('PID Simulator'!$D$8*B376)^2)</f>
        <v>0.13249350009084324</v>
      </c>
      <c r="D376">
        <f>-DEGREES(ATAN2(1,'PID Simulator'!$D$8*B376))+DEGREES(-'PID Simulator'!$D$9*B376)</f>
        <v>-125.24926664415116</v>
      </c>
    </row>
    <row r="377" spans="1:4" x14ac:dyDescent="0.15">
      <c r="A377">
        <v>376</v>
      </c>
      <c r="B377">
        <v>0.75009999999999999</v>
      </c>
      <c r="C377">
        <f>'PID Simulator'!$D$7/SQRT(1+('PID Simulator'!$D$8*B377)^2)</f>
        <v>0.13214640831431362</v>
      </c>
      <c r="D377">
        <f>-DEGREES(ATAN2(1,'PID Simulator'!$D$8*B377))+DEGREES(-'PID Simulator'!$D$9*B377)</f>
        <v>-125.38392151272171</v>
      </c>
    </row>
    <row r="378" spans="1:4" x14ac:dyDescent="0.15">
      <c r="A378">
        <v>377</v>
      </c>
      <c r="B378">
        <v>0.75209999999999999</v>
      </c>
      <c r="C378">
        <f>'PID Simulator'!$D$7/SQRT(1+('PID Simulator'!$D$8*B378)^2)</f>
        <v>0.13180111429635122</v>
      </c>
      <c r="D378">
        <f>-DEGREES(ATAN2(1,'PID Simulator'!$D$8*B378))+DEGREES(-'PID Simulator'!$D$9*B378)</f>
        <v>-125.51847153425391</v>
      </c>
    </row>
    <row r="379" spans="1:4" x14ac:dyDescent="0.15">
      <c r="A379">
        <v>378</v>
      </c>
      <c r="B379">
        <v>0.75409999999999999</v>
      </c>
      <c r="C379">
        <f>'PID Simulator'!$D$7/SQRT(1+('PID Simulator'!$D$8*B379)^2)</f>
        <v>0.13145760423165406</v>
      </c>
      <c r="D379">
        <f>-DEGREES(ATAN2(1,'PID Simulator'!$D$8*B379))+DEGREES(-'PID Simulator'!$D$9*B379)</f>
        <v>-125.65291752366613</v>
      </c>
    </row>
    <row r="380" spans="1:4" x14ac:dyDescent="0.15">
      <c r="A380">
        <v>379</v>
      </c>
      <c r="B380">
        <v>0.75609999999999999</v>
      </c>
      <c r="C380">
        <f>'PID Simulator'!$D$7/SQRT(1+('PID Simulator'!$D$8*B380)^2)</f>
        <v>0.13111586445459106</v>
      </c>
      <c r="D380">
        <f>-DEGREES(ATAN2(1,'PID Simulator'!$D$8*B380))+DEGREES(-'PID Simulator'!$D$9*B380)</f>
        <v>-125.78726028750323</v>
      </c>
    </row>
    <row r="381" spans="1:4" x14ac:dyDescent="0.15">
      <c r="A381">
        <v>380</v>
      </c>
      <c r="B381">
        <v>0.7581</v>
      </c>
      <c r="C381">
        <f>'PID Simulator'!$D$7/SQRT(1+('PID Simulator'!$D$8*B381)^2)</f>
        <v>0.13077588143745764</v>
      </c>
      <c r="D381">
        <f>-DEGREES(ATAN2(1,'PID Simulator'!$D$8*B381))+DEGREES(-'PID Simulator'!$D$9*B381)</f>
        <v>-125.92150062404342</v>
      </c>
    </row>
    <row r="382" spans="1:4" x14ac:dyDescent="0.15">
      <c r="A382">
        <v>381</v>
      </c>
      <c r="B382">
        <v>0.7601</v>
      </c>
      <c r="C382">
        <f>'PID Simulator'!$D$7/SQRT(1+('PID Simulator'!$D$8*B382)^2)</f>
        <v>0.1304376417887568</v>
      </c>
      <c r="D382">
        <f>-DEGREES(ATAN2(1,'PID Simulator'!$D$8*B382))+DEGREES(-'PID Simulator'!$D$9*B382)</f>
        <v>-126.0556393234031</v>
      </c>
    </row>
    <row r="383" spans="1:4" x14ac:dyDescent="0.15">
      <c r="A383">
        <v>382</v>
      </c>
      <c r="B383">
        <v>0.7621</v>
      </c>
      <c r="C383">
        <f>'PID Simulator'!$D$7/SQRT(1+('PID Simulator'!$D$8*B383)^2)</f>
        <v>0.13010113225150591</v>
      </c>
      <c r="D383">
        <f>-DEGREES(ATAN2(1,'PID Simulator'!$D$8*B383))+DEGREES(-'PID Simulator'!$D$9*B383)</f>
        <v>-126.18967716764031</v>
      </c>
    </row>
    <row r="384" spans="1:4" x14ac:dyDescent="0.15">
      <c r="A384">
        <v>383</v>
      </c>
      <c r="B384">
        <v>0.7641</v>
      </c>
      <c r="C384">
        <f>'PID Simulator'!$D$7/SQRT(1+('PID Simulator'!$D$8*B384)^2)</f>
        <v>0.12976633970156809</v>
      </c>
      <c r="D384">
        <f>-DEGREES(ATAN2(1,'PID Simulator'!$D$8*B384))+DEGREES(-'PID Simulator'!$D$9*B384)</f>
        <v>-126.32361493085668</v>
      </c>
    </row>
    <row r="385" spans="1:4" x14ac:dyDescent="0.15">
      <c r="A385">
        <v>384</v>
      </c>
      <c r="B385">
        <v>0.7661</v>
      </c>
      <c r="C385">
        <f>'PID Simulator'!$D$7/SQRT(1+('PID Simulator'!$D$8*B385)^2)</f>
        <v>0.12943325114600843</v>
      </c>
      <c r="D385">
        <f>-DEGREES(ATAN2(1,'PID Simulator'!$D$8*B385))+DEGREES(-'PID Simulator'!$D$9*B385)</f>
        <v>-126.45745337929765</v>
      </c>
    </row>
    <row r="386" spans="1:4" x14ac:dyDescent="0.15">
      <c r="A386">
        <v>385</v>
      </c>
      <c r="B386">
        <v>0.7681</v>
      </c>
      <c r="C386">
        <f>'PID Simulator'!$D$7/SQRT(1+('PID Simulator'!$D$8*B386)^2)</f>
        <v>0.12910185372147401</v>
      </c>
      <c r="D386">
        <f>-DEGREES(ATAN2(1,'PID Simulator'!$D$8*B386))+DEGREES(-'PID Simulator'!$D$9*B386)</f>
        <v>-126.59119327145135</v>
      </c>
    </row>
    <row r="387" spans="1:4" x14ac:dyDescent="0.15">
      <c r="A387">
        <v>386</v>
      </c>
      <c r="B387">
        <v>0.77010000000000001</v>
      </c>
      <c r="C387">
        <f>'PID Simulator'!$D$7/SQRT(1+('PID Simulator'!$D$8*B387)^2)</f>
        <v>0.12877213469259793</v>
      </c>
      <c r="D387">
        <f>-DEGREES(ATAN2(1,'PID Simulator'!$D$8*B387))+DEGREES(-'PID Simulator'!$D$9*B387)</f>
        <v>-126.72483535814592</v>
      </c>
    </row>
    <row r="388" spans="1:4" x14ac:dyDescent="0.15">
      <c r="A388">
        <v>387</v>
      </c>
      <c r="B388">
        <v>0.77210000000000001</v>
      </c>
      <c r="C388">
        <f>'PID Simulator'!$D$7/SQRT(1+('PID Simulator'!$D$8*B388)^2)</f>
        <v>0.12844408145042638</v>
      </c>
      <c r="D388">
        <f>-DEGREES(ATAN2(1,'PID Simulator'!$D$8*B388))+DEGREES(-'PID Simulator'!$D$9*B388)</f>
        <v>-126.85838038264545</v>
      </c>
    </row>
    <row r="389" spans="1:4" x14ac:dyDescent="0.15">
      <c r="A389">
        <v>388</v>
      </c>
      <c r="B389">
        <v>0.77410000000000001</v>
      </c>
      <c r="C389">
        <f>'PID Simulator'!$D$7/SQRT(1+('PID Simulator'!$D$8*B389)^2)</f>
        <v>0.12811768151086877</v>
      </c>
      <c r="D389">
        <f>-DEGREES(ATAN2(1,'PID Simulator'!$D$8*B389))+DEGREES(-'PID Simulator'!$D$9*B389)</f>
        <v>-126.99182908074437</v>
      </c>
    </row>
    <row r="390" spans="1:4" x14ac:dyDescent="0.15">
      <c r="A390">
        <v>389</v>
      </c>
      <c r="B390">
        <v>0.77610000000000001</v>
      </c>
      <c r="C390">
        <f>'PID Simulator'!$D$7/SQRT(1+('PID Simulator'!$D$8*B390)^2)</f>
        <v>0.12779292251317023</v>
      </c>
      <c r="D390">
        <f>-DEGREES(ATAN2(1,'PID Simulator'!$D$8*B390))+DEGREES(-'PID Simulator'!$D$9*B390)</f>
        <v>-127.12518218086058</v>
      </c>
    </row>
    <row r="391" spans="1:4" x14ac:dyDescent="0.15">
      <c r="A391">
        <v>390</v>
      </c>
      <c r="B391">
        <v>0.77810000000000001</v>
      </c>
      <c r="C391">
        <f>'PID Simulator'!$D$7/SQRT(1+('PID Simulator'!$D$8*B391)^2)</f>
        <v>0.12746979221840643</v>
      </c>
      <c r="D391">
        <f>-DEGREES(ATAN2(1,'PID Simulator'!$D$8*B391))+DEGREES(-'PID Simulator'!$D$9*B391)</f>
        <v>-127.25844040412707</v>
      </c>
    </row>
    <row r="392" spans="1:4" x14ac:dyDescent="0.15">
      <c r="A392">
        <v>391</v>
      </c>
      <c r="B392">
        <v>0.78010000000000002</v>
      </c>
      <c r="C392">
        <f>'PID Simulator'!$D$7/SQRT(1+('PID Simulator'!$D$8*B392)^2)</f>
        <v>0.12714827850800009</v>
      </c>
      <c r="D392">
        <f>-DEGREES(ATAN2(1,'PID Simulator'!$D$8*B392))+DEGREES(-'PID Simulator'!$D$9*B392)</f>
        <v>-127.39160446448233</v>
      </c>
    </row>
    <row r="393" spans="1:4" x14ac:dyDescent="0.15">
      <c r="A393">
        <v>392</v>
      </c>
      <c r="B393">
        <v>0.78210000000000002</v>
      </c>
      <c r="C393">
        <f>'PID Simulator'!$D$7/SQRT(1+('PID Simulator'!$D$8*B393)^2)</f>
        <v>0.1268283693822588</v>
      </c>
      <c r="D393">
        <f>-DEGREES(ATAN2(1,'PID Simulator'!$D$8*B393))+DEGREES(-'PID Simulator'!$D$9*B393)</f>
        <v>-127.52467506875922</v>
      </c>
    </row>
    <row r="394" spans="1:4" x14ac:dyDescent="0.15">
      <c r="A394">
        <v>393</v>
      </c>
      <c r="B394">
        <v>0.78410000000000002</v>
      </c>
      <c r="C394">
        <f>'PID Simulator'!$D$7/SQRT(1+('PID Simulator'!$D$8*B394)^2)</f>
        <v>0.12651005295893417</v>
      </c>
      <c r="D394">
        <f>-DEGREES(ATAN2(1,'PID Simulator'!$D$8*B394))+DEGREES(-'PID Simulator'!$D$9*B394)</f>
        <v>-127.65765291677272</v>
      </c>
    </row>
    <row r="395" spans="1:4" x14ac:dyDescent="0.15">
      <c r="A395">
        <v>394</v>
      </c>
      <c r="B395">
        <v>0.78610000000000002</v>
      </c>
      <c r="C395">
        <f>'PID Simulator'!$D$7/SQRT(1+('PID Simulator'!$D$8*B395)^2)</f>
        <v>0.12619331747180135</v>
      </c>
      <c r="D395">
        <f>-DEGREES(ATAN2(1,'PID Simulator'!$D$8*B395))+DEGREES(-'PID Simulator'!$D$9*B395)</f>
        <v>-127.7905387014064</v>
      </c>
    </row>
    <row r="396" spans="1:4" x14ac:dyDescent="0.15">
      <c r="A396">
        <v>395</v>
      </c>
      <c r="B396">
        <v>0.78810000000000002</v>
      </c>
      <c r="C396">
        <f>'PID Simulator'!$D$7/SQRT(1+('PID Simulator'!$D$8*B396)^2)</f>
        <v>0.12587815126925922</v>
      </c>
      <c r="D396">
        <f>-DEGREES(ATAN2(1,'PID Simulator'!$D$8*B396))+DEGREES(-'PID Simulator'!$D$9*B396)</f>
        <v>-127.92333310869738</v>
      </c>
    </row>
    <row r="397" spans="1:4" x14ac:dyDescent="0.15">
      <c r="A397">
        <v>396</v>
      </c>
      <c r="B397">
        <v>0.79010000000000002</v>
      </c>
      <c r="C397">
        <f>'PID Simulator'!$D$7/SQRT(1+('PID Simulator'!$D$8*B397)^2)</f>
        <v>0.12556454281295037</v>
      </c>
      <c r="D397">
        <f>-DEGREES(ATAN2(1,'PID Simulator'!$D$8*B397))+DEGREES(-'PID Simulator'!$D$9*B397)</f>
        <v>-128.05603681792036</v>
      </c>
    </row>
    <row r="398" spans="1:4" x14ac:dyDescent="0.15">
      <c r="A398">
        <v>397</v>
      </c>
      <c r="B398">
        <v>0.79210000000000003</v>
      </c>
      <c r="C398">
        <f>'PID Simulator'!$D$7/SQRT(1+('PID Simulator'!$D$8*B398)^2)</f>
        <v>0.12525248067640085</v>
      </c>
      <c r="D398">
        <f>-DEGREES(ATAN2(1,'PID Simulator'!$D$8*B398))+DEGREES(-'PID Simulator'!$D$9*B398)</f>
        <v>-128.18865050167022</v>
      </c>
    </row>
    <row r="399" spans="1:4" x14ac:dyDescent="0.15">
      <c r="A399">
        <v>398</v>
      </c>
      <c r="B399">
        <v>0.79410000000000003</v>
      </c>
      <c r="C399">
        <f>'PID Simulator'!$D$7/SQRT(1+('PID Simulator'!$D$8*B399)^2)</f>
        <v>0.12494195354367954</v>
      </c>
      <c r="D399">
        <f>-DEGREES(ATAN2(1,'PID Simulator'!$D$8*B399))+DEGREES(-'PID Simulator'!$D$9*B399)</f>
        <v>-128.32117482594342</v>
      </c>
    </row>
    <row r="400" spans="1:4" x14ac:dyDescent="0.15">
      <c r="A400">
        <v>399</v>
      </c>
      <c r="B400">
        <v>0.79610000000000003</v>
      </c>
      <c r="C400">
        <f>'PID Simulator'!$D$7/SQRT(1+('PID Simulator'!$D$8*B400)^2)</f>
        <v>0.12463295020807598</v>
      </c>
      <c r="D400">
        <f>-DEGREES(ATAN2(1,'PID Simulator'!$D$8*B400))+DEGREES(-'PID Simulator'!$D$9*B400)</f>
        <v>-128.45361045021841</v>
      </c>
    </row>
    <row r="401" spans="1:4" x14ac:dyDescent="0.15">
      <c r="A401">
        <v>400</v>
      </c>
      <c r="B401">
        <v>0.79810000000000003</v>
      </c>
      <c r="C401">
        <f>'PID Simulator'!$D$7/SQRT(1+('PID Simulator'!$D$8*B401)^2)</f>
        <v>0.12432545957079773</v>
      </c>
      <c r="D401">
        <f>-DEGREES(ATAN2(1,'PID Simulator'!$D$8*B401))+DEGREES(-'PID Simulator'!$D$9*B401)</f>
        <v>-128.58595802753464</v>
      </c>
    </row>
    <row r="402" spans="1:4" x14ac:dyDescent="0.15">
      <c r="A402">
        <v>401</v>
      </c>
      <c r="B402">
        <v>0.80010000000000003</v>
      </c>
      <c r="C402">
        <f>'PID Simulator'!$D$7/SQRT(1+('PID Simulator'!$D$8*B402)^2)</f>
        <v>0.12401947063968542</v>
      </c>
      <c r="D402">
        <f>-DEGREES(ATAN2(1,'PID Simulator'!$D$8*B402))+DEGREES(-'PID Simulator'!$D$9*B402)</f>
        <v>-128.71821820457058</v>
      </c>
    </row>
    <row r="403" spans="1:4" x14ac:dyDescent="0.15">
      <c r="A403">
        <v>402</v>
      </c>
      <c r="B403">
        <v>0.80210000000000004</v>
      </c>
      <c r="C403">
        <f>'PID Simulator'!$D$7/SQRT(1+('PID Simulator'!$D$8*B403)^2)</f>
        <v>0.12371497252794654</v>
      </c>
      <c r="D403">
        <f>-DEGREES(ATAN2(1,'PID Simulator'!$D$8*B403))+DEGREES(-'PID Simulator'!$D$9*B403)</f>
        <v>-128.85039162172052</v>
      </c>
    </row>
    <row r="404" spans="1:4" x14ac:dyDescent="0.15">
      <c r="A404">
        <v>403</v>
      </c>
      <c r="B404">
        <v>0.80410000000000004</v>
      </c>
      <c r="C404">
        <f>'PID Simulator'!$D$7/SQRT(1+('PID Simulator'!$D$8*B404)^2)</f>
        <v>0.12341195445290658</v>
      </c>
      <c r="D404">
        <f>-DEGREES(ATAN2(1,'PID Simulator'!$D$8*B404))+DEGREES(-'PID Simulator'!$D$9*B404)</f>
        <v>-128.98247891317033</v>
      </c>
    </row>
    <row r="405" spans="1:4" x14ac:dyDescent="0.15">
      <c r="A405">
        <v>404</v>
      </c>
      <c r="B405">
        <v>0.80610000000000004</v>
      </c>
      <c r="C405">
        <f>'PID Simulator'!$D$7/SQRT(1+('PID Simulator'!$D$8*B405)^2)</f>
        <v>0.12311040573477813</v>
      </c>
      <c r="D405">
        <f>-DEGREES(ATAN2(1,'PID Simulator'!$D$8*B405))+DEGREES(-'PID Simulator'!$D$9*B405)</f>
        <v>-129.11448070697216</v>
      </c>
    </row>
    <row r="406" spans="1:4" x14ac:dyDescent="0.15">
      <c r="A406">
        <v>405</v>
      </c>
      <c r="B406">
        <v>0.80810000000000004</v>
      </c>
      <c r="C406">
        <f>'PID Simulator'!$D$7/SQRT(1+('PID Simulator'!$D$8*B406)^2)</f>
        <v>0.12281031579544695</v>
      </c>
      <c r="D406">
        <f>-DEGREES(ATAN2(1,'PID Simulator'!$D$8*B406))+DEGREES(-'PID Simulator'!$D$9*B406)</f>
        <v>-129.24639762511794</v>
      </c>
    </row>
    <row r="407" spans="1:4" x14ac:dyDescent="0.15">
      <c r="A407">
        <v>406</v>
      </c>
      <c r="B407">
        <v>0.81010000000000004</v>
      </c>
      <c r="C407">
        <f>'PID Simulator'!$D$7/SQRT(1+('PID Simulator'!$D$8*B407)^2)</f>
        <v>0.12251167415727518</v>
      </c>
      <c r="D407">
        <f>-DEGREES(ATAN2(1,'PID Simulator'!$D$8*B407))+DEGREES(-'PID Simulator'!$D$9*B407)</f>
        <v>-129.37823028361203</v>
      </c>
    </row>
    <row r="408" spans="1:4" x14ac:dyDescent="0.15">
      <c r="A408">
        <v>407</v>
      </c>
      <c r="B408">
        <v>0.81210000000000004</v>
      </c>
      <c r="C408">
        <f>'PID Simulator'!$D$7/SQRT(1+('PID Simulator'!$D$8*B408)^2)</f>
        <v>0.12221447044192132</v>
      </c>
      <c r="D408">
        <f>-DEGREES(ATAN2(1,'PID Simulator'!$D$8*B408))+DEGREES(-'PID Simulator'!$D$9*B408)</f>
        <v>-129.50997929254257</v>
      </c>
    </row>
    <row r="409" spans="1:4" x14ac:dyDescent="0.15">
      <c r="A409">
        <v>408</v>
      </c>
      <c r="B409">
        <v>0.81410000000000005</v>
      </c>
      <c r="C409">
        <f>'PID Simulator'!$D$7/SQRT(1+('PID Simulator'!$D$8*B409)^2)</f>
        <v>0.12191869436917641</v>
      </c>
      <c r="D409">
        <f>-DEGREES(ATAN2(1,'PID Simulator'!$D$8*B409))+DEGREES(-'PID Simulator'!$D$9*B409)</f>
        <v>-129.64164525615206</v>
      </c>
    </row>
    <row r="410" spans="1:4" x14ac:dyDescent="0.15">
      <c r="A410">
        <v>409</v>
      </c>
      <c r="B410">
        <v>0.81610000000000005</v>
      </c>
      <c r="C410">
        <f>'PID Simulator'!$D$7/SQRT(1+('PID Simulator'!$D$8*B410)^2)</f>
        <v>0.12162433575581662</v>
      </c>
      <c r="D410">
        <f>-DEGREES(ATAN2(1,'PID Simulator'!$D$8*B410))+DEGREES(-'PID Simulator'!$D$9*B410)</f>
        <v>-129.77322877290686</v>
      </c>
    </row>
    <row r="411" spans="1:4" x14ac:dyDescent="0.15">
      <c r="A411">
        <v>410</v>
      </c>
      <c r="B411">
        <v>0.81810000000000005</v>
      </c>
      <c r="C411">
        <f>'PID Simulator'!$D$7/SQRT(1+('PID Simulator'!$D$8*B411)^2)</f>
        <v>0.12133138451447183</v>
      </c>
      <c r="D411">
        <f>-DEGREES(ATAN2(1,'PID Simulator'!$D$8*B411))+DEGREES(-'PID Simulator'!$D$9*B411)</f>
        <v>-129.90473043556568</v>
      </c>
    </row>
    <row r="412" spans="1:4" x14ac:dyDescent="0.15">
      <c r="A412">
        <v>411</v>
      </c>
      <c r="B412">
        <v>0.82010000000000005</v>
      </c>
      <c r="C412">
        <f>'PID Simulator'!$D$7/SQRT(1+('PID Simulator'!$D$8*B412)^2)</f>
        <v>0.12103983065250938</v>
      </c>
      <c r="D412">
        <f>-DEGREES(ATAN2(1,'PID Simulator'!$D$8*B412))+DEGREES(-'PID Simulator'!$D$9*B412)</f>
        <v>-130.03615083124697</v>
      </c>
    </row>
    <row r="413" spans="1:4" x14ac:dyDescent="0.15">
      <c r="A413">
        <v>412</v>
      </c>
      <c r="B413">
        <v>0.82210000000000005</v>
      </c>
      <c r="C413">
        <f>'PID Simulator'!$D$7/SQRT(1+('PID Simulator'!$D$8*B413)^2)</f>
        <v>0.12074966427093405</v>
      </c>
      <c r="D413">
        <f>-DEGREES(ATAN2(1,'PID Simulator'!$D$8*B413))+DEGREES(-'PID Simulator'!$D$9*B413)</f>
        <v>-130.16749054149577</v>
      </c>
    </row>
    <row r="414" spans="1:4" x14ac:dyDescent="0.15">
      <c r="A414">
        <v>413</v>
      </c>
      <c r="B414">
        <v>0.82410000000000005</v>
      </c>
      <c r="C414">
        <f>'PID Simulator'!$D$7/SQRT(1+('PID Simulator'!$D$8*B414)^2)</f>
        <v>0.12046087556330234</v>
      </c>
      <c r="D414">
        <f>-DEGREES(ATAN2(1,'PID Simulator'!$D$8*B414))+DEGREES(-'PID Simulator'!$D$9*B414)</f>
        <v>-130.29875014234909</v>
      </c>
    </row>
    <row r="415" spans="1:4" x14ac:dyDescent="0.15">
      <c r="A415">
        <v>414</v>
      </c>
      <c r="B415">
        <v>0.82610000000000006</v>
      </c>
      <c r="C415">
        <f>'PID Simulator'!$D$7/SQRT(1+('PID Simulator'!$D$8*B415)^2)</f>
        <v>0.12017345481465239</v>
      </c>
      <c r="D415">
        <f>-DEGREES(ATAN2(1,'PID Simulator'!$D$8*B415))+DEGREES(-'PID Simulator'!$D$9*B415)</f>
        <v>-130.42993020440088</v>
      </c>
    </row>
    <row r="416" spans="1:4" x14ac:dyDescent="0.15">
      <c r="A416">
        <v>415</v>
      </c>
      <c r="B416">
        <v>0.82810000000000006</v>
      </c>
      <c r="C416">
        <f>'PID Simulator'!$D$7/SQRT(1+('PID Simulator'!$D$8*B416)^2)</f>
        <v>0.1198873924004482</v>
      </c>
      <c r="D416">
        <f>-DEGREES(ATAN2(1,'PID Simulator'!$D$8*B416))+DEGREES(-'PID Simulator'!$D$9*B416)</f>
        <v>-130.56103129286555</v>
      </c>
    </row>
    <row r="417" spans="1:4" x14ac:dyDescent="0.15">
      <c r="A417">
        <v>416</v>
      </c>
      <c r="B417">
        <v>0.83010000000000006</v>
      </c>
      <c r="C417">
        <f>'PID Simulator'!$D$7/SQRT(1+('PID Simulator'!$D$8*B417)^2)</f>
        <v>0.11960267878553837</v>
      </c>
      <c r="D417">
        <f>-DEGREES(ATAN2(1,'PID Simulator'!$D$8*B417))+DEGREES(-'PID Simulator'!$D$9*B417)</f>
        <v>-130.69205396764121</v>
      </c>
    </row>
    <row r="418" spans="1:4" x14ac:dyDescent="0.15">
      <c r="A418">
        <v>417</v>
      </c>
      <c r="B418">
        <v>0.83210000000000006</v>
      </c>
      <c r="C418">
        <f>'PID Simulator'!$D$7/SQRT(1+('PID Simulator'!$D$8*B418)^2)</f>
        <v>0.11931930452312912</v>
      </c>
      <c r="D418">
        <f>-DEGREES(ATAN2(1,'PID Simulator'!$D$8*B418))+DEGREES(-'PID Simulator'!$D$9*B418)</f>
        <v>-130.8229987833715</v>
      </c>
    </row>
    <row r="419" spans="1:4" x14ac:dyDescent="0.15">
      <c r="A419">
        <v>418</v>
      </c>
      <c r="B419">
        <v>0.83409999999999995</v>
      </c>
      <c r="C419">
        <f>'PID Simulator'!$D$7/SQRT(1+('PID Simulator'!$D$8*B419)^2)</f>
        <v>0.11903726025377148</v>
      </c>
      <c r="D419">
        <f>-DEGREES(ATAN2(1,'PID Simulator'!$D$8*B419))+DEGREES(-'PID Simulator'!$D$9*B419)</f>
        <v>-130.95386628950692</v>
      </c>
    </row>
    <row r="420" spans="1:4" x14ac:dyDescent="0.15">
      <c r="A420">
        <v>419</v>
      </c>
      <c r="B420">
        <v>0.83609999999999995</v>
      </c>
      <c r="C420">
        <f>'PID Simulator'!$D$7/SQRT(1+('PID Simulator'!$D$8*B420)^2)</f>
        <v>0.11875653670436173</v>
      </c>
      <c r="D420">
        <f>-DEGREES(ATAN2(1,'PID Simulator'!$D$8*B420))+DEGREES(-'PID Simulator'!$D$9*B420)</f>
        <v>-131.08465703036504</v>
      </c>
    </row>
    <row r="421" spans="1:4" x14ac:dyDescent="0.15">
      <c r="A421">
        <v>420</v>
      </c>
      <c r="B421">
        <v>0.83809999999999996</v>
      </c>
      <c r="C421">
        <f>'PID Simulator'!$D$7/SQRT(1+('PID Simulator'!$D$8*B421)^2)</f>
        <v>0.11847712468715615</v>
      </c>
      <c r="D421">
        <f>-DEGREES(ATAN2(1,'PID Simulator'!$D$8*B421))+DEGREES(-'PID Simulator'!$D$9*B421)</f>
        <v>-131.21537154519012</v>
      </c>
    </row>
    <row r="422" spans="1:4" x14ac:dyDescent="0.15">
      <c r="A422">
        <v>421</v>
      </c>
      <c r="B422">
        <v>0.84009999999999996</v>
      </c>
      <c r="C422">
        <f>'PID Simulator'!$D$7/SQRT(1+('PID Simulator'!$D$8*B422)^2)</f>
        <v>0.11819901509879868</v>
      </c>
      <c r="D422">
        <f>-DEGREES(ATAN2(1,'PID Simulator'!$D$8*B422))+DEGREES(-'PID Simulator'!$D$9*B422)</f>
        <v>-131.34601036821172</v>
      </c>
    </row>
    <row r="423" spans="1:4" x14ac:dyDescent="0.15">
      <c r="A423">
        <v>422</v>
      </c>
      <c r="B423">
        <v>0.84209999999999996</v>
      </c>
      <c r="C423">
        <f>'PID Simulator'!$D$7/SQRT(1+('PID Simulator'!$D$8*B423)^2)</f>
        <v>0.11792219891936163</v>
      </c>
      <c r="D423">
        <f>-DEGREES(ATAN2(1,'PID Simulator'!$D$8*B423))+DEGREES(-'PID Simulator'!$D$9*B423)</f>
        <v>-131.47657402870257</v>
      </c>
    </row>
    <row r="424" spans="1:4" x14ac:dyDescent="0.15">
      <c r="A424">
        <v>423</v>
      </c>
      <c r="B424">
        <v>0.84409999999999996</v>
      </c>
      <c r="C424">
        <f>'PID Simulator'!$D$7/SQRT(1+('PID Simulator'!$D$8*B424)^2)</f>
        <v>0.11764666721139969</v>
      </c>
      <c r="D424">
        <f>-DEGREES(ATAN2(1,'PID Simulator'!$D$8*B424))+DEGREES(-'PID Simulator'!$D$9*B424)</f>
        <v>-131.60706305103571</v>
      </c>
    </row>
    <row r="425" spans="1:4" x14ac:dyDescent="0.15">
      <c r="A425">
        <v>424</v>
      </c>
      <c r="B425">
        <v>0.84609999999999996</v>
      </c>
      <c r="C425">
        <f>'PID Simulator'!$D$7/SQRT(1+('PID Simulator'!$D$8*B425)^2)</f>
        <v>0.1173724111190164</v>
      </c>
      <c r="D425">
        <f>-DEGREES(ATAN2(1,'PID Simulator'!$D$8*B425))+DEGREES(-'PID Simulator'!$D$9*B425)</f>
        <v>-131.73747795474083</v>
      </c>
    </row>
    <row r="426" spans="1:4" x14ac:dyDescent="0.15">
      <c r="A426">
        <v>425</v>
      </c>
      <c r="B426">
        <v>0.84809999999999997</v>
      </c>
      <c r="C426">
        <f>'PID Simulator'!$D$7/SQRT(1+('PID Simulator'!$D$8*B426)^2)</f>
        <v>0.11709942186694337</v>
      </c>
      <c r="D426">
        <f>-DEGREES(ATAN2(1,'PID Simulator'!$D$8*B426))+DEGREES(-'PID Simulator'!$D$9*B426)</f>
        <v>-131.86781925455949</v>
      </c>
    </row>
    <row r="427" spans="1:4" x14ac:dyDescent="0.15">
      <c r="A427">
        <v>426</v>
      </c>
      <c r="B427">
        <v>0.85009999999999997</v>
      </c>
      <c r="C427">
        <f>'PID Simulator'!$D$7/SQRT(1+('PID Simulator'!$D$8*B427)^2)</f>
        <v>0.1168276907596317</v>
      </c>
      <c r="D427">
        <f>-DEGREES(ATAN2(1,'PID Simulator'!$D$8*B427))+DEGREES(-'PID Simulator'!$D$9*B427)</f>
        <v>-131.99808746050033</v>
      </c>
    </row>
    <row r="428" spans="1:4" x14ac:dyDescent="0.15">
      <c r="A428">
        <v>427</v>
      </c>
      <c r="B428">
        <v>0.85209999999999997</v>
      </c>
      <c r="C428">
        <f>'PID Simulator'!$D$7/SQRT(1+('PID Simulator'!$D$8*B428)^2)</f>
        <v>0.11655720918035554</v>
      </c>
      <c r="D428">
        <f>-DEGREES(ATAN2(1,'PID Simulator'!$D$8*B428))+DEGREES(-'PID Simulator'!$D$9*B428)</f>
        <v>-132.1282830778928</v>
      </c>
    </row>
    <row r="429" spans="1:4" x14ac:dyDescent="0.15">
      <c r="A429">
        <v>428</v>
      </c>
      <c r="B429">
        <v>0.85409999999999997</v>
      </c>
      <c r="C429">
        <f>'PID Simulator'!$D$7/SQRT(1+('PID Simulator'!$D$8*B429)^2)</f>
        <v>0.11628796859032781</v>
      </c>
      <c r="D429">
        <f>-DEGREES(ATAN2(1,'PID Simulator'!$D$8*B429))+DEGREES(-'PID Simulator'!$D$9*B429)</f>
        <v>-132.25840660744046</v>
      </c>
    </row>
    <row r="430" spans="1:4" x14ac:dyDescent="0.15">
      <c r="A430">
        <v>429</v>
      </c>
      <c r="B430">
        <v>0.85609999999999997</v>
      </c>
      <c r="C430">
        <f>'PID Simulator'!$D$7/SQRT(1+('PID Simulator'!$D$8*B430)^2)</f>
        <v>0.11601996052782751</v>
      </c>
      <c r="D430">
        <f>-DEGREES(ATAN2(1,'PID Simulator'!$D$8*B430))+DEGREES(-'PID Simulator'!$D$9*B430)</f>
        <v>-132.38845854527369</v>
      </c>
    </row>
    <row r="431" spans="1:4" x14ac:dyDescent="0.15">
      <c r="A431">
        <v>430</v>
      </c>
      <c r="B431">
        <v>0.85809999999999997</v>
      </c>
      <c r="C431">
        <f>'PID Simulator'!$D$7/SQRT(1+('PID Simulator'!$D$8*B431)^2)</f>
        <v>0.1157531766073388</v>
      </c>
      <c r="D431">
        <f>-DEGREES(ATAN2(1,'PID Simulator'!$D$8*B431))+DEGREES(-'PID Simulator'!$D$9*B431)</f>
        <v>-132.51843938300138</v>
      </c>
    </row>
    <row r="432" spans="1:4" x14ac:dyDescent="0.15">
      <c r="A432">
        <v>431</v>
      </c>
      <c r="B432">
        <v>0.86009999999999998</v>
      </c>
      <c r="C432">
        <f>'PID Simulator'!$D$7/SQRT(1+('PID Simulator'!$D$8*B432)^2)</f>
        <v>0.11548760851870124</v>
      </c>
      <c r="D432">
        <f>-DEGREES(ATAN2(1,'PID Simulator'!$D$8*B432))+DEGREES(-'PID Simulator'!$D$9*B432)</f>
        <v>-132.64834960776219</v>
      </c>
    </row>
    <row r="433" spans="1:4" x14ac:dyDescent="0.15">
      <c r="A433">
        <v>432</v>
      </c>
      <c r="B433">
        <v>0.86209999999999998</v>
      </c>
      <c r="C433">
        <f>'PID Simulator'!$D$7/SQRT(1+('PID Simulator'!$D$8*B433)^2)</f>
        <v>0.11522324802627167</v>
      </c>
      <c r="D433">
        <f>-DEGREES(ATAN2(1,'PID Simulator'!$D$8*B433))+DEGREES(-'PID Simulator'!$D$9*B433)</f>
        <v>-132.77818970227491</v>
      </c>
    </row>
    <row r="434" spans="1:4" x14ac:dyDescent="0.15">
      <c r="A434">
        <v>433</v>
      </c>
      <c r="B434">
        <v>0.86409999999999998</v>
      </c>
      <c r="C434">
        <f>'PID Simulator'!$D$7/SQRT(1+('PID Simulator'!$D$8*B434)^2)</f>
        <v>0.11496008696809686</v>
      </c>
      <c r="D434">
        <f>-DEGREES(ATAN2(1,'PID Simulator'!$D$8*B434))+DEGREES(-'PID Simulator'!$D$9*B434)</f>
        <v>-132.90796014488842</v>
      </c>
    </row>
    <row r="435" spans="1:4" x14ac:dyDescent="0.15">
      <c r="A435">
        <v>434</v>
      </c>
      <c r="B435">
        <v>0.86609999999999998</v>
      </c>
      <c r="C435">
        <f>'PID Simulator'!$D$7/SQRT(1+('PID Simulator'!$D$8*B435)^2)</f>
        <v>0.1146981172550972</v>
      </c>
      <c r="D435">
        <f>-DEGREES(ATAN2(1,'PID Simulator'!$D$8*B435))+DEGREES(-'PID Simulator'!$D$9*B435)</f>
        <v>-133.03766140963054</v>
      </c>
    </row>
    <row r="436" spans="1:4" x14ac:dyDescent="0.15">
      <c r="A436">
        <v>435</v>
      </c>
      <c r="B436">
        <v>0.86809999999999998</v>
      </c>
      <c r="C436">
        <f>'PID Simulator'!$D$7/SQRT(1+('PID Simulator'!$D$8*B436)^2)</f>
        <v>0.11443733087026101</v>
      </c>
      <c r="D436">
        <f>-DEGREES(ATAN2(1,'PID Simulator'!$D$8*B436))+DEGREES(-'PID Simulator'!$D$9*B436)</f>
        <v>-133.16729396625675</v>
      </c>
    </row>
    <row r="437" spans="1:4" x14ac:dyDescent="0.15">
      <c r="A437">
        <v>436</v>
      </c>
      <c r="B437">
        <v>0.87009999999999998</v>
      </c>
      <c r="C437">
        <f>'PID Simulator'!$D$7/SQRT(1+('PID Simulator'!$D$8*B437)^2)</f>
        <v>0.11417771986784971</v>
      </c>
      <c r="D437">
        <f>-DEGREES(ATAN2(1,'PID Simulator'!$D$8*B437))+DEGREES(-'PID Simulator'!$D$9*B437)</f>
        <v>-133.29685828029784</v>
      </c>
    </row>
    <row r="438" spans="1:4" x14ac:dyDescent="0.15">
      <c r="A438">
        <v>437</v>
      </c>
      <c r="B438">
        <v>0.87209999999999999</v>
      </c>
      <c r="C438">
        <f>'PID Simulator'!$D$7/SQRT(1+('PID Simulator'!$D$8*B438)^2)</f>
        <v>0.11391927637261307</v>
      </c>
      <c r="D438">
        <f>-DEGREES(ATAN2(1,'PID Simulator'!$D$8*B438))+DEGREES(-'PID Simulator'!$D$9*B438)</f>
        <v>-133.42635481310711</v>
      </c>
    </row>
    <row r="439" spans="1:4" x14ac:dyDescent="0.15">
      <c r="A439">
        <v>438</v>
      </c>
      <c r="B439">
        <v>0.87409999999999999</v>
      </c>
      <c r="C439">
        <f>'PID Simulator'!$D$7/SQRT(1+('PID Simulator'!$D$8*B439)^2)</f>
        <v>0.11366199257901502</v>
      </c>
      <c r="D439">
        <f>-DEGREES(ATAN2(1,'PID Simulator'!$D$8*B439))+DEGREES(-'PID Simulator'!$D$9*B439)</f>
        <v>-133.55578402190693</v>
      </c>
    </row>
    <row r="440" spans="1:4" x14ac:dyDescent="0.15">
      <c r="A440">
        <v>439</v>
      </c>
      <c r="B440">
        <v>0.87609999999999999</v>
      </c>
      <c r="C440">
        <f>'PID Simulator'!$D$7/SQRT(1+('PID Simulator'!$D$8*B440)^2)</f>
        <v>0.11340586075046928</v>
      </c>
      <c r="D440">
        <f>-DEGREES(ATAN2(1,'PID Simulator'!$D$8*B440))+DEGREES(-'PID Simulator'!$D$9*B440)</f>
        <v>-133.68514635983465</v>
      </c>
    </row>
    <row r="441" spans="1:4" x14ac:dyDescent="0.15">
      <c r="A441">
        <v>440</v>
      </c>
      <c r="B441">
        <v>0.87809999999999999</v>
      </c>
      <c r="C441">
        <f>'PID Simulator'!$D$7/SQRT(1+('PID Simulator'!$D$8*B441)^2)</f>
        <v>0.11315087321858519</v>
      </c>
      <c r="D441">
        <f>-DEGREES(ATAN2(1,'PID Simulator'!$D$8*B441))+DEGREES(-'PID Simulator'!$D$9*B441)</f>
        <v>-133.81444227598797</v>
      </c>
    </row>
    <row r="442" spans="1:4" x14ac:dyDescent="0.15">
      <c r="A442">
        <v>441</v>
      </c>
      <c r="B442">
        <v>0.88009999999999999</v>
      </c>
      <c r="C442">
        <f>'PID Simulator'!$D$7/SQRT(1+('PID Simulator'!$D$8*B442)^2)</f>
        <v>0.11289702238242336</v>
      </c>
      <c r="D442">
        <f>-DEGREES(ATAN2(1,'PID Simulator'!$D$8*B442))+DEGREES(-'PID Simulator'!$D$9*B442)</f>
        <v>-133.94367221546952</v>
      </c>
    </row>
    <row r="443" spans="1:4" x14ac:dyDescent="0.15">
      <c r="A443">
        <v>442</v>
      </c>
      <c r="B443">
        <v>0.8821</v>
      </c>
      <c r="C443">
        <f>'PID Simulator'!$D$7/SQRT(1+('PID Simulator'!$D$8*B443)^2)</f>
        <v>0.11264430070776058</v>
      </c>
      <c r="D443">
        <f>-DEGREES(ATAN2(1,'PID Simulator'!$D$8*B443))+DEGREES(-'PID Simulator'!$D$9*B443)</f>
        <v>-134.0728366194312</v>
      </c>
    </row>
    <row r="444" spans="1:4" x14ac:dyDescent="0.15">
      <c r="A444">
        <v>443</v>
      </c>
      <c r="B444">
        <v>0.8841</v>
      </c>
      <c r="C444">
        <f>'PID Simulator'!$D$7/SQRT(1+('PID Simulator'!$D$8*B444)^2)</f>
        <v>0.11239270072636487</v>
      </c>
      <c r="D444">
        <f>-DEGREES(ATAN2(1,'PID Simulator'!$D$8*B444))+DEGREES(-'PID Simulator'!$D$9*B444)</f>
        <v>-134.20193592511754</v>
      </c>
    </row>
    <row r="445" spans="1:4" x14ac:dyDescent="0.15">
      <c r="A445">
        <v>444</v>
      </c>
      <c r="B445">
        <v>0.8861</v>
      </c>
      <c r="C445">
        <f>'PID Simulator'!$D$7/SQRT(1+('PID Simulator'!$D$8*B445)^2)</f>
        <v>0.1121422150352793</v>
      </c>
      <c r="D445">
        <f>-DEGREES(ATAN2(1,'PID Simulator'!$D$8*B445))+DEGREES(-'PID Simulator'!$D$9*B445)</f>
        <v>-134.33097056590876</v>
      </c>
    </row>
    <row r="446" spans="1:4" x14ac:dyDescent="0.15">
      <c r="A446">
        <v>445</v>
      </c>
      <c r="B446">
        <v>0.8881</v>
      </c>
      <c r="C446">
        <f>'PID Simulator'!$D$7/SQRT(1+('PID Simulator'!$D$8*B446)^2)</f>
        <v>0.11189283629611553</v>
      </c>
      <c r="D446">
        <f>-DEGREES(ATAN2(1,'PID Simulator'!$D$8*B446))+DEGREES(-'PID Simulator'!$D$9*B446)</f>
        <v>-134.45994097136312</v>
      </c>
    </row>
    <row r="447" spans="1:4" x14ac:dyDescent="0.15">
      <c r="A447">
        <v>446</v>
      </c>
      <c r="B447">
        <v>0.8901</v>
      </c>
      <c r="C447">
        <f>'PID Simulator'!$D$7/SQRT(1+('PID Simulator'!$D$8*B447)^2)</f>
        <v>0.11164455723435605</v>
      </c>
      <c r="D447">
        <f>-DEGREES(ATAN2(1,'PID Simulator'!$D$8*B447))+DEGREES(-'PID Simulator'!$D$9*B447)</f>
        <v>-134.58884756725888</v>
      </c>
    </row>
    <row r="448" spans="1:4" x14ac:dyDescent="0.15">
      <c r="A448">
        <v>447</v>
      </c>
      <c r="B448">
        <v>0.8921</v>
      </c>
      <c r="C448">
        <f>'PID Simulator'!$D$7/SQRT(1+('PID Simulator'!$D$8*B448)^2)</f>
        <v>0.11139737063866566</v>
      </c>
      <c r="D448">
        <f>-DEGREES(ATAN2(1,'PID Simulator'!$D$8*B448))+DEGREES(-'PID Simulator'!$D$9*B448)</f>
        <v>-134.7176907756355</v>
      </c>
    </row>
    <row r="449" spans="1:4" x14ac:dyDescent="0.15">
      <c r="A449">
        <v>448</v>
      </c>
      <c r="B449">
        <v>0.89410000000000001</v>
      </c>
      <c r="C449">
        <f>'PID Simulator'!$D$7/SQRT(1+('PID Simulator'!$D$8*B449)^2)</f>
        <v>0.11115126936021159</v>
      </c>
      <c r="D449">
        <f>-DEGREES(ATAN2(1,'PID Simulator'!$D$8*B449))+DEGREES(-'PID Simulator'!$D$9*B449)</f>
        <v>-134.84647101483455</v>
      </c>
    </row>
    <row r="450" spans="1:4" x14ac:dyDescent="0.15">
      <c r="A450">
        <v>449</v>
      </c>
      <c r="B450">
        <v>0.89610000000000001</v>
      </c>
      <c r="C450">
        <f>'PID Simulator'!$D$7/SQRT(1+('PID Simulator'!$D$8*B450)^2)</f>
        <v>0.11090624631199257</v>
      </c>
      <c r="D450">
        <f>-DEGREES(ATAN2(1,'PID Simulator'!$D$8*B450))+DEGREES(-'PID Simulator'!$D$9*B450)</f>
        <v>-134.97518869953967</v>
      </c>
    </row>
    <row r="451" spans="1:4" x14ac:dyDescent="0.15">
      <c r="A451">
        <v>450</v>
      </c>
      <c r="B451">
        <v>0.89810000000000001</v>
      </c>
      <c r="C451">
        <f>'PID Simulator'!$D$7/SQRT(1+('PID Simulator'!$D$8*B451)^2)</f>
        <v>0.11066229446817605</v>
      </c>
      <c r="D451">
        <f>-DEGREES(ATAN2(1,'PID Simulator'!$D$8*B451))+DEGREES(-'PID Simulator'!$D$9*B451)</f>
        <v>-135.1038442408167</v>
      </c>
    </row>
    <row r="452" spans="1:4" x14ac:dyDescent="0.15">
      <c r="A452">
        <v>451</v>
      </c>
      <c r="B452">
        <v>0.90010000000000001</v>
      </c>
      <c r="C452">
        <f>'PID Simulator'!$D$7/SQRT(1+('PID Simulator'!$D$8*B452)^2)</f>
        <v>0.11041940686344429</v>
      </c>
      <c r="D452">
        <f>-DEGREES(ATAN2(1,'PID Simulator'!$D$8*B452))+DEGREES(-'PID Simulator'!$D$9*B452)</f>
        <v>-135.23243804615257</v>
      </c>
    </row>
    <row r="453" spans="1:4" x14ac:dyDescent="0.15">
      <c r="A453">
        <v>452</v>
      </c>
      <c r="B453">
        <v>0.90210000000000001</v>
      </c>
      <c r="C453">
        <f>'PID Simulator'!$D$7/SQRT(1+('PID Simulator'!$D$8*B453)^2)</f>
        <v>0.11017757659234845</v>
      </c>
      <c r="D453">
        <f>-DEGREES(ATAN2(1,'PID Simulator'!$D$8*B453))+DEGREES(-'PID Simulator'!$D$9*B453)</f>
        <v>-135.36097051949403</v>
      </c>
    </row>
    <row r="454" spans="1:4" x14ac:dyDescent="0.15">
      <c r="A454">
        <v>453</v>
      </c>
      <c r="B454">
        <v>0.90410000000000001</v>
      </c>
      <c r="C454">
        <f>'PID Simulator'!$D$7/SQRT(1+('PID Simulator'!$D$8*B454)^2)</f>
        <v>0.10993679680867119</v>
      </c>
      <c r="D454">
        <f>-DEGREES(ATAN2(1,'PID Simulator'!$D$8*B454))+DEGREES(-'PID Simulator'!$D$9*B454)</f>
        <v>-135.48944206128601</v>
      </c>
    </row>
    <row r="455" spans="1:4" x14ac:dyDescent="0.15">
      <c r="A455">
        <v>454</v>
      </c>
      <c r="B455">
        <v>0.90610000000000002</v>
      </c>
      <c r="C455">
        <f>'PID Simulator'!$D$7/SQRT(1+('PID Simulator'!$D$8*B455)^2)</f>
        <v>0.10969706072479694</v>
      </c>
      <c r="D455">
        <f>-DEGREES(ATAN2(1,'PID Simulator'!$D$8*B455))+DEGREES(-'PID Simulator'!$D$9*B455)</f>
        <v>-135.61785306850919</v>
      </c>
    </row>
    <row r="456" spans="1:4" x14ac:dyDescent="0.15">
      <c r="A456">
        <v>455</v>
      </c>
      <c r="B456">
        <v>0.90810000000000002</v>
      </c>
      <c r="C456">
        <f>'PID Simulator'!$D$7/SQRT(1+('PID Simulator'!$D$8*B456)^2)</f>
        <v>0.10945836161109052</v>
      </c>
      <c r="D456">
        <f>-DEGREES(ATAN2(1,'PID Simulator'!$D$8*B456))+DEGREES(-'PID Simulator'!$D$9*B456)</f>
        <v>-135.7462039347173</v>
      </c>
    </row>
    <row r="457" spans="1:4" x14ac:dyDescent="0.15">
      <c r="A457">
        <v>456</v>
      </c>
      <c r="B457">
        <v>0.91010000000000002</v>
      </c>
      <c r="C457">
        <f>'PID Simulator'!$D$7/SQRT(1+('PID Simulator'!$D$8*B457)^2)</f>
        <v>0.10922069279528328</v>
      </c>
      <c r="D457">
        <f>-DEGREES(ATAN2(1,'PID Simulator'!$D$8*B457))+DEGREES(-'PID Simulator'!$D$9*B457)</f>
        <v>-135.87449505007376</v>
      </c>
    </row>
    <row r="458" spans="1:4" x14ac:dyDescent="0.15">
      <c r="A458">
        <v>457</v>
      </c>
      <c r="B458">
        <v>0.91210000000000002</v>
      </c>
      <c r="C458">
        <f>'PID Simulator'!$D$7/SQRT(1+('PID Simulator'!$D$8*B458)^2)</f>
        <v>0.1089840476618673</v>
      </c>
      <c r="D458">
        <f>-DEGREES(ATAN2(1,'PID Simulator'!$D$8*B458))+DEGREES(-'PID Simulator'!$D$9*B458)</f>
        <v>-136.00272680138809</v>
      </c>
    </row>
    <row r="459" spans="1:4" x14ac:dyDescent="0.15">
      <c r="A459">
        <v>458</v>
      </c>
      <c r="B459">
        <v>0.91410000000000002</v>
      </c>
      <c r="C459">
        <f>'PID Simulator'!$D$7/SQRT(1+('PID Simulator'!$D$8*B459)^2)</f>
        <v>0.10874841965149681</v>
      </c>
      <c r="D459">
        <f>-DEGREES(ATAN2(1,'PID Simulator'!$D$8*B459))+DEGREES(-'PID Simulator'!$D$9*B459)</f>
        <v>-136.13089957215169</v>
      </c>
    </row>
    <row r="460" spans="1:4" x14ac:dyDescent="0.15">
      <c r="A460">
        <v>459</v>
      </c>
      <c r="B460">
        <v>0.91610000000000003</v>
      </c>
      <c r="C460">
        <f>'PID Simulator'!$D$7/SQRT(1+('PID Simulator'!$D$8*B460)^2)</f>
        <v>0.10851380226039743</v>
      </c>
      <c r="D460">
        <f>-DEGREES(ATAN2(1,'PID Simulator'!$D$8*B460))+DEGREES(-'PID Simulator'!$D$9*B460)</f>
        <v>-136.25901374257313</v>
      </c>
    </row>
    <row r="461" spans="1:4" x14ac:dyDescent="0.15">
      <c r="A461">
        <v>460</v>
      </c>
      <c r="B461">
        <v>0.91810000000000003</v>
      </c>
      <c r="C461">
        <f>'PID Simulator'!$D$7/SQRT(1+('PID Simulator'!$D$8*B461)^2)</f>
        <v>0.10828018903978266</v>
      </c>
      <c r="D461">
        <f>-DEGREES(ATAN2(1,'PID Simulator'!$D$8*B461))+DEGREES(-'PID Simulator'!$D$9*B461)</f>
        <v>-136.38706968961307</v>
      </c>
    </row>
    <row r="462" spans="1:4" x14ac:dyDescent="0.15">
      <c r="A462">
        <v>461</v>
      </c>
      <c r="B462">
        <v>0.92010000000000003</v>
      </c>
      <c r="C462">
        <f>'PID Simulator'!$D$7/SQRT(1+('PID Simulator'!$D$8*B462)^2)</f>
        <v>0.10804757359527774</v>
      </c>
      <c r="D462">
        <f>-DEGREES(ATAN2(1,'PID Simulator'!$D$8*B462))+DEGREES(-'PID Simulator'!$D$9*B462)</f>
        <v>-136.51506778701884</v>
      </c>
    </row>
    <row r="463" spans="1:4" x14ac:dyDescent="0.15">
      <c r="A463">
        <v>462</v>
      </c>
      <c r="B463">
        <v>0.92210000000000003</v>
      </c>
      <c r="C463">
        <f>'PID Simulator'!$D$7/SQRT(1+('PID Simulator'!$D$8*B463)^2)</f>
        <v>0.10781594958635059</v>
      </c>
      <c r="D463">
        <f>-DEGREES(ATAN2(1,'PID Simulator'!$D$8*B463))+DEGREES(-'PID Simulator'!$D$9*B463)</f>
        <v>-136.6430084053583</v>
      </c>
    </row>
    <row r="464" spans="1:4" x14ac:dyDescent="0.15">
      <c r="A464">
        <v>463</v>
      </c>
      <c r="B464">
        <v>0.92410000000000003</v>
      </c>
      <c r="C464">
        <f>'PID Simulator'!$D$7/SQRT(1+('PID Simulator'!$D$8*B464)^2)</f>
        <v>0.1075853107257498</v>
      </c>
      <c r="D464">
        <f>-DEGREES(ATAN2(1,'PID Simulator'!$D$8*B464))+DEGREES(-'PID Simulator'!$D$9*B464)</f>
        <v>-136.77089191205363</v>
      </c>
    </row>
    <row r="465" spans="1:4" x14ac:dyDescent="0.15">
      <c r="A465">
        <v>464</v>
      </c>
      <c r="B465">
        <v>0.92610000000000003</v>
      </c>
      <c r="C465">
        <f>'PID Simulator'!$D$7/SQRT(1+('PID Simulator'!$D$8*B465)^2)</f>
        <v>0.10735565077894986</v>
      </c>
      <c r="D465">
        <f>-DEGREES(ATAN2(1,'PID Simulator'!$D$8*B465))+DEGREES(-'PID Simulator'!$D$9*B465)</f>
        <v>-136.89871867141434</v>
      </c>
    </row>
    <row r="466" spans="1:4" x14ac:dyDescent="0.15">
      <c r="A466">
        <v>465</v>
      </c>
      <c r="B466">
        <v>0.92810000000000004</v>
      </c>
      <c r="C466">
        <f>'PID Simulator'!$D$7/SQRT(1+('PID Simulator'!$D$8*B466)^2)</f>
        <v>0.10712696356360292</v>
      </c>
      <c r="D466">
        <f>-DEGREES(ATAN2(1,'PID Simulator'!$D$8*B466))+DEGREES(-'PID Simulator'!$D$9*B466)</f>
        <v>-137.02648904467009</v>
      </c>
    </row>
    <row r="467" spans="1:4" x14ac:dyDescent="0.15">
      <c r="A467">
        <v>466</v>
      </c>
      <c r="B467">
        <v>0.93010000000000004</v>
      </c>
      <c r="C467">
        <f>'PID Simulator'!$D$7/SQRT(1+('PID Simulator'!$D$8*B467)^2)</f>
        <v>0.10689924294899762</v>
      </c>
      <c r="D467">
        <f>-DEGREES(ATAN2(1,'PID Simulator'!$D$8*B467))+DEGREES(-'PID Simulator'!$D$9*B467)</f>
        <v>-137.15420339000309</v>
      </c>
    </row>
    <row r="468" spans="1:4" x14ac:dyDescent="0.15">
      <c r="A468">
        <v>467</v>
      </c>
      <c r="B468">
        <v>0.93210000000000004</v>
      </c>
      <c r="C468">
        <f>'PID Simulator'!$D$7/SQRT(1+('PID Simulator'!$D$8*B468)^2)</f>
        <v>0.10667248285552428</v>
      </c>
      <c r="D468">
        <f>-DEGREES(ATAN2(1,'PID Simulator'!$D$8*B468))+DEGREES(-'PID Simulator'!$D$9*B468)</f>
        <v>-137.28186206257996</v>
      </c>
    </row>
    <row r="469" spans="1:4" x14ac:dyDescent="0.15">
      <c r="A469">
        <v>468</v>
      </c>
      <c r="B469">
        <v>0.93410000000000004</v>
      </c>
      <c r="C469">
        <f>'PID Simulator'!$D$7/SQRT(1+('PID Simulator'!$D$8*B469)^2)</f>
        <v>0.10644667725414698</v>
      </c>
      <c r="D469">
        <f>-DEGREES(ATAN2(1,'PID Simulator'!$D$8*B469))+DEGREES(-'PID Simulator'!$D$9*B469)</f>
        <v>-137.40946541458334</v>
      </c>
    </row>
    <row r="470" spans="1:4" x14ac:dyDescent="0.15">
      <c r="A470">
        <v>469</v>
      </c>
      <c r="B470">
        <v>0.93610000000000004</v>
      </c>
      <c r="C470">
        <f>'PID Simulator'!$D$7/SQRT(1+('PID Simulator'!$D$8*B470)^2)</f>
        <v>0.10622182016588219</v>
      </c>
      <c r="D470">
        <f>-DEGREES(ATAN2(1,'PID Simulator'!$D$8*B470))+DEGREES(-'PID Simulator'!$D$9*B470)</f>
        <v>-137.53701379524304</v>
      </c>
    </row>
    <row r="471" spans="1:4" x14ac:dyDescent="0.15">
      <c r="A471">
        <v>470</v>
      </c>
      <c r="B471">
        <v>0.93810000000000004</v>
      </c>
      <c r="C471">
        <f>'PID Simulator'!$D$7/SQRT(1+('PID Simulator'!$D$8*B471)^2)</f>
        <v>0.10599790566128328</v>
      </c>
      <c r="D471">
        <f>-DEGREES(ATAN2(1,'PID Simulator'!$D$8*B471))+DEGREES(-'PID Simulator'!$D$9*B471)</f>
        <v>-137.66450755086669</v>
      </c>
    </row>
    <row r="472" spans="1:4" x14ac:dyDescent="0.15">
      <c r="A472">
        <v>471</v>
      </c>
      <c r="B472">
        <v>0.94010000000000005</v>
      </c>
      <c r="C472">
        <f>'PID Simulator'!$D$7/SQRT(1+('PID Simulator'!$D$8*B472)^2)</f>
        <v>0.10577492785993187</v>
      </c>
      <c r="D472">
        <f>-DEGREES(ATAN2(1,'PID Simulator'!$D$8*B472))+DEGREES(-'PID Simulator'!$D$9*B472)</f>
        <v>-137.79194702487024</v>
      </c>
    </row>
    <row r="473" spans="1:4" x14ac:dyDescent="0.15">
      <c r="A473">
        <v>472</v>
      </c>
      <c r="B473">
        <v>0.94210000000000005</v>
      </c>
      <c r="C473">
        <f>'PID Simulator'!$D$7/SQRT(1+('PID Simulator'!$D$8*B473)^2)</f>
        <v>0.1055528809299352</v>
      </c>
      <c r="D473">
        <f>-DEGREES(ATAN2(1,'PID Simulator'!$D$8*B473))+DEGREES(-'PID Simulator'!$D$9*B473)</f>
        <v>-137.91933255780796</v>
      </c>
    </row>
    <row r="474" spans="1:4" x14ac:dyDescent="0.15">
      <c r="A474">
        <v>473</v>
      </c>
      <c r="B474">
        <v>0.94410000000000005</v>
      </c>
      <c r="C474">
        <f>'PID Simulator'!$D$7/SQRT(1+('PID Simulator'!$D$8*B474)^2)</f>
        <v>0.10533175908742971</v>
      </c>
      <c r="D474">
        <f>-DEGREES(ATAN2(1,'PID Simulator'!$D$8*B474))+DEGREES(-'PID Simulator'!$D$9*B474)</f>
        <v>-138.04666448740204</v>
      </c>
    </row>
    <row r="475" spans="1:4" x14ac:dyDescent="0.15">
      <c r="A475">
        <v>474</v>
      </c>
      <c r="B475">
        <v>0.94610000000000005</v>
      </c>
      <c r="C475">
        <f>'PID Simulator'!$D$7/SQRT(1+('PID Simulator'!$D$8*B475)^2)</f>
        <v>0.10511155659609048</v>
      </c>
      <c r="D475">
        <f>-DEGREES(ATAN2(1,'PID Simulator'!$D$8*B475))+DEGREES(-'PID Simulator'!$D$9*B475)</f>
        <v>-138.17394314857182</v>
      </c>
    </row>
    <row r="476" spans="1:4" x14ac:dyDescent="0.15">
      <c r="A476">
        <v>475</v>
      </c>
      <c r="B476">
        <v>0.94810000000000005</v>
      </c>
      <c r="C476">
        <f>'PID Simulator'!$D$7/SQRT(1+('PID Simulator'!$D$8*B476)^2)</f>
        <v>0.10489226776664677</v>
      </c>
      <c r="D476">
        <f>-DEGREES(ATAN2(1,'PID Simulator'!$D$8*B476))+DEGREES(-'PID Simulator'!$D$9*B476)</f>
        <v>-138.30116887346281</v>
      </c>
    </row>
    <row r="477" spans="1:4" x14ac:dyDescent="0.15">
      <c r="A477">
        <v>476</v>
      </c>
      <c r="B477">
        <v>0.95010000000000006</v>
      </c>
      <c r="C477">
        <f>'PID Simulator'!$D$7/SQRT(1+('PID Simulator'!$D$8*B477)^2)</f>
        <v>0.10467388695640348</v>
      </c>
      <c r="D477">
        <f>-DEGREES(ATAN2(1,'PID Simulator'!$D$8*B477))+DEGREES(-'PID Simulator'!$D$9*B477)</f>
        <v>-138.42834199147504</v>
      </c>
    </row>
    <row r="478" spans="1:4" x14ac:dyDescent="0.15">
      <c r="A478">
        <v>477</v>
      </c>
      <c r="B478">
        <v>0.95210000000000006</v>
      </c>
      <c r="C478">
        <f>'PID Simulator'!$D$7/SQRT(1+('PID Simulator'!$D$8*B478)^2)</f>
        <v>0.1044564085687683</v>
      </c>
      <c r="D478">
        <f>-DEGREES(ATAN2(1,'PID Simulator'!$D$8*B478))+DEGREES(-'PID Simulator'!$D$9*B478)</f>
        <v>-138.55546282929151</v>
      </c>
    </row>
    <row r="479" spans="1:4" x14ac:dyDescent="0.15">
      <c r="A479">
        <v>478</v>
      </c>
      <c r="B479">
        <v>0.95410000000000006</v>
      </c>
      <c r="C479">
        <f>'PID Simulator'!$D$7/SQRT(1+('PID Simulator'!$D$8*B479)^2)</f>
        <v>0.10423982705278459</v>
      </c>
      <c r="D479">
        <f>-DEGREES(ATAN2(1,'PID Simulator'!$D$8*B479))+DEGREES(-'PID Simulator'!$D$9*B479)</f>
        <v>-138.68253171090581</v>
      </c>
    </row>
    <row r="480" spans="1:4" x14ac:dyDescent="0.15">
      <c r="A480">
        <v>479</v>
      </c>
      <c r="B480">
        <v>0.95610000000000006</v>
      </c>
      <c r="C480">
        <f>'PID Simulator'!$D$7/SQRT(1+('PID Simulator'!$D$8*B480)^2)</f>
        <v>0.10402413690266996</v>
      </c>
      <c r="D480">
        <f>-DEGREES(ATAN2(1,'PID Simulator'!$D$8*B480))+DEGREES(-'PID Simulator'!$D$9*B480)</f>
        <v>-138.80954895764981</v>
      </c>
    </row>
    <row r="481" spans="1:4" x14ac:dyDescent="0.15">
      <c r="A481">
        <v>480</v>
      </c>
      <c r="B481">
        <v>0.95810000000000006</v>
      </c>
      <c r="C481">
        <f>'PID Simulator'!$D$7/SQRT(1+('PID Simulator'!$D$8*B481)^2)</f>
        <v>0.10380933265736028</v>
      </c>
      <c r="D481">
        <f>-DEGREES(ATAN2(1,'PID Simulator'!$D$8*B481))+DEGREES(-'PID Simulator'!$D$9*B481)</f>
        <v>-138.93651488822076</v>
      </c>
    </row>
    <row r="482" spans="1:4" x14ac:dyDescent="0.15">
      <c r="A482">
        <v>481</v>
      </c>
      <c r="B482">
        <v>0.96009999999999995</v>
      </c>
      <c r="C482">
        <f>'PID Simulator'!$D$7/SQRT(1+('PID Simulator'!$D$8*B482)^2)</f>
        <v>0.1035954089000594</v>
      </c>
      <c r="D482">
        <f>-DEGREES(ATAN2(1,'PID Simulator'!$D$8*B482))+DEGREES(-'PID Simulator'!$D$9*B482)</f>
        <v>-139.06342981870807</v>
      </c>
    </row>
    <row r="483" spans="1:4" x14ac:dyDescent="0.15">
      <c r="A483">
        <v>482</v>
      </c>
      <c r="B483">
        <v>0.96209999999999996</v>
      </c>
      <c r="C483">
        <f>'PID Simulator'!$D$7/SQRT(1+('PID Simulator'!$D$8*B483)^2)</f>
        <v>0.10338236025779388</v>
      </c>
      <c r="D483">
        <f>-DEGREES(ATAN2(1,'PID Simulator'!$D$8*B483))+DEGREES(-'PID Simulator'!$D$9*B483)</f>
        <v>-139.19029406262007</v>
      </c>
    </row>
    <row r="484" spans="1:4" x14ac:dyDescent="0.15">
      <c r="A484">
        <v>483</v>
      </c>
      <c r="B484">
        <v>0.96409999999999996</v>
      </c>
      <c r="C484">
        <f>'PID Simulator'!$D$7/SQRT(1+('PID Simulator'!$D$8*B484)^2)</f>
        <v>0.10317018140097349</v>
      </c>
      <c r="D484">
        <f>-DEGREES(ATAN2(1,'PID Simulator'!$D$8*B484))+DEGREES(-'PID Simulator'!$D$9*B484)</f>
        <v>-139.31710793090986</v>
      </c>
    </row>
    <row r="485" spans="1:4" x14ac:dyDescent="0.15">
      <c r="A485">
        <v>484</v>
      </c>
      <c r="B485">
        <v>0.96609999999999996</v>
      </c>
      <c r="C485">
        <f>'PID Simulator'!$D$7/SQRT(1+('PID Simulator'!$D$8*B485)^2)</f>
        <v>0.1029588670429567</v>
      </c>
      <c r="D485">
        <f>-DEGREES(ATAN2(1,'PID Simulator'!$D$8*B485))+DEGREES(-'PID Simulator'!$D$9*B485)</f>
        <v>-139.44387173200141</v>
      </c>
    </row>
    <row r="486" spans="1:4" x14ac:dyDescent="0.15">
      <c r="A486">
        <v>485</v>
      </c>
      <c r="B486">
        <v>0.96809999999999996</v>
      </c>
      <c r="C486">
        <f>'PID Simulator'!$D$7/SQRT(1+('PID Simulator'!$D$8*B486)^2)</f>
        <v>0.10274841193962132</v>
      </c>
      <c r="D486">
        <f>-DEGREES(ATAN2(1,'PID Simulator'!$D$8*B486))+DEGREES(-'PID Simulator'!$D$9*B486)</f>
        <v>-139.57058577181522</v>
      </c>
    </row>
    <row r="487" spans="1:4" x14ac:dyDescent="0.15">
      <c r="A487">
        <v>486</v>
      </c>
      <c r="B487">
        <v>0.97009999999999996</v>
      </c>
      <c r="C487">
        <f>'PID Simulator'!$D$7/SQRT(1+('PID Simulator'!$D$8*B487)^2)</f>
        <v>0.10253881088894039</v>
      </c>
      <c r="D487">
        <f>-DEGREES(ATAN2(1,'PID Simulator'!$D$8*B487))+DEGREES(-'PID Simulator'!$D$9*B487)</f>
        <v>-139.69725035379329</v>
      </c>
    </row>
    <row r="488" spans="1:4" x14ac:dyDescent="0.15">
      <c r="A488">
        <v>487</v>
      </c>
      <c r="B488">
        <v>0.97209999999999996</v>
      </c>
      <c r="C488">
        <f>'PID Simulator'!$D$7/SQRT(1+('PID Simulator'!$D$8*B488)^2)</f>
        <v>0.10233005873056304</v>
      </c>
      <c r="D488">
        <f>-DEGREES(ATAN2(1,'PID Simulator'!$D$8*B488))+DEGREES(-'PID Simulator'!$D$9*B488)</f>
        <v>-139.82386577892433</v>
      </c>
    </row>
    <row r="489" spans="1:4" x14ac:dyDescent="0.15">
      <c r="A489">
        <v>488</v>
      </c>
      <c r="B489">
        <v>0.97409999999999997</v>
      </c>
      <c r="C489">
        <f>'PID Simulator'!$D$7/SQRT(1+('PID Simulator'!$D$8*B489)^2)</f>
        <v>0.10212215034540036</v>
      </c>
      <c r="D489">
        <f>-DEGREES(ATAN2(1,'PID Simulator'!$D$8*B489))+DEGREES(-'PID Simulator'!$D$9*B489)</f>
        <v>-139.95043234576826</v>
      </c>
    </row>
    <row r="490" spans="1:4" x14ac:dyDescent="0.15">
      <c r="A490">
        <v>489</v>
      </c>
      <c r="B490">
        <v>0.97609999999999997</v>
      </c>
      <c r="C490">
        <f>'PID Simulator'!$D$7/SQRT(1+('PID Simulator'!$D$8*B490)^2)</f>
        <v>0.10191508065521607</v>
      </c>
      <c r="D490">
        <f>-DEGREES(ATAN2(1,'PID Simulator'!$D$8*B490))+DEGREES(-'PID Simulator'!$D$9*B490)</f>
        <v>-140.07695035048073</v>
      </c>
    </row>
    <row r="491" spans="1:4" x14ac:dyDescent="0.15">
      <c r="A491">
        <v>490</v>
      </c>
      <c r="B491">
        <v>0.97809999999999997</v>
      </c>
      <c r="C491">
        <f>'PID Simulator'!$D$7/SQRT(1+('PID Simulator'!$D$8*B491)^2)</f>
        <v>0.10170884462222214</v>
      </c>
      <c r="D491">
        <f>-DEGREES(ATAN2(1,'PID Simulator'!$D$8*B491))+DEGREES(-'PID Simulator'!$D$9*B491)</f>
        <v>-140.20342008683696</v>
      </c>
    </row>
    <row r="492" spans="1:4" x14ac:dyDescent="0.15">
      <c r="A492">
        <v>491</v>
      </c>
      <c r="B492">
        <v>0.98009999999999997</v>
      </c>
      <c r="C492">
        <f>'PID Simulator'!$D$7/SQRT(1+('PID Simulator'!$D$8*B492)^2)</f>
        <v>0.10150343724867908</v>
      </c>
      <c r="D492">
        <f>-DEGREES(ATAN2(1,'PID Simulator'!$D$8*B492))+DEGREES(-'PID Simulator'!$D$9*B492)</f>
        <v>-140.32984184625576</v>
      </c>
    </row>
    <row r="493" spans="1:4" x14ac:dyDescent="0.15">
      <c r="A493">
        <v>492</v>
      </c>
      <c r="B493">
        <v>0.98209999999999997</v>
      </c>
      <c r="C493">
        <f>'PID Simulator'!$D$7/SQRT(1+('PID Simulator'!$D$8*B493)^2)</f>
        <v>0.10129885357650108</v>
      </c>
      <c r="D493">
        <f>-DEGREES(ATAN2(1,'PID Simulator'!$D$8*B493))+DEGREES(-'PID Simulator'!$D$9*B493)</f>
        <v>-140.45621591782282</v>
      </c>
    </row>
    <row r="494" spans="1:4" x14ac:dyDescent="0.15">
      <c r="A494">
        <v>493</v>
      </c>
      <c r="B494">
        <v>0.98409999999999997</v>
      </c>
      <c r="C494">
        <f>'PID Simulator'!$D$7/SQRT(1+('PID Simulator'!$D$8*B494)^2)</f>
        <v>0.10109508868686548</v>
      </c>
      <c r="D494">
        <f>-DEGREES(ATAN2(1,'PID Simulator'!$D$8*B494))+DEGREES(-'PID Simulator'!$D$9*B494)</f>
        <v>-140.58254258831417</v>
      </c>
    </row>
    <row r="495" spans="1:4" x14ac:dyDescent="0.15">
      <c r="A495">
        <v>494</v>
      </c>
      <c r="B495">
        <v>0.98609999999999998</v>
      </c>
      <c r="C495">
        <f>'PID Simulator'!$D$7/SQRT(1+('PID Simulator'!$D$8*B495)^2)</f>
        <v>0.10089213769982723</v>
      </c>
      <c r="D495">
        <f>-DEGREES(ATAN2(1,'PID Simulator'!$D$8*B495))+DEGREES(-'PID Simulator'!$D$9*B495)</f>
        <v>-140.70882214221885</v>
      </c>
    </row>
    <row r="496" spans="1:4" x14ac:dyDescent="0.15">
      <c r="A496">
        <v>495</v>
      </c>
      <c r="B496">
        <v>0.98809999999999998</v>
      </c>
      <c r="C496">
        <f>'PID Simulator'!$D$7/SQRT(1+('PID Simulator'!$D$8*B496)^2)</f>
        <v>0.10068999577393765</v>
      </c>
      <c r="D496">
        <f>-DEGREES(ATAN2(1,'PID Simulator'!$D$8*B496))+DEGREES(-'PID Simulator'!$D$9*B496)</f>
        <v>-140.83505486176176</v>
      </c>
    </row>
    <row r="497" spans="1:4" x14ac:dyDescent="0.15">
      <c r="A497">
        <v>496</v>
      </c>
      <c r="B497">
        <v>0.99009999999999998</v>
      </c>
      <c r="C497">
        <f>'PID Simulator'!$D$7/SQRT(1+('PID Simulator'!$D$8*B497)^2)</f>
        <v>0.10048865810586742</v>
      </c>
      <c r="D497">
        <f>-DEGREES(ATAN2(1,'PID Simulator'!$D$8*B497))+DEGREES(-'PID Simulator'!$D$9*B497)</f>
        <v>-140.96124102692599</v>
      </c>
    </row>
    <row r="498" spans="1:4" x14ac:dyDescent="0.15">
      <c r="A498">
        <v>497</v>
      </c>
      <c r="B498">
        <v>0.99209999999999998</v>
      </c>
      <c r="C498">
        <f>'PID Simulator'!$D$7/SQRT(1+('PID Simulator'!$D$8*B498)^2)</f>
        <v>0.10028811993003445</v>
      </c>
      <c r="D498">
        <f>-DEGREES(ATAN2(1,'PID Simulator'!$D$8*B498))+DEGREES(-'PID Simulator'!$D$9*B498)</f>
        <v>-141.08738091547502</v>
      </c>
    </row>
    <row r="499" spans="1:4" x14ac:dyDescent="0.15">
      <c r="A499">
        <v>498</v>
      </c>
      <c r="B499">
        <v>0.99409999999999998</v>
      </c>
      <c r="C499">
        <f>'PID Simulator'!$D$7/SQRT(1+('PID Simulator'!$D$8*B499)^2)</f>
        <v>0.10008837651823564</v>
      </c>
      <c r="D499">
        <f>-DEGREES(ATAN2(1,'PID Simulator'!$D$8*B499))+DEGREES(-'PID Simulator'!$D$9*B499)</f>
        <v>-141.21347480297453</v>
      </c>
    </row>
    <row r="500" spans="1:4" x14ac:dyDescent="0.15">
      <c r="A500">
        <v>499</v>
      </c>
      <c r="B500">
        <v>0.99609999999999999</v>
      </c>
      <c r="C500">
        <f>'PID Simulator'!$D$7/SQRT(1+('PID Simulator'!$D$8*B500)^2)</f>
        <v>9.9889423179283163E-2</v>
      </c>
      <c r="D500">
        <f>-DEGREES(ATAN2(1,'PID Simulator'!$D$8*B500))+DEGREES(-'PID Simulator'!$D$9*B500)</f>
        <v>-141.33952296281404</v>
      </c>
    </row>
    <row r="501" spans="1:4" x14ac:dyDescent="0.15">
      <c r="A501">
        <v>500</v>
      </c>
      <c r="B501">
        <v>0.99809999999999999</v>
      </c>
      <c r="C501">
        <f>'PID Simulator'!$D$7/SQRT(1+('PID Simulator'!$D$8*B501)^2)</f>
        <v>9.9691255258644987E-2</v>
      </c>
      <c r="D501">
        <f>-DEGREES(ATAN2(1,'PID Simulator'!$D$8*B501))+DEGREES(-'PID Simulator'!$D$9*B501)</f>
        <v>-141.4655256662283</v>
      </c>
    </row>
    <row r="502" spans="1:4" x14ac:dyDescent="0.15">
      <c r="A502">
        <v>501</v>
      </c>
      <c r="B502">
        <v>1.0001</v>
      </c>
      <c r="C502">
        <f>'PID Simulator'!$D$7/SQRT(1+('PID Simulator'!$D$8*B502)^2)</f>
        <v>9.9493868138089248E-2</v>
      </c>
      <c r="D502">
        <f>-DEGREES(ATAN2(1,'PID Simulator'!$D$8*B502))+DEGREES(-'PID Simulator'!$D$9*B502)</f>
        <v>-141.59148318231837</v>
      </c>
    </row>
    <row r="503" spans="1:4" x14ac:dyDescent="0.15">
      <c r="A503">
        <v>502</v>
      </c>
      <c r="B503">
        <v>1.0021</v>
      </c>
      <c r="C503">
        <f>'PID Simulator'!$D$7/SQRT(1+('PID Simulator'!$D$8*B503)^2)</f>
        <v>9.9297257235333142E-2</v>
      </c>
      <c r="D503">
        <f>-DEGREES(ATAN2(1,'PID Simulator'!$D$8*B503))+DEGREES(-'PID Simulator'!$D$9*B503)</f>
        <v>-141.71739577807253</v>
      </c>
    </row>
    <row r="504" spans="1:4" x14ac:dyDescent="0.15">
      <c r="A504">
        <v>503</v>
      </c>
      <c r="B504">
        <v>1.0041</v>
      </c>
      <c r="C504">
        <f>'PID Simulator'!$D$7/SQRT(1+('PID Simulator'!$D$8*B504)^2)</f>
        <v>9.9101418003695568E-2</v>
      </c>
      <c r="D504">
        <f>-DEGREES(ATAN2(1,'PID Simulator'!$D$8*B504))+DEGREES(-'PID Simulator'!$D$9*B504)</f>
        <v>-141.84326371838685</v>
      </c>
    </row>
    <row r="505" spans="1:4" x14ac:dyDescent="0.15">
      <c r="A505">
        <v>504</v>
      </c>
      <c r="B505">
        <v>1.0061</v>
      </c>
      <c r="C505">
        <f>'PID Simulator'!$D$7/SQRT(1+('PID Simulator'!$D$8*B505)^2)</f>
        <v>9.8906345931753917E-2</v>
      </c>
      <c r="D505">
        <f>-DEGREES(ATAN2(1,'PID Simulator'!$D$8*B505))+DEGREES(-'PID Simulator'!$D$9*B505)</f>
        <v>-141.96908726608561</v>
      </c>
    </row>
    <row r="506" spans="1:4" x14ac:dyDescent="0.15">
      <c r="A506">
        <v>505</v>
      </c>
      <c r="B506">
        <v>1.0081</v>
      </c>
      <c r="C506">
        <f>'PID Simulator'!$D$7/SQRT(1+('PID Simulator'!$D$8*B506)^2)</f>
        <v>9.87120365430047E-2</v>
      </c>
      <c r="D506">
        <f>-DEGREES(ATAN2(1,'PID Simulator'!$D$8*B506))+DEGREES(-'PID Simulator'!$D$9*B506)</f>
        <v>-142.09486668194148</v>
      </c>
    </row>
    <row r="507" spans="1:4" x14ac:dyDescent="0.15">
      <c r="A507">
        <v>506</v>
      </c>
      <c r="B507">
        <v>1.0101</v>
      </c>
      <c r="C507">
        <f>'PID Simulator'!$D$7/SQRT(1+('PID Simulator'!$D$8*B507)^2)</f>
        <v>9.8518485395528183E-2</v>
      </c>
      <c r="D507">
        <f>-DEGREES(ATAN2(1,'PID Simulator'!$D$8*B507))+DEGREES(-'PID Simulator'!$D$9*B507)</f>
        <v>-142.22060222469531</v>
      </c>
    </row>
    <row r="508" spans="1:4" x14ac:dyDescent="0.15">
      <c r="A508">
        <v>507</v>
      </c>
      <c r="B508">
        <v>1.0121</v>
      </c>
      <c r="C508">
        <f>'PID Simulator'!$D$7/SQRT(1+('PID Simulator'!$D$8*B508)^2)</f>
        <v>9.832568808165669E-2</v>
      </c>
      <c r="D508">
        <f>-DEGREES(ATAN2(1,'PID Simulator'!$D$8*B508))+DEGREES(-'PID Simulator'!$D$9*B508)</f>
        <v>-142.34629415107605</v>
      </c>
    </row>
    <row r="509" spans="1:4" x14ac:dyDescent="0.15">
      <c r="A509">
        <v>508</v>
      </c>
      <c r="B509">
        <v>1.0141</v>
      </c>
      <c r="C509">
        <f>'PID Simulator'!$D$7/SQRT(1+('PID Simulator'!$D$8*B509)^2)</f>
        <v>9.8133640227646993E-2</v>
      </c>
      <c r="D509">
        <f>-DEGREES(ATAN2(1,'PID Simulator'!$D$8*B509))+DEGREES(-'PID Simulator'!$D$9*B509)</f>
        <v>-142.47194271581984</v>
      </c>
    </row>
    <row r="510" spans="1:4" x14ac:dyDescent="0.15">
      <c r="A510">
        <v>509</v>
      </c>
      <c r="B510">
        <v>1.0161</v>
      </c>
      <c r="C510">
        <f>'PID Simulator'!$D$7/SQRT(1+('PID Simulator'!$D$8*B510)^2)</f>
        <v>9.7942337493356041E-2</v>
      </c>
      <c r="D510">
        <f>-DEGREES(ATAN2(1,'PID Simulator'!$D$8*B510))+DEGREES(-'PID Simulator'!$D$9*B510)</f>
        <v>-142.59754817168962</v>
      </c>
    </row>
    <row r="511" spans="1:4" x14ac:dyDescent="0.15">
      <c r="A511">
        <v>510</v>
      </c>
      <c r="B511">
        <v>1.0181</v>
      </c>
      <c r="C511">
        <f>'PID Simulator'!$D$7/SQRT(1+('PID Simulator'!$D$8*B511)^2)</f>
        <v>9.775177557192069E-2</v>
      </c>
      <c r="D511">
        <f>-DEGREES(ATAN2(1,'PID Simulator'!$D$8*B511))+DEGREES(-'PID Simulator'!$D$9*B511)</f>
        <v>-142.72311076949396</v>
      </c>
    </row>
    <row r="512" spans="1:4" x14ac:dyDescent="0.15">
      <c r="A512">
        <v>511</v>
      </c>
      <c r="B512">
        <v>1.0201</v>
      </c>
      <c r="C512">
        <f>'PID Simulator'!$D$7/SQRT(1+('PID Simulator'!$D$8*B512)^2)</f>
        <v>9.756195018944093E-2</v>
      </c>
      <c r="D512">
        <f>-DEGREES(ATAN2(1,'PID Simulator'!$D$8*B512))+DEGREES(-'PID Simulator'!$D$9*B512)</f>
        <v>-142.84863075810577</v>
      </c>
    </row>
    <row r="513" spans="1:4" x14ac:dyDescent="0.15">
      <c r="A513">
        <v>512</v>
      </c>
      <c r="B513">
        <v>1.0221</v>
      </c>
      <c r="C513">
        <f>'PID Simulator'!$D$7/SQRT(1+('PID Simulator'!$D$8*B513)^2)</f>
        <v>9.7372857104666768E-2</v>
      </c>
      <c r="D513">
        <f>-DEGREES(ATAN2(1,'PID Simulator'!$D$8*B513))+DEGREES(-'PID Simulator'!$D$9*B513)</f>
        <v>-142.97410838448107</v>
      </c>
    </row>
    <row r="514" spans="1:4" x14ac:dyDescent="0.15">
      <c r="A514">
        <v>513</v>
      </c>
      <c r="B514">
        <v>1.0241</v>
      </c>
      <c r="C514">
        <f>'PID Simulator'!$D$7/SQRT(1+('PID Simulator'!$D$8*B514)^2)</f>
        <v>9.7184492108688569E-2</v>
      </c>
      <c r="D514">
        <f>-DEGREES(ATAN2(1,'PID Simulator'!$D$8*B514))+DEGREES(-'PID Simulator'!$D$9*B514)</f>
        <v>-143.09954389367718</v>
      </c>
    </row>
    <row r="515" spans="1:4" x14ac:dyDescent="0.15">
      <c r="A515">
        <v>514</v>
      </c>
      <c r="B515">
        <v>1.0261</v>
      </c>
      <c r="C515">
        <f>'PID Simulator'!$D$7/SQRT(1+('PID Simulator'!$D$8*B515)^2)</f>
        <v>9.699685102463107E-2</v>
      </c>
      <c r="D515">
        <f>-DEGREES(ATAN2(1,'PID Simulator'!$D$8*B515))+DEGREES(-'PID Simulator'!$D$9*B515)</f>
        <v>-143.22493752887095</v>
      </c>
    </row>
    <row r="516" spans="1:4" x14ac:dyDescent="0.15">
      <c r="A516">
        <v>515</v>
      </c>
      <c r="B516">
        <v>1.0281</v>
      </c>
      <c r="C516">
        <f>'PID Simulator'!$D$7/SQRT(1+('PID Simulator'!$D$8*B516)^2)</f>
        <v>9.6809929707350514E-2</v>
      </c>
      <c r="D516">
        <f>-DEGREES(ATAN2(1,'PID Simulator'!$D$8*B516))+DEGREES(-'PID Simulator'!$D$9*B516)</f>
        <v>-143.35028953137677</v>
      </c>
    </row>
    <row r="517" spans="1:4" x14ac:dyDescent="0.15">
      <c r="A517">
        <v>516</v>
      </c>
      <c r="B517">
        <v>1.0301</v>
      </c>
      <c r="C517">
        <f>'PID Simulator'!$D$7/SQRT(1+('PID Simulator'!$D$8*B517)^2)</f>
        <v>9.6623724043135642E-2</v>
      </c>
      <c r="D517">
        <f>-DEGREES(ATAN2(1,'PID Simulator'!$D$8*B517))+DEGREES(-'PID Simulator'!$D$9*B517)</f>
        <v>-143.47560014066414</v>
      </c>
    </row>
    <row r="518" spans="1:4" x14ac:dyDescent="0.15">
      <c r="A518">
        <v>517</v>
      </c>
      <c r="B518">
        <v>1.0321</v>
      </c>
      <c r="C518">
        <f>'PID Simulator'!$D$7/SQRT(1+('PID Simulator'!$D$8*B518)^2)</f>
        <v>9.6438229949411661E-2</v>
      </c>
      <c r="D518">
        <f>-DEGREES(ATAN2(1,'PID Simulator'!$D$8*B518))+DEGREES(-'PID Simulator'!$D$9*B518)</f>
        <v>-143.60086959437538</v>
      </c>
    </row>
    <row r="519" spans="1:4" x14ac:dyDescent="0.15">
      <c r="A519">
        <v>518</v>
      </c>
      <c r="B519">
        <v>1.0341</v>
      </c>
      <c r="C519">
        <f>'PID Simulator'!$D$7/SQRT(1+('PID Simulator'!$D$8*B519)^2)</f>
        <v>9.6253443374447717E-2</v>
      </c>
      <c r="D519">
        <f>-DEGREES(ATAN2(1,'PID Simulator'!$D$8*B519))+DEGREES(-'PID Simulator'!$D$9*B519)</f>
        <v>-143.72609812834284</v>
      </c>
    </row>
    <row r="520" spans="1:4" x14ac:dyDescent="0.15">
      <c r="A520">
        <v>519</v>
      </c>
      <c r="B520">
        <v>1.0361</v>
      </c>
      <c r="C520">
        <f>'PID Simulator'!$D$7/SQRT(1+('PID Simulator'!$D$8*B520)^2)</f>
        <v>9.6069360297067599E-2</v>
      </c>
      <c r="D520">
        <f>-DEGREES(ATAN2(1,'PID Simulator'!$D$8*B520))+DEGREES(-'PID Simulator'!$D$9*B520)</f>
        <v>-143.85128597660616</v>
      </c>
    </row>
    <row r="521" spans="1:4" x14ac:dyDescent="0.15">
      <c r="A521">
        <v>520</v>
      </c>
      <c r="B521">
        <v>1.0381</v>
      </c>
      <c r="C521">
        <f>'PID Simulator'!$D$7/SQRT(1+('PID Simulator'!$D$8*B521)^2)</f>
        <v>9.5885976726363703E-2</v>
      </c>
      <c r="D521">
        <f>-DEGREES(ATAN2(1,'PID Simulator'!$D$8*B521))+DEGREES(-'PID Simulator'!$D$9*B521)</f>
        <v>-143.9764333714291</v>
      </c>
    </row>
    <row r="522" spans="1:4" x14ac:dyDescent="0.15">
      <c r="A522">
        <v>521</v>
      </c>
      <c r="B522">
        <v>1.0401</v>
      </c>
      <c r="C522">
        <f>'PID Simulator'!$D$7/SQRT(1+('PID Simulator'!$D$8*B522)^2)</f>
        <v>9.5703288701414119E-2</v>
      </c>
      <c r="D522">
        <f>-DEGREES(ATAN2(1,'PID Simulator'!$D$8*B522))+DEGREES(-'PID Simulator'!$D$9*B522)</f>
        <v>-144.10154054331636</v>
      </c>
    </row>
    <row r="523" spans="1:4" x14ac:dyDescent="0.15">
      <c r="A523">
        <v>522</v>
      </c>
      <c r="B523">
        <v>1.0421</v>
      </c>
      <c r="C523">
        <f>'PID Simulator'!$D$7/SQRT(1+('PID Simulator'!$D$8*B523)^2)</f>
        <v>9.5521292291003021E-2</v>
      </c>
      <c r="D523">
        <f>-DEGREES(ATAN2(1,'PID Simulator'!$D$8*B523))+DEGREES(-'PID Simulator'!$D$9*B523)</f>
        <v>-144.22660772103023</v>
      </c>
    </row>
    <row r="524" spans="1:4" x14ac:dyDescent="0.15">
      <c r="A524">
        <v>523</v>
      </c>
      <c r="B524">
        <v>1.0441</v>
      </c>
      <c r="C524">
        <f>'PID Simulator'!$D$7/SQRT(1+('PID Simulator'!$D$8*B524)^2)</f>
        <v>9.5339983593343891E-2</v>
      </c>
      <c r="D524">
        <f>-DEGREES(ATAN2(1,'PID Simulator'!$D$8*B524))+DEGREES(-'PID Simulator'!$D$9*B524)</f>
        <v>-144.3516351316068</v>
      </c>
    </row>
    <row r="525" spans="1:4" x14ac:dyDescent="0.15">
      <c r="A525">
        <v>524</v>
      </c>
      <c r="B525">
        <v>1.0461</v>
      </c>
      <c r="C525">
        <f>'PID Simulator'!$D$7/SQRT(1+('PID Simulator'!$D$8*B525)^2)</f>
        <v>9.5159358735806165E-2</v>
      </c>
      <c r="D525">
        <f>-DEGREES(ATAN2(1,'PID Simulator'!$D$8*B525))+DEGREES(-'PID Simulator'!$D$9*B525)</f>
        <v>-144.47662300037226</v>
      </c>
    </row>
    <row r="526" spans="1:4" x14ac:dyDescent="0.15">
      <c r="A526">
        <v>525</v>
      </c>
      <c r="B526">
        <v>1.0481</v>
      </c>
      <c r="C526">
        <f>'PID Simulator'!$D$7/SQRT(1+('PID Simulator'!$D$8*B526)^2)</f>
        <v>9.4979413874644619E-2</v>
      </c>
      <c r="D526">
        <f>-DEGREES(ATAN2(1,'PID Simulator'!$D$8*B526))+DEGREES(-'PID Simulator'!$D$9*B526)</f>
        <v>-144.60157155095899</v>
      </c>
    </row>
    <row r="527" spans="1:4" x14ac:dyDescent="0.15">
      <c r="A527">
        <v>526</v>
      </c>
      <c r="B527">
        <v>1.0501</v>
      </c>
      <c r="C527">
        <f>'PID Simulator'!$D$7/SQRT(1+('PID Simulator'!$D$8*B527)^2)</f>
        <v>9.4800145194731858E-2</v>
      </c>
      <c r="D527">
        <f>-DEGREES(ATAN2(1,'PID Simulator'!$D$8*B527))+DEGREES(-'PID Simulator'!$D$9*B527)</f>
        <v>-144.72648100532118</v>
      </c>
    </row>
    <row r="528" spans="1:4" x14ac:dyDescent="0.15">
      <c r="A528">
        <v>527</v>
      </c>
      <c r="B528">
        <v>1.0521</v>
      </c>
      <c r="C528">
        <f>'PID Simulator'!$D$7/SQRT(1+('PID Simulator'!$D$8*B528)^2)</f>
        <v>9.4621548909293807E-2</v>
      </c>
      <c r="D528">
        <f>-DEGREES(ATAN2(1,'PID Simulator'!$D$8*B528))+DEGREES(-'PID Simulator'!$D$9*B528)</f>
        <v>-144.85135158375073</v>
      </c>
    </row>
    <row r="529" spans="1:4" x14ac:dyDescent="0.15">
      <c r="A529">
        <v>528</v>
      </c>
      <c r="B529">
        <v>1.0541</v>
      </c>
      <c r="C529">
        <f>'PID Simulator'!$D$7/SQRT(1+('PID Simulator'!$D$8*B529)^2)</f>
        <v>9.4443621259647989E-2</v>
      </c>
      <c r="D529">
        <f>-DEGREES(ATAN2(1,'PID Simulator'!$D$8*B529))+DEGREES(-'PID Simulator'!$D$9*B529)</f>
        <v>-144.97618350489256</v>
      </c>
    </row>
    <row r="530" spans="1:4" x14ac:dyDescent="0.15">
      <c r="A530">
        <v>529</v>
      </c>
      <c r="B530">
        <v>1.0561</v>
      </c>
      <c r="C530">
        <f>'PID Simulator'!$D$7/SQRT(1+('PID Simulator'!$D$8*B530)^2)</f>
        <v>9.4266358514944831E-2</v>
      </c>
      <c r="D530">
        <f>-DEGREES(ATAN2(1,'PID Simulator'!$D$8*B530))+DEGREES(-'PID Simulator'!$D$9*B530)</f>
        <v>-145.1009769857601</v>
      </c>
    </row>
    <row r="531" spans="1:4" x14ac:dyDescent="0.15">
      <c r="A531">
        <v>530</v>
      </c>
      <c r="B531">
        <v>1.0581</v>
      </c>
      <c r="C531">
        <f>'PID Simulator'!$D$7/SQRT(1+('PID Simulator'!$D$8*B531)^2)</f>
        <v>9.4089756971911687E-2</v>
      </c>
      <c r="D531">
        <f>-DEGREES(ATAN2(1,'PID Simulator'!$D$8*B531))+DEGREES(-'PID Simulator'!$D$9*B531)</f>
        <v>-145.22573224175025</v>
      </c>
    </row>
    <row r="532" spans="1:4" x14ac:dyDescent="0.15">
      <c r="A532">
        <v>531</v>
      </c>
      <c r="B532">
        <v>1.0601</v>
      </c>
      <c r="C532">
        <f>'PID Simulator'!$D$7/SQRT(1+('PID Simulator'!$D$8*B532)^2)</f>
        <v>9.3913812954599704E-2</v>
      </c>
      <c r="D532">
        <f>-DEGREES(ATAN2(1,'PID Simulator'!$D$8*B532))+DEGREES(-'PID Simulator'!$D$9*B532)</f>
        <v>-145.35044948665845</v>
      </c>
    </row>
    <row r="533" spans="1:4" x14ac:dyDescent="0.15">
      <c r="A533">
        <v>532</v>
      </c>
      <c r="B533">
        <v>1.0621</v>
      </c>
      <c r="C533">
        <f>'PID Simulator'!$D$7/SQRT(1+('PID Simulator'!$D$8*B533)^2)</f>
        <v>9.3738522814133571E-2</v>
      </c>
      <c r="D533">
        <f>-DEGREES(ATAN2(1,'PID Simulator'!$D$8*B533))+DEGREES(-'PID Simulator'!$D$9*B533)</f>
        <v>-145.47512893269348</v>
      </c>
    </row>
    <row r="534" spans="1:4" x14ac:dyDescent="0.15">
      <c r="A534">
        <v>533</v>
      </c>
      <c r="B534">
        <v>1.0641</v>
      </c>
      <c r="C534">
        <f>'PID Simulator'!$D$7/SQRT(1+('PID Simulator'!$D$8*B534)^2)</f>
        <v>9.3563882928463724E-2</v>
      </c>
      <c r="D534">
        <f>-DEGREES(ATAN2(1,'PID Simulator'!$D$8*B534))+DEGREES(-'PID Simulator'!$D$9*B534)</f>
        <v>-145.5997707904921</v>
      </c>
    </row>
    <row r="535" spans="1:4" x14ac:dyDescent="0.15">
      <c r="A535">
        <v>534</v>
      </c>
      <c r="B535">
        <v>1.0661</v>
      </c>
      <c r="C535">
        <f>'PID Simulator'!$D$7/SQRT(1+('PID Simulator'!$D$8*B535)^2)</f>
        <v>9.3389889702121531E-2</v>
      </c>
      <c r="D535">
        <f>-DEGREES(ATAN2(1,'PID Simulator'!$D$8*B535))+DEGREES(-'PID Simulator'!$D$9*B535)</f>
        <v>-145.72437526913365</v>
      </c>
    </row>
    <row r="536" spans="1:4" x14ac:dyDescent="0.15">
      <c r="A536">
        <v>535</v>
      </c>
      <c r="B536">
        <v>1.0681</v>
      </c>
      <c r="C536">
        <f>'PID Simulator'!$D$7/SQRT(1+('PID Simulator'!$D$8*B536)^2)</f>
        <v>9.3216539565977155E-2</v>
      </c>
      <c r="D536">
        <f>-DEGREES(ATAN2(1,'PID Simulator'!$D$8*B536))+DEGREES(-'PID Simulator'!$D$9*B536)</f>
        <v>-145.84894257615406</v>
      </c>
    </row>
    <row r="537" spans="1:4" x14ac:dyDescent="0.15">
      <c r="A537">
        <v>536</v>
      </c>
      <c r="B537">
        <v>1.0701000000000001</v>
      </c>
      <c r="C537">
        <f>'PID Simulator'!$D$7/SQRT(1+('PID Simulator'!$D$8*B537)^2)</f>
        <v>9.3043828976999657E-2</v>
      </c>
      <c r="D537">
        <f>-DEGREES(ATAN2(1,'PID Simulator'!$D$8*B537))+DEGREES(-'PID Simulator'!$D$9*B537)</f>
        <v>-145.97347291756046</v>
      </c>
    </row>
    <row r="538" spans="1:4" x14ac:dyDescent="0.15">
      <c r="A538">
        <v>537</v>
      </c>
      <c r="B538">
        <v>1.0721000000000001</v>
      </c>
      <c r="C538">
        <f>'PID Simulator'!$D$7/SQRT(1+('PID Simulator'!$D$8*B538)^2)</f>
        <v>9.2871754418020147E-2</v>
      </c>
      <c r="D538">
        <f>-DEGREES(ATAN2(1,'PID Simulator'!$D$8*B538))+DEGREES(-'PID Simulator'!$D$9*B538)</f>
        <v>-146.09796649784477</v>
      </c>
    </row>
    <row r="539" spans="1:4" x14ac:dyDescent="0.15">
      <c r="A539">
        <v>538</v>
      </c>
      <c r="B539">
        <v>1.0741000000000001</v>
      </c>
      <c r="C539">
        <f>'PID Simulator'!$D$7/SQRT(1+('PID Simulator'!$D$8*B539)^2)</f>
        <v>9.2700312397497334E-2</v>
      </c>
      <c r="D539">
        <f>-DEGREES(ATAN2(1,'PID Simulator'!$D$8*B539))+DEGREES(-'PID Simulator'!$D$9*B539)</f>
        <v>-146.2224235199979</v>
      </c>
    </row>
    <row r="540" spans="1:4" x14ac:dyDescent="0.15">
      <c r="A540">
        <v>539</v>
      </c>
      <c r="B540">
        <v>1.0761000000000001</v>
      </c>
      <c r="C540">
        <f>'PID Simulator'!$D$7/SQRT(1+('PID Simulator'!$D$8*B540)^2)</f>
        <v>9.2529499449285582E-2</v>
      </c>
      <c r="D540">
        <f>-DEGREES(ATAN2(1,'PID Simulator'!$D$8*B540))+DEGREES(-'PID Simulator'!$D$9*B540)</f>
        <v>-146.34684418552328</v>
      </c>
    </row>
    <row r="541" spans="1:4" x14ac:dyDescent="0.15">
      <c r="A541">
        <v>540</v>
      </c>
      <c r="B541">
        <v>1.0781000000000001</v>
      </c>
      <c r="C541">
        <f>'PID Simulator'!$D$7/SQRT(1+('PID Simulator'!$D$8*B541)^2)</f>
        <v>9.2359312132405419E-2</v>
      </c>
      <c r="D541">
        <f>-DEGREES(ATAN2(1,'PID Simulator'!$D$8*B541))+DEGREES(-'PID Simulator'!$D$9*B541)</f>
        <v>-146.47122869445036</v>
      </c>
    </row>
    <row r="542" spans="1:4" x14ac:dyDescent="0.15">
      <c r="A542">
        <v>541</v>
      </c>
      <c r="B542">
        <v>1.0801000000000001</v>
      </c>
      <c r="C542">
        <f>'PID Simulator'!$D$7/SQRT(1+('PID Simulator'!$D$8*B542)^2)</f>
        <v>9.2189747030816671E-2</v>
      </c>
      <c r="D542">
        <f>-DEGREES(ATAN2(1,'PID Simulator'!$D$8*B542))+DEGREES(-'PID Simulator'!$D$9*B542)</f>
        <v>-146.59557724534824</v>
      </c>
    </row>
    <row r="543" spans="1:4" x14ac:dyDescent="0.15">
      <c r="A543">
        <v>542</v>
      </c>
      <c r="B543">
        <v>1.0821000000000001</v>
      </c>
      <c r="C543">
        <f>'PID Simulator'!$D$7/SQRT(1+('PID Simulator'!$D$8*B543)^2)</f>
        <v>9.2020800753193868E-2</v>
      </c>
      <c r="D543">
        <f>-DEGREES(ATAN2(1,'PID Simulator'!$D$8*B543))+DEGREES(-'PID Simulator'!$D$9*B543)</f>
        <v>-146.71989003533872</v>
      </c>
    </row>
    <row r="544" spans="1:4" x14ac:dyDescent="0.15">
      <c r="A544">
        <v>543</v>
      </c>
      <c r="B544">
        <v>1.0841000000000001</v>
      </c>
      <c r="C544">
        <f>'PID Simulator'!$D$7/SQRT(1+('PID Simulator'!$D$8*B544)^2)</f>
        <v>9.1852469932704323E-2</v>
      </c>
      <c r="D544">
        <f>-DEGREES(ATAN2(1,'PID Simulator'!$D$8*B544))+DEGREES(-'PID Simulator'!$D$9*B544)</f>
        <v>-146.84416726010957</v>
      </c>
    </row>
    <row r="545" spans="1:4" x14ac:dyDescent="0.15">
      <c r="A545">
        <v>544</v>
      </c>
      <c r="B545">
        <v>1.0861000000000001</v>
      </c>
      <c r="C545">
        <f>'PID Simulator'!$D$7/SQRT(1+('PID Simulator'!$D$8*B545)^2)</f>
        <v>9.1684751226788111E-2</v>
      </c>
      <c r="D545">
        <f>-DEGREES(ATAN2(1,'PID Simulator'!$D$8*B545))+DEGREES(-'PID Simulator'!$D$9*B545)</f>
        <v>-146.96840911392746</v>
      </c>
    </row>
    <row r="546" spans="1:4" x14ac:dyDescent="0.15">
      <c r="A546">
        <v>545</v>
      </c>
      <c r="B546">
        <v>1.0881000000000001</v>
      </c>
      <c r="C546">
        <f>'PID Simulator'!$D$7/SQRT(1+('PID Simulator'!$D$8*B546)^2)</f>
        <v>9.1517641316941026E-2</v>
      </c>
      <c r="D546">
        <f>-DEGREES(ATAN2(1,'PID Simulator'!$D$8*B546))+DEGREES(-'PID Simulator'!$D$9*B546)</f>
        <v>-147.09261578965072</v>
      </c>
    </row>
    <row r="547" spans="1:4" x14ac:dyDescent="0.15">
      <c r="A547">
        <v>546</v>
      </c>
      <c r="B547">
        <v>1.0901000000000001</v>
      </c>
      <c r="C547">
        <f>'PID Simulator'!$D$7/SQRT(1+('PID Simulator'!$D$8*B547)^2)</f>
        <v>9.1351136908499234E-2</v>
      </c>
      <c r="D547">
        <f>-DEGREES(ATAN2(1,'PID Simulator'!$D$8*B547))+DEGREES(-'PID Simulator'!$D$9*B547)</f>
        <v>-147.21678747874216</v>
      </c>
    </row>
    <row r="548" spans="1:4" x14ac:dyDescent="0.15">
      <c r="A548">
        <v>547</v>
      </c>
      <c r="B548">
        <v>1.0921000000000001</v>
      </c>
      <c r="C548">
        <f>'PID Simulator'!$D$7/SQRT(1+('PID Simulator'!$D$8*B548)^2)</f>
        <v>9.1185234730426751E-2</v>
      </c>
      <c r="D548">
        <f>-DEGREES(ATAN2(1,'PID Simulator'!$D$8*B548))+DEGREES(-'PID Simulator'!$D$9*B548)</f>
        <v>-147.34092437128166</v>
      </c>
    </row>
    <row r="549" spans="1:4" x14ac:dyDescent="0.15">
      <c r="A549">
        <v>548</v>
      </c>
      <c r="B549">
        <v>1.0941000000000001</v>
      </c>
      <c r="C549">
        <f>'PID Simulator'!$D$7/SQRT(1+('PID Simulator'!$D$8*B549)^2)</f>
        <v>9.101993153510482E-2</v>
      </c>
      <c r="D549">
        <f>-DEGREES(ATAN2(1,'PID Simulator'!$D$8*B549))+DEGREES(-'PID Simulator'!$D$9*B549)</f>
        <v>-147.46502665597842</v>
      </c>
    </row>
    <row r="550" spans="1:4" x14ac:dyDescent="0.15">
      <c r="A550">
        <v>549</v>
      </c>
      <c r="B550">
        <v>1.0961000000000001</v>
      </c>
      <c r="C550">
        <f>'PID Simulator'!$D$7/SQRT(1+('PID Simulator'!$D$8*B550)^2)</f>
        <v>9.0855224098123702E-2</v>
      </c>
      <c r="D550">
        <f>-DEGREES(ATAN2(1,'PID Simulator'!$D$8*B550))+DEGREES(-'PID Simulator'!$D$9*B550)</f>
        <v>-147.58909452018344</v>
      </c>
    </row>
    <row r="551" spans="1:4" x14ac:dyDescent="0.15">
      <c r="A551">
        <v>550</v>
      </c>
      <c r="B551">
        <v>1.0981000000000001</v>
      </c>
      <c r="C551">
        <f>'PID Simulator'!$D$7/SQRT(1+('PID Simulator'!$D$8*B551)^2)</f>
        <v>9.0691109218076577E-2</v>
      </c>
      <c r="D551">
        <f>-DEGREES(ATAN2(1,'PID Simulator'!$D$8*B551))+DEGREES(-'PID Simulator'!$D$9*B551)</f>
        <v>-147.71312814990154</v>
      </c>
    </row>
    <row r="552" spans="1:4" x14ac:dyDescent="0.15">
      <c r="A552">
        <v>551</v>
      </c>
      <c r="B552">
        <v>1.1001000000000001</v>
      </c>
      <c r="C552">
        <f>'PID Simulator'!$D$7/SQRT(1+('PID Simulator'!$D$8*B552)^2)</f>
        <v>9.052758371635572E-2</v>
      </c>
      <c r="D552">
        <f>-DEGREES(ATAN2(1,'PID Simulator'!$D$8*B552))+DEGREES(-'PID Simulator'!$D$9*B552)</f>
        <v>-147.83712772980348</v>
      </c>
    </row>
    <row r="553" spans="1:4" x14ac:dyDescent="0.15">
      <c r="A553">
        <v>552</v>
      </c>
      <c r="B553">
        <v>1.1021000000000001</v>
      </c>
      <c r="C553">
        <f>'PID Simulator'!$D$7/SQRT(1+('PID Simulator'!$D$8*B553)^2)</f>
        <v>9.0364644436950817E-2</v>
      </c>
      <c r="D553">
        <f>-DEGREES(ATAN2(1,'PID Simulator'!$D$8*B553))+DEGREES(-'PID Simulator'!$D$9*B553)</f>
        <v>-147.96109344323796</v>
      </c>
    </row>
    <row r="554" spans="1:4" x14ac:dyDescent="0.15">
      <c r="A554">
        <v>553</v>
      </c>
      <c r="B554">
        <v>1.1041000000000001</v>
      </c>
      <c r="C554">
        <f>'PID Simulator'!$D$7/SQRT(1+('PID Simulator'!$D$8*B554)^2)</f>
        <v>9.0202288246249276E-2</v>
      </c>
      <c r="D554">
        <f>-DEGREES(ATAN2(1,'PID Simulator'!$D$8*B554))+DEGREES(-'PID Simulator'!$D$9*B554)</f>
        <v>-148.08502547224316</v>
      </c>
    </row>
    <row r="555" spans="1:4" x14ac:dyDescent="0.15">
      <c r="A555">
        <v>554</v>
      </c>
      <c r="B555">
        <v>1.1061000000000001</v>
      </c>
      <c r="C555">
        <f>'PID Simulator'!$D$7/SQRT(1+('PID Simulator'!$D$8*B555)^2)</f>
        <v>9.004051203283886E-2</v>
      </c>
      <c r="D555">
        <f>-DEGREES(ATAN2(1,'PID Simulator'!$D$8*B555))+DEGREES(-'PID Simulator'!$D$9*B555)</f>
        <v>-148.20892399755851</v>
      </c>
    </row>
    <row r="556" spans="1:4" x14ac:dyDescent="0.15">
      <c r="A556">
        <v>555</v>
      </c>
      <c r="B556">
        <v>1.1081000000000001</v>
      </c>
      <c r="C556">
        <f>'PID Simulator'!$D$7/SQRT(1+('PID Simulator'!$D$8*B556)^2)</f>
        <v>8.987931270731217E-2</v>
      </c>
      <c r="D556">
        <f>-DEGREES(ATAN2(1,'PID Simulator'!$D$8*B556))+DEGREES(-'PID Simulator'!$D$9*B556)</f>
        <v>-148.33278919863636</v>
      </c>
    </row>
    <row r="557" spans="1:4" x14ac:dyDescent="0.15">
      <c r="A557">
        <v>556</v>
      </c>
      <c r="B557">
        <v>1.1101000000000001</v>
      </c>
      <c r="C557">
        <f>'PID Simulator'!$D$7/SQRT(1+('PID Simulator'!$D$8*B557)^2)</f>
        <v>8.9718687202073419E-2</v>
      </c>
      <c r="D557">
        <f>-DEGREES(ATAN2(1,'PID Simulator'!$D$8*B557))+DEGREES(-'PID Simulator'!$D$9*B557)</f>
        <v>-148.45662125365317</v>
      </c>
    </row>
    <row r="558" spans="1:4" x14ac:dyDescent="0.15">
      <c r="A558">
        <v>557</v>
      </c>
      <c r="B558">
        <v>1.1121000000000001</v>
      </c>
      <c r="C558">
        <f>'PID Simulator'!$D$7/SQRT(1+('PID Simulator'!$D$8*B558)^2)</f>
        <v>8.9558632471146996E-2</v>
      </c>
      <c r="D558">
        <f>-DEGREES(ATAN2(1,'PID Simulator'!$D$8*B558))+DEGREES(-'PID Simulator'!$D$9*B558)</f>
        <v>-148.58042033952083</v>
      </c>
    </row>
    <row r="559" spans="1:4" x14ac:dyDescent="0.15">
      <c r="A559">
        <v>558</v>
      </c>
      <c r="B559">
        <v>1.1141000000000001</v>
      </c>
      <c r="C559">
        <f>'PID Simulator'!$D$7/SQRT(1+('PID Simulator'!$D$8*B559)^2)</f>
        <v>8.939914548998816E-2</v>
      </c>
      <c r="D559">
        <f>-DEGREES(ATAN2(1,'PID Simulator'!$D$8*B559))+DEGREES(-'PID Simulator'!$D$9*B559)</f>
        <v>-148.70418663189801</v>
      </c>
    </row>
    <row r="560" spans="1:4" x14ac:dyDescent="0.15">
      <c r="A560">
        <v>559</v>
      </c>
      <c r="B560">
        <v>1.1161000000000001</v>
      </c>
      <c r="C560">
        <f>'PID Simulator'!$D$7/SQRT(1+('PID Simulator'!$D$8*B560)^2)</f>
        <v>8.9240223255295723E-2</v>
      </c>
      <c r="D560">
        <f>-DEGREES(ATAN2(1,'PID Simulator'!$D$8*B560))+DEGREES(-'PID Simulator'!$D$9*B560)</f>
        <v>-148.82792030520102</v>
      </c>
    </row>
    <row r="561" spans="1:4" x14ac:dyDescent="0.15">
      <c r="A561">
        <v>560</v>
      </c>
      <c r="B561">
        <v>1.1181000000000001</v>
      </c>
      <c r="C561">
        <f>'PID Simulator'!$D$7/SQRT(1+('PID Simulator'!$D$8*B561)^2)</f>
        <v>8.9081862784826646E-2</v>
      </c>
      <c r="D561">
        <f>-DEGREES(ATAN2(1,'PID Simulator'!$D$8*B561))+DEGREES(-'PID Simulator'!$D$9*B561)</f>
        <v>-148.95162153261475</v>
      </c>
    </row>
    <row r="562" spans="1:4" x14ac:dyDescent="0.15">
      <c r="A562">
        <v>561</v>
      </c>
      <c r="B562">
        <v>1.1201000000000001</v>
      </c>
      <c r="C562">
        <f>'PID Simulator'!$D$7/SQRT(1+('PID Simulator'!$D$8*B562)^2)</f>
        <v>8.8924061117212516E-2</v>
      </c>
      <c r="D562">
        <f>-DEGREES(ATAN2(1,'PID Simulator'!$D$8*B562))+DEGREES(-'PID Simulator'!$D$9*B562)</f>
        <v>-149.07529048610365</v>
      </c>
    </row>
    <row r="563" spans="1:4" x14ac:dyDescent="0.15">
      <c r="A563">
        <v>562</v>
      </c>
      <c r="B563">
        <v>1.1221000000000001</v>
      </c>
      <c r="C563">
        <f>'PID Simulator'!$D$7/SQRT(1+('PID Simulator'!$D$8*B563)^2)</f>
        <v>8.8766815311778088E-2</v>
      </c>
      <c r="D563">
        <f>-DEGREES(ATAN2(1,'PID Simulator'!$D$8*B563))+DEGREES(-'PID Simulator'!$D$9*B563)</f>
        <v>-149.19892733642226</v>
      </c>
    </row>
    <row r="564" spans="1:4" x14ac:dyDescent="0.15">
      <c r="A564">
        <v>563</v>
      </c>
      <c r="B564">
        <v>1.1241000000000001</v>
      </c>
      <c r="C564">
        <f>'PID Simulator'!$D$7/SQRT(1+('PID Simulator'!$D$8*B564)^2)</f>
        <v>8.8610122448361472E-2</v>
      </c>
      <c r="D564">
        <f>-DEGREES(ATAN2(1,'PID Simulator'!$D$8*B564))+DEGREES(-'PID Simulator'!$D$9*B564)</f>
        <v>-149.32253225312587</v>
      </c>
    </row>
    <row r="565" spans="1:4" x14ac:dyDescent="0.15">
      <c r="A565">
        <v>564</v>
      </c>
      <c r="B565">
        <v>1.1261000000000001</v>
      </c>
      <c r="C565">
        <f>'PID Simulator'!$D$7/SQRT(1+('PID Simulator'!$D$8*B565)^2)</f>
        <v>8.8453979627136511E-2</v>
      </c>
      <c r="D565">
        <f>-DEGREES(ATAN2(1,'PID Simulator'!$D$8*B565))+DEGREES(-'PID Simulator'!$D$9*B565)</f>
        <v>-149.44610540458103</v>
      </c>
    </row>
    <row r="566" spans="1:4" x14ac:dyDescent="0.15">
      <c r="A566">
        <v>565</v>
      </c>
      <c r="B566">
        <v>1.1281000000000001</v>
      </c>
      <c r="C566">
        <f>'PID Simulator'!$D$7/SQRT(1+('PID Simulator'!$D$8*B566)^2)</f>
        <v>8.8298383968436575E-2</v>
      </c>
      <c r="D566">
        <f>-DEGREES(ATAN2(1,'PID Simulator'!$D$8*B566))+DEGREES(-'PID Simulator'!$D$9*B566)</f>
        <v>-149.56964695797586</v>
      </c>
    </row>
    <row r="567" spans="1:4" x14ac:dyDescent="0.15">
      <c r="A567">
        <v>566</v>
      </c>
      <c r="B567">
        <v>1.1301000000000001</v>
      </c>
      <c r="C567">
        <f>'PID Simulator'!$D$7/SQRT(1+('PID Simulator'!$D$8*B567)^2)</f>
        <v>8.8143332612580561E-2</v>
      </c>
      <c r="D567">
        <f>-DEGREES(ATAN2(1,'PID Simulator'!$D$8*B567))+DEGREES(-'PID Simulator'!$D$9*B567)</f>
        <v>-149.69315707933038</v>
      </c>
    </row>
    <row r="568" spans="1:4" x14ac:dyDescent="0.15">
      <c r="A568">
        <v>567</v>
      </c>
      <c r="B568">
        <v>1.1321000000000001</v>
      </c>
      <c r="C568">
        <f>'PID Simulator'!$D$7/SQRT(1+('PID Simulator'!$D$8*B568)^2)</f>
        <v>8.7988822719700502E-2</v>
      </c>
      <c r="D568">
        <f>-DEGREES(ATAN2(1,'PID Simulator'!$D$8*B568))+DEGREES(-'PID Simulator'!$D$9*B568)</f>
        <v>-149.81663593350663</v>
      </c>
    </row>
    <row r="569" spans="1:4" x14ac:dyDescent="0.15">
      <c r="A569">
        <v>568</v>
      </c>
      <c r="B569">
        <v>1.1341000000000001</v>
      </c>
      <c r="C569">
        <f>'PID Simulator'!$D$7/SQRT(1+('PID Simulator'!$D$8*B569)^2)</f>
        <v>8.7834851469570915E-2</v>
      </c>
      <c r="D569">
        <f>-DEGREES(ATAN2(1,'PID Simulator'!$D$8*B569))+DEGREES(-'PID Simulator'!$D$9*B569)</f>
        <v>-149.94008368421873</v>
      </c>
    </row>
    <row r="570" spans="1:4" x14ac:dyDescent="0.15">
      <c r="A570">
        <v>569</v>
      </c>
      <c r="B570">
        <v>1.1361000000000001</v>
      </c>
      <c r="C570">
        <f>'PID Simulator'!$D$7/SQRT(1+('PID Simulator'!$D$8*B570)^2)</f>
        <v>8.768141606143999E-2</v>
      </c>
      <c r="D570">
        <f>-DEGREES(ATAN2(1,'PID Simulator'!$D$8*B570))+DEGREES(-'PID Simulator'!$D$9*B570)</f>
        <v>-150.06350049404276</v>
      </c>
    </row>
    <row r="571" spans="1:4" x14ac:dyDescent="0.15">
      <c r="A571">
        <v>570</v>
      </c>
      <c r="B571">
        <v>1.1381000000000001</v>
      </c>
      <c r="C571">
        <f>'PID Simulator'!$D$7/SQRT(1+('PID Simulator'!$D$8*B571)^2)</f>
        <v>8.7528513713862513E-2</v>
      </c>
      <c r="D571">
        <f>-DEGREES(ATAN2(1,'PID Simulator'!$D$8*B571))+DEGREES(-'PID Simulator'!$D$9*B571)</f>
        <v>-150.18688652442674</v>
      </c>
    </row>
    <row r="572" spans="1:4" x14ac:dyDescent="0.15">
      <c r="A572">
        <v>571</v>
      </c>
      <c r="B572">
        <v>1.1401000000000001</v>
      </c>
      <c r="C572">
        <f>'PID Simulator'!$D$7/SQRT(1+('PID Simulator'!$D$8*B572)^2)</f>
        <v>8.7376141664534418E-2</v>
      </c>
      <c r="D572">
        <f>-DEGREES(ATAN2(1,'PID Simulator'!$D$8*B572))+DEGREES(-'PID Simulator'!$D$9*B572)</f>
        <v>-150.3102419357003</v>
      </c>
    </row>
    <row r="573" spans="1:4" x14ac:dyDescent="0.15">
      <c r="A573">
        <v>572</v>
      </c>
      <c r="B573">
        <v>1.1421000000000001</v>
      </c>
      <c r="C573">
        <f>'PID Simulator'!$D$7/SQRT(1+('PID Simulator'!$D$8*B573)^2)</f>
        <v>8.7224297170129111E-2</v>
      </c>
      <c r="D573">
        <f>-DEGREES(ATAN2(1,'PID Simulator'!$D$8*B573))+DEGREES(-'PID Simulator'!$D$9*B573)</f>
        <v>-150.43356688708428</v>
      </c>
    </row>
    <row r="574" spans="1:4" x14ac:dyDescent="0.15">
      <c r="A574">
        <v>573</v>
      </c>
      <c r="B574">
        <v>1.1441000000000001</v>
      </c>
      <c r="C574">
        <f>'PID Simulator'!$D$7/SQRT(1+('PID Simulator'!$D$8*B574)^2)</f>
        <v>8.7072977506135449E-2</v>
      </c>
      <c r="D574">
        <f>-DEGREES(ATAN2(1,'PID Simulator'!$D$8*B574))+DEGREES(-'PID Simulator'!$D$9*B574)</f>
        <v>-150.55686153670041</v>
      </c>
    </row>
    <row r="575" spans="1:4" x14ac:dyDescent="0.15">
      <c r="A575">
        <v>574</v>
      </c>
      <c r="B575">
        <v>1.1461000000000001</v>
      </c>
      <c r="C575">
        <f>'PID Simulator'!$D$7/SQRT(1+('PID Simulator'!$D$8*B575)^2)</f>
        <v>8.692217996669728E-2</v>
      </c>
      <c r="D575">
        <f>-DEGREES(ATAN2(1,'PID Simulator'!$D$8*B575))+DEGREES(-'PID Simulator'!$D$9*B575)</f>
        <v>-150.68012604158054</v>
      </c>
    </row>
    <row r="576" spans="1:4" x14ac:dyDescent="0.15">
      <c r="A576">
        <v>575</v>
      </c>
      <c r="B576">
        <v>1.1481000000000001</v>
      </c>
      <c r="C576">
        <f>'PID Simulator'!$D$7/SQRT(1+('PID Simulator'!$D$8*B576)^2)</f>
        <v>8.6771901864454756E-2</v>
      </c>
      <c r="D576">
        <f>-DEGREES(ATAN2(1,'PID Simulator'!$D$8*B576))+DEGREES(-'PID Simulator'!$D$9*B576)</f>
        <v>-150.80336055767611</v>
      </c>
    </row>
    <row r="577" spans="1:4" x14ac:dyDescent="0.15">
      <c r="A577">
        <v>576</v>
      </c>
      <c r="B577">
        <v>1.1501000000000001</v>
      </c>
      <c r="C577">
        <f>'PID Simulator'!$D$7/SQRT(1+('PID Simulator'!$D$8*B577)^2)</f>
        <v>8.6622140530387137E-2</v>
      </c>
      <c r="D577">
        <f>-DEGREES(ATAN2(1,'PID Simulator'!$D$8*B577))+DEGREES(-'PID Simulator'!$D$9*B577)</f>
        <v>-150.92656523986759</v>
      </c>
    </row>
    <row r="578" spans="1:4" x14ac:dyDescent="0.15">
      <c r="A578">
        <v>577</v>
      </c>
      <c r="B578">
        <v>1.1521000000000001</v>
      </c>
      <c r="C578">
        <f>'PID Simulator'!$D$7/SQRT(1+('PID Simulator'!$D$8*B578)^2)</f>
        <v>8.6472893313657317E-2</v>
      </c>
      <c r="D578">
        <f>-DEGREES(ATAN2(1,'PID Simulator'!$D$8*B578))+DEGREES(-'PID Simulator'!$D$9*B578)</f>
        <v>-151.04974024197321</v>
      </c>
    </row>
    <row r="579" spans="1:4" x14ac:dyDescent="0.15">
      <c r="A579">
        <v>578</v>
      </c>
      <c r="B579">
        <v>1.1540999999999999</v>
      </c>
      <c r="C579">
        <f>'PID Simulator'!$D$7/SQRT(1+('PID Simulator'!$D$8*B579)^2)</f>
        <v>8.6324157581457769E-2</v>
      </c>
      <c r="D579">
        <f>-DEGREES(ATAN2(1,'PID Simulator'!$D$8*B579))+DEGREES(-'PID Simulator'!$D$9*B579)</f>
        <v>-151.17288571675837</v>
      </c>
    </row>
    <row r="580" spans="1:4" x14ac:dyDescent="0.15">
      <c r="A580">
        <v>579</v>
      </c>
      <c r="B580">
        <v>1.1560999999999999</v>
      </c>
      <c r="C580">
        <f>'PID Simulator'!$D$7/SQRT(1+('PID Simulator'!$D$8*B580)^2)</f>
        <v>8.6175930718858124E-2</v>
      </c>
      <c r="D580">
        <f>-DEGREES(ATAN2(1,'PID Simulator'!$D$8*B580))+DEGREES(-'PID Simulator'!$D$9*B580)</f>
        <v>-151.29600181594458</v>
      </c>
    </row>
    <row r="581" spans="1:4" x14ac:dyDescent="0.15">
      <c r="A581">
        <v>580</v>
      </c>
      <c r="B581">
        <v>1.1580999999999999</v>
      </c>
      <c r="C581">
        <f>'PID Simulator'!$D$7/SQRT(1+('PID Simulator'!$D$8*B581)^2)</f>
        <v>8.6028210128654331E-2</v>
      </c>
      <c r="D581">
        <f>-DEGREES(ATAN2(1,'PID Simulator'!$D$8*B581))+DEGREES(-'PID Simulator'!$D$9*B581)</f>
        <v>-151.4190886902181</v>
      </c>
    </row>
    <row r="582" spans="1:4" x14ac:dyDescent="0.15">
      <c r="A582">
        <v>581</v>
      </c>
      <c r="B582">
        <v>1.1600999999999999</v>
      </c>
      <c r="C582">
        <f>'PID Simulator'!$D$7/SQRT(1+('PID Simulator'!$D$8*B582)^2)</f>
        <v>8.588099323121931E-2</v>
      </c>
      <c r="D582">
        <f>-DEGREES(ATAN2(1,'PID Simulator'!$D$8*B582))+DEGREES(-'PID Simulator'!$D$9*B582)</f>
        <v>-151.54214648923903</v>
      </c>
    </row>
    <row r="583" spans="1:4" x14ac:dyDescent="0.15">
      <c r="A583">
        <v>582</v>
      </c>
      <c r="B583">
        <v>1.1620999999999999</v>
      </c>
      <c r="C583">
        <f>'PID Simulator'!$D$7/SQRT(1+('PID Simulator'!$D$8*B583)^2)</f>
        <v>8.573427746435501E-2</v>
      </c>
      <c r="D583">
        <f>-DEGREES(ATAN2(1,'PID Simulator'!$D$8*B583))+DEGREES(-'PID Simulator'!$D$9*B583)</f>
        <v>-151.66517536164983</v>
      </c>
    </row>
    <row r="584" spans="1:4" x14ac:dyDescent="0.15">
      <c r="A584">
        <v>583</v>
      </c>
      <c r="B584">
        <v>1.1640999999999999</v>
      </c>
      <c r="C584">
        <f>'PID Simulator'!$D$7/SQRT(1+('PID Simulator'!$D$8*B584)^2)</f>
        <v>8.558806028314607E-2</v>
      </c>
      <c r="D584">
        <f>-DEGREES(ATAN2(1,'PID Simulator'!$D$8*B584))+DEGREES(-'PID Simulator'!$D$9*B584)</f>
        <v>-151.78817545508394</v>
      </c>
    </row>
    <row r="585" spans="1:4" x14ac:dyDescent="0.15">
      <c r="A585">
        <v>584</v>
      </c>
      <c r="B585">
        <v>1.1660999999999999</v>
      </c>
      <c r="C585">
        <f>'PID Simulator'!$D$7/SQRT(1+('PID Simulator'!$D$8*B585)^2)</f>
        <v>8.5442339159814931E-2</v>
      </c>
      <c r="D585">
        <f>-DEGREES(ATAN2(1,'PID Simulator'!$D$8*B585))+DEGREES(-'PID Simulator'!$D$9*B585)</f>
        <v>-151.91114691617437</v>
      </c>
    </row>
    <row r="586" spans="1:4" x14ac:dyDescent="0.15">
      <c r="A586">
        <v>585</v>
      </c>
      <c r="B586">
        <v>1.1680999999999999</v>
      </c>
      <c r="C586">
        <f>'PID Simulator'!$D$7/SQRT(1+('PID Simulator'!$D$8*B586)^2)</f>
        <v>8.5297111583578361E-2</v>
      </c>
      <c r="D586">
        <f>-DEGREES(ATAN2(1,'PID Simulator'!$D$8*B586))+DEGREES(-'PID Simulator'!$D$9*B586)</f>
        <v>-152.03408989056214</v>
      </c>
    </row>
    <row r="587" spans="1:4" x14ac:dyDescent="0.15">
      <c r="A587">
        <v>586</v>
      </c>
      <c r="B587">
        <v>1.1700999999999999</v>
      </c>
      <c r="C587">
        <f>'PID Simulator'!$D$7/SQRT(1+('PID Simulator'!$D$8*B587)^2)</f>
        <v>8.5152375060505353E-2</v>
      </c>
      <c r="D587">
        <f>-DEGREES(ATAN2(1,'PID Simulator'!$D$8*B587))+DEGREES(-'PID Simulator'!$D$9*B587)</f>
        <v>-152.15700452290457</v>
      </c>
    </row>
    <row r="588" spans="1:4" x14ac:dyDescent="0.15">
      <c r="A588">
        <v>587</v>
      </c>
      <c r="B588">
        <v>1.1720999999999999</v>
      </c>
      <c r="C588">
        <f>'PID Simulator'!$D$7/SQRT(1+('PID Simulator'!$D$8*B588)^2)</f>
        <v>8.5008127113376672E-2</v>
      </c>
      <c r="D588">
        <f>-DEGREES(ATAN2(1,'PID Simulator'!$D$8*B588))+DEGREES(-'PID Simulator'!$D$9*B588)</f>
        <v>-152.27989095688361</v>
      </c>
    </row>
    <row r="589" spans="1:4" x14ac:dyDescent="0.15">
      <c r="A589">
        <v>588</v>
      </c>
      <c r="B589">
        <v>1.1740999999999999</v>
      </c>
      <c r="C589">
        <f>'PID Simulator'!$D$7/SQRT(1+('PID Simulator'!$D$8*B589)^2)</f>
        <v>8.4864365281545451E-2</v>
      </c>
      <c r="D589">
        <f>-DEGREES(ATAN2(1,'PID Simulator'!$D$8*B589))+DEGREES(-'PID Simulator'!$D$9*B589)</f>
        <v>-152.40274933521397</v>
      </c>
    </row>
    <row r="590" spans="1:4" x14ac:dyDescent="0.15">
      <c r="A590">
        <v>589</v>
      </c>
      <c r="B590">
        <v>1.1760999999999999</v>
      </c>
      <c r="C590">
        <f>'PID Simulator'!$D$7/SQRT(1+('PID Simulator'!$D$8*B590)^2)</f>
        <v>8.4721087120799538E-2</v>
      </c>
      <c r="D590">
        <f>-DEGREES(ATAN2(1,'PID Simulator'!$D$8*B590))+DEGREES(-'PID Simulator'!$D$9*B590)</f>
        <v>-152.52557979965127</v>
      </c>
    </row>
    <row r="591" spans="1:4" x14ac:dyDescent="0.15">
      <c r="A591">
        <v>590</v>
      </c>
      <c r="B591">
        <v>1.1780999999999999</v>
      </c>
      <c r="C591">
        <f>'PID Simulator'!$D$7/SQRT(1+('PID Simulator'!$D$8*B591)^2)</f>
        <v>8.4578290203224896E-2</v>
      </c>
      <c r="D591">
        <f>-DEGREES(ATAN2(1,'PID Simulator'!$D$8*B591))+DEGREES(-'PID Simulator'!$D$9*B591)</f>
        <v>-152.64838249100009</v>
      </c>
    </row>
    <row r="592" spans="1:4" x14ac:dyDescent="0.15">
      <c r="A592">
        <v>591</v>
      </c>
      <c r="B592">
        <v>1.1800999999999999</v>
      </c>
      <c r="C592">
        <f>'PID Simulator'!$D$7/SQRT(1+('PID Simulator'!$D$8*B592)^2)</f>
        <v>8.443597211707056E-2</v>
      </c>
      <c r="D592">
        <f>-DEGREES(ATAN2(1,'PID Simulator'!$D$8*B592))+DEGREES(-'PID Simulator'!$D$9*B592)</f>
        <v>-152.77115754912182</v>
      </c>
    </row>
    <row r="593" spans="1:4" x14ac:dyDescent="0.15">
      <c r="A593">
        <v>592</v>
      </c>
      <c r="B593">
        <v>1.1820999999999999</v>
      </c>
      <c r="C593">
        <f>'PID Simulator'!$D$7/SQRT(1+('PID Simulator'!$D$8*B593)^2)</f>
        <v>8.4294130466614853E-2</v>
      </c>
      <c r="D593">
        <f>-DEGREES(ATAN2(1,'PID Simulator'!$D$8*B593))+DEGREES(-'PID Simulator'!$D$9*B593)</f>
        <v>-152.89390511294266</v>
      </c>
    </row>
    <row r="594" spans="1:4" x14ac:dyDescent="0.15">
      <c r="A594">
        <v>593</v>
      </c>
      <c r="B594">
        <v>1.1840999999999999</v>
      </c>
      <c r="C594">
        <f>'PID Simulator'!$D$7/SQRT(1+('PID Simulator'!$D$8*B594)^2)</f>
        <v>8.4152762872032993E-2</v>
      </c>
      <c r="D594">
        <f>-DEGREES(ATAN2(1,'PID Simulator'!$D$8*B594))+DEGREES(-'PID Simulator'!$D$9*B594)</f>
        <v>-153.01662532046117</v>
      </c>
    </row>
    <row r="595" spans="1:4" x14ac:dyDescent="0.15">
      <c r="A595">
        <v>594</v>
      </c>
      <c r="B595">
        <v>1.1860999999999999</v>
      </c>
      <c r="C595">
        <f>'PID Simulator'!$D$7/SQRT(1+('PID Simulator'!$D$8*B595)^2)</f>
        <v>8.4011866969265825E-2</v>
      </c>
      <c r="D595">
        <f>-DEGREES(ATAN2(1,'PID Simulator'!$D$8*B595))+DEGREES(-'PID Simulator'!$D$9*B595)</f>
        <v>-153.13931830875634</v>
      </c>
    </row>
    <row r="596" spans="1:4" x14ac:dyDescent="0.15">
      <c r="A596">
        <v>595</v>
      </c>
      <c r="B596">
        <v>1.1880999999999999</v>
      </c>
      <c r="C596">
        <f>'PID Simulator'!$D$7/SQRT(1+('PID Simulator'!$D$8*B596)^2)</f>
        <v>8.3871440409890058E-2</v>
      </c>
      <c r="D596">
        <f>-DEGREES(ATAN2(1,'PID Simulator'!$D$8*B596))+DEGREES(-'PID Simulator'!$D$9*B596)</f>
        <v>-153.26198421399482</v>
      </c>
    </row>
    <row r="597" spans="1:4" x14ac:dyDescent="0.15">
      <c r="A597">
        <v>596</v>
      </c>
      <c r="B597">
        <v>1.1900999999999999</v>
      </c>
      <c r="C597">
        <f>'PID Simulator'!$D$7/SQRT(1+('PID Simulator'!$D$8*B597)^2)</f>
        <v>8.3731480860989679E-2</v>
      </c>
      <c r="D597">
        <f>-DEGREES(ATAN2(1,'PID Simulator'!$D$8*B597))+DEGREES(-'PID Simulator'!$D$9*B597)</f>
        <v>-153.38462317143882</v>
      </c>
    </row>
    <row r="598" spans="1:4" x14ac:dyDescent="0.15">
      <c r="A598">
        <v>597</v>
      </c>
      <c r="B598">
        <v>1.1920999999999999</v>
      </c>
      <c r="C598">
        <f>'PID Simulator'!$D$7/SQRT(1+('PID Simulator'!$D$8*B598)^2)</f>
        <v>8.3591986005028637E-2</v>
      </c>
      <c r="D598">
        <f>-DEGREES(ATAN2(1,'PID Simulator'!$D$8*B598))+DEGREES(-'PID Simulator'!$D$9*B598)</f>
        <v>-153.50723531545339</v>
      </c>
    </row>
    <row r="599" spans="1:4" x14ac:dyDescent="0.15">
      <c r="A599">
        <v>598</v>
      </c>
      <c r="B599">
        <v>1.1940999999999999</v>
      </c>
      <c r="C599">
        <f>'PID Simulator'!$D$7/SQRT(1+('PID Simulator'!$D$8*B599)^2)</f>
        <v>8.3452953539724692E-2</v>
      </c>
      <c r="D599">
        <f>-DEGREES(ATAN2(1,'PID Simulator'!$D$8*B599))+DEGREES(-'PID Simulator'!$D$9*B599)</f>
        <v>-153.62982077951386</v>
      </c>
    </row>
    <row r="600" spans="1:4" x14ac:dyDescent="0.15">
      <c r="A600">
        <v>599</v>
      </c>
      <c r="B600">
        <v>1.1960999999999999</v>
      </c>
      <c r="C600">
        <f>'PID Simulator'!$D$7/SQRT(1+('PID Simulator'!$D$8*B600)^2)</f>
        <v>8.3314381177924723E-2</v>
      </c>
      <c r="D600">
        <f>-DEGREES(ATAN2(1,'PID Simulator'!$D$8*B600))+DEGREES(-'PID Simulator'!$D$9*B600)</f>
        <v>-153.75237969621315</v>
      </c>
    </row>
    <row r="601" spans="1:4" x14ac:dyDescent="0.15">
      <c r="A601">
        <v>600</v>
      </c>
      <c r="B601">
        <v>1.1980999999999999</v>
      </c>
      <c r="C601">
        <f>'PID Simulator'!$D$7/SQRT(1+('PID Simulator'!$D$8*B601)^2)</f>
        <v>8.3176266647481012E-2</v>
      </c>
      <c r="D601">
        <f>-DEGREES(ATAN2(1,'PID Simulator'!$D$8*B601))+DEGREES(-'PID Simulator'!$D$9*B601)</f>
        <v>-153.87491219726928</v>
      </c>
    </row>
    <row r="602" spans="1:4" x14ac:dyDescent="0.15">
      <c r="A602">
        <v>601</v>
      </c>
      <c r="B602">
        <v>1.2000999999999999</v>
      </c>
      <c r="C602">
        <f>'PID Simulator'!$D$7/SQRT(1+('PID Simulator'!$D$8*B602)^2)</f>
        <v>8.3038607691128863E-2</v>
      </c>
      <c r="D602">
        <f>-DEGREES(ATAN2(1,'PID Simulator'!$D$8*B602))+DEGREES(-'PID Simulator'!$D$9*B602)</f>
        <v>-153.9974184135321</v>
      </c>
    </row>
    <row r="603" spans="1:4" x14ac:dyDescent="0.15">
      <c r="A603">
        <v>602</v>
      </c>
      <c r="B603">
        <v>1.2020999999999999</v>
      </c>
      <c r="C603">
        <f>'PID Simulator'!$D$7/SQRT(1+('PID Simulator'!$D$8*B603)^2)</f>
        <v>8.2901402066365412E-2</v>
      </c>
      <c r="D603">
        <f>-DEGREES(ATAN2(1,'PID Simulator'!$D$8*B603))+DEGREES(-'PID Simulator'!$D$9*B603)</f>
        <v>-154.1198984749908</v>
      </c>
    </row>
    <row r="604" spans="1:4" x14ac:dyDescent="0.15">
      <c r="A604">
        <v>603</v>
      </c>
      <c r="B604">
        <v>1.2040999999999999</v>
      </c>
      <c r="C604">
        <f>'PID Simulator'!$D$7/SQRT(1+('PID Simulator'!$D$8*B604)^2)</f>
        <v>8.2764647545329501E-2</v>
      </c>
      <c r="D604">
        <f>-DEGREES(ATAN2(1,'PID Simulator'!$D$8*B604))+DEGREES(-'PID Simulator'!$D$9*B604)</f>
        <v>-154.24235251078085</v>
      </c>
    </row>
    <row r="605" spans="1:4" x14ac:dyDescent="0.15">
      <c r="A605">
        <v>604</v>
      </c>
      <c r="B605">
        <v>1.2060999999999999</v>
      </c>
      <c r="C605">
        <f>'PID Simulator'!$D$7/SQRT(1+('PID Simulator'!$D$8*B605)^2)</f>
        <v>8.2628341914682921E-2</v>
      </c>
      <c r="D605">
        <f>-DEGREES(ATAN2(1,'PID Simulator'!$D$8*B605))+DEGREES(-'PID Simulator'!$D$9*B605)</f>
        <v>-154.36478064919092</v>
      </c>
    </row>
    <row r="606" spans="1:4" x14ac:dyDescent="0.15">
      <c r="A606">
        <v>605</v>
      </c>
      <c r="B606">
        <v>1.2081</v>
      </c>
      <c r="C606">
        <f>'PID Simulator'!$D$7/SQRT(1+('PID Simulator'!$D$8*B606)^2)</f>
        <v>8.2492482975492609E-2</v>
      </c>
      <c r="D606">
        <f>-DEGREES(ATAN2(1,'PID Simulator'!$D$8*B606))+DEGREES(-'PID Simulator'!$D$9*B606)</f>
        <v>-154.48718301766979</v>
      </c>
    </row>
    <row r="607" spans="1:4" x14ac:dyDescent="0.15">
      <c r="A607">
        <v>606</v>
      </c>
      <c r="B607">
        <v>1.2101</v>
      </c>
      <c r="C607">
        <f>'PID Simulator'!$D$7/SQRT(1+('PID Simulator'!$D$8*B607)^2)</f>
        <v>8.2357068543114087E-2</v>
      </c>
      <c r="D607">
        <f>-DEGREES(ATAN2(1,'PID Simulator'!$D$8*B607))+DEGREES(-'PID Simulator'!$D$9*B607)</f>
        <v>-154.60955974283337</v>
      </c>
    </row>
    <row r="608" spans="1:4" x14ac:dyDescent="0.15">
      <c r="A608">
        <v>607</v>
      </c>
      <c r="B608">
        <v>1.2121</v>
      </c>
      <c r="C608">
        <f>'PID Simulator'!$D$7/SQRT(1+('PID Simulator'!$D$8*B608)^2)</f>
        <v>8.2222096447075982E-2</v>
      </c>
      <c r="D608">
        <f>-DEGREES(ATAN2(1,'PID Simulator'!$D$8*B608))+DEGREES(-'PID Simulator'!$D$9*B608)</f>
        <v>-154.73191095047116</v>
      </c>
    </row>
    <row r="609" spans="1:4" x14ac:dyDescent="0.15">
      <c r="A609">
        <v>608</v>
      </c>
      <c r="B609">
        <v>1.2141</v>
      </c>
      <c r="C609">
        <f>'PID Simulator'!$D$7/SQRT(1+('PID Simulator'!$D$8*B609)^2)</f>
        <v>8.2087564530965745E-2</v>
      </c>
      <c r="D609">
        <f>-DEGREES(ATAN2(1,'PID Simulator'!$D$8*B609))+DEGREES(-'PID Simulator'!$D$9*B609)</f>
        <v>-154.85423676555334</v>
      </c>
    </row>
    <row r="610" spans="1:4" x14ac:dyDescent="0.15">
      <c r="A610">
        <v>609</v>
      </c>
      <c r="B610">
        <v>1.2161</v>
      </c>
      <c r="C610">
        <f>'PID Simulator'!$D$7/SQRT(1+('PID Simulator'!$D$8*B610)^2)</f>
        <v>8.1953470652316396E-2</v>
      </c>
      <c r="D610">
        <f>-DEGREES(ATAN2(1,'PID Simulator'!$D$8*B610))+DEGREES(-'PID Simulator'!$D$9*B610)</f>
        <v>-154.97653731223707</v>
      </c>
    </row>
    <row r="611" spans="1:4" x14ac:dyDescent="0.15">
      <c r="A611">
        <v>610</v>
      </c>
      <c r="B611">
        <v>1.2181</v>
      </c>
      <c r="C611">
        <f>'PID Simulator'!$D$7/SQRT(1+('PID Simulator'!$D$8*B611)^2)</f>
        <v>8.1819812682494247E-2</v>
      </c>
      <c r="D611">
        <f>-DEGREES(ATAN2(1,'PID Simulator'!$D$8*B611))+DEGREES(-'PID Simulator'!$D$9*B611)</f>
        <v>-155.09881271387331</v>
      </c>
    </row>
    <row r="612" spans="1:4" x14ac:dyDescent="0.15">
      <c r="A612">
        <v>611</v>
      </c>
      <c r="B612">
        <v>1.2201</v>
      </c>
      <c r="C612">
        <f>'PID Simulator'!$D$7/SQRT(1+('PID Simulator'!$D$8*B612)^2)</f>
        <v>8.1686588506587998E-2</v>
      </c>
      <c r="D612">
        <f>-DEGREES(ATAN2(1,'PID Simulator'!$D$8*B612))+DEGREES(-'PID Simulator'!$D$9*B612)</f>
        <v>-155.22106309301327</v>
      </c>
    </row>
    <row r="613" spans="1:4" x14ac:dyDescent="0.15">
      <c r="A613">
        <v>612</v>
      </c>
      <c r="B613">
        <v>1.2221</v>
      </c>
      <c r="C613">
        <f>'PID Simulator'!$D$7/SQRT(1+('PID Simulator'!$D$8*B613)^2)</f>
        <v>8.1553796023298666E-2</v>
      </c>
      <c r="D613">
        <f>-DEGREES(ATAN2(1,'PID Simulator'!$D$8*B613))+DEGREES(-'PID Simulator'!$D$9*B613)</f>
        <v>-155.34328857141483</v>
      </c>
    </row>
    <row r="614" spans="1:4" x14ac:dyDescent="0.15">
      <c r="A614">
        <v>613</v>
      </c>
      <c r="B614">
        <v>1.2241</v>
      </c>
      <c r="C614">
        <f>'PID Simulator'!$D$7/SQRT(1+('PID Simulator'!$D$8*B614)^2)</f>
        <v>8.1421433144830566E-2</v>
      </c>
      <c r="D614">
        <f>-DEGREES(ATAN2(1,'PID Simulator'!$D$8*B614))+DEGREES(-'PID Simulator'!$D$9*B614)</f>
        <v>-155.46548927004895</v>
      </c>
    </row>
    <row r="615" spans="1:4" x14ac:dyDescent="0.15">
      <c r="A615">
        <v>614</v>
      </c>
      <c r="B615">
        <v>1.2261</v>
      </c>
      <c r="C615">
        <f>'PID Simulator'!$D$7/SQRT(1+('PID Simulator'!$D$8*B615)^2)</f>
        <v>8.1289497796783419E-2</v>
      </c>
      <c r="D615">
        <f>-DEGREES(ATAN2(1,'PID Simulator'!$D$8*B615))+DEGREES(-'PID Simulator'!$D$9*B615)</f>
        <v>-155.58766530910606</v>
      </c>
    </row>
    <row r="616" spans="1:4" x14ac:dyDescent="0.15">
      <c r="A616">
        <v>615</v>
      </c>
      <c r="B616">
        <v>1.2281</v>
      </c>
      <c r="C616">
        <f>'PID Simulator'!$D$7/SQRT(1+('PID Simulator'!$D$8*B616)^2)</f>
        <v>8.1157987918045557E-2</v>
      </c>
      <c r="D616">
        <f>-DEGREES(ATAN2(1,'PID Simulator'!$D$8*B616))+DEGREES(-'PID Simulator'!$D$9*B616)</f>
        <v>-155.70981680800219</v>
      </c>
    </row>
    <row r="617" spans="1:4" x14ac:dyDescent="0.15">
      <c r="A617">
        <v>616</v>
      </c>
      <c r="B617">
        <v>1.2301</v>
      </c>
      <c r="C617">
        <f>'PID Simulator'!$D$7/SQRT(1+('PID Simulator'!$D$8*B617)^2)</f>
        <v>8.1026901460687917E-2</v>
      </c>
      <c r="D617">
        <f>-DEGREES(ATAN2(1,'PID Simulator'!$D$8*B617))+DEGREES(-'PID Simulator'!$D$9*B617)</f>
        <v>-155.83194388538539</v>
      </c>
    </row>
    <row r="618" spans="1:4" x14ac:dyDescent="0.15">
      <c r="A618">
        <v>617</v>
      </c>
      <c r="B618">
        <v>1.2321</v>
      </c>
      <c r="C618">
        <f>'PID Simulator'!$D$7/SQRT(1+('PID Simulator'!$D$8*B618)^2)</f>
        <v>8.089623638985928E-2</v>
      </c>
      <c r="D618">
        <f>-DEGREES(ATAN2(1,'PID Simulator'!$D$8*B618))+DEGREES(-'PID Simulator'!$D$9*B618)</f>
        <v>-155.95404665914174</v>
      </c>
    </row>
    <row r="619" spans="1:4" x14ac:dyDescent="0.15">
      <c r="A619">
        <v>618</v>
      </c>
      <c r="B619">
        <v>1.2341</v>
      </c>
      <c r="C619">
        <f>'PID Simulator'!$D$7/SQRT(1+('PID Simulator'!$D$8*B619)^2)</f>
        <v>8.0765990683682357E-2</v>
      </c>
      <c r="D619">
        <f>-DEGREES(ATAN2(1,'PID Simulator'!$D$8*B619))+DEGREES(-'PID Simulator'!$D$9*B619)</f>
        <v>-156.07612524640138</v>
      </c>
    </row>
    <row r="620" spans="1:4" x14ac:dyDescent="0.15">
      <c r="A620">
        <v>619</v>
      </c>
      <c r="B620">
        <v>1.2361</v>
      </c>
      <c r="C620">
        <f>'PID Simulator'!$D$7/SQRT(1+('PID Simulator'!$D$8*B620)^2)</f>
        <v>8.0636162333150851E-2</v>
      </c>
      <c r="D620">
        <f>-DEGREES(ATAN2(1,'PID Simulator'!$D$8*B620))+DEGREES(-'PID Simulator'!$D$9*B620)</f>
        <v>-156.19817976354472</v>
      </c>
    </row>
    <row r="621" spans="1:4" x14ac:dyDescent="0.15">
      <c r="A621">
        <v>620</v>
      </c>
      <c r="B621">
        <v>1.2381</v>
      </c>
      <c r="C621">
        <f>'PID Simulator'!$D$7/SQRT(1+('PID Simulator'!$D$8*B621)^2)</f>
        <v>8.0506749342027728E-2</v>
      </c>
      <c r="D621">
        <f>-DEGREES(ATAN2(1,'PID Simulator'!$D$8*B621))+DEGREES(-'PID Simulator'!$D$9*B621)</f>
        <v>-156.32021032620838</v>
      </c>
    </row>
    <row r="622" spans="1:4" x14ac:dyDescent="0.15">
      <c r="A622">
        <v>621</v>
      </c>
      <c r="B622">
        <v>1.2401</v>
      </c>
      <c r="C622">
        <f>'PID Simulator'!$D$7/SQRT(1+('PID Simulator'!$D$8*B622)^2)</f>
        <v>8.037774972674408E-2</v>
      </c>
      <c r="D622">
        <f>-DEGREES(ATAN2(1,'PID Simulator'!$D$8*B622))+DEGREES(-'PID Simulator'!$D$9*B622)</f>
        <v>-156.44221704929095</v>
      </c>
    </row>
    <row r="623" spans="1:4" x14ac:dyDescent="0.15">
      <c r="A623">
        <v>622</v>
      </c>
      <c r="B623">
        <v>1.2421</v>
      </c>
      <c r="C623">
        <f>'PID Simulator'!$D$7/SQRT(1+('PID Simulator'!$D$8*B623)^2)</f>
        <v>8.0249161516299197E-2</v>
      </c>
      <c r="D623">
        <f>-DEGREES(ATAN2(1,'PID Simulator'!$D$8*B623))+DEGREES(-'PID Simulator'!$D$9*B623)</f>
        <v>-156.56420004695903</v>
      </c>
    </row>
    <row r="624" spans="1:4" x14ac:dyDescent="0.15">
      <c r="A624">
        <v>623</v>
      </c>
      <c r="B624">
        <v>1.2441</v>
      </c>
      <c r="C624">
        <f>'PID Simulator'!$D$7/SQRT(1+('PID Simulator'!$D$8*B624)^2)</f>
        <v>8.0120982752161604E-2</v>
      </c>
      <c r="D624">
        <f>-DEGREES(ATAN2(1,'PID Simulator'!$D$8*B624))+DEGREES(-'PID Simulator'!$D$9*B624)</f>
        <v>-156.68615943265297</v>
      </c>
    </row>
    <row r="625" spans="1:4" x14ac:dyDescent="0.15">
      <c r="A625">
        <v>624</v>
      </c>
      <c r="B625">
        <v>1.2461</v>
      </c>
      <c r="C625">
        <f>'PID Simulator'!$D$7/SQRT(1+('PID Simulator'!$D$8*B625)^2)</f>
        <v>7.9993211488170762E-2</v>
      </c>
      <c r="D625">
        <f>-DEGREES(ATAN2(1,'PID Simulator'!$D$8*B625))+DEGREES(-'PID Simulator'!$D$9*B625)</f>
        <v>-156.80809531909262</v>
      </c>
    </row>
    <row r="626" spans="1:4" x14ac:dyDescent="0.15">
      <c r="A626">
        <v>625</v>
      </c>
      <c r="B626">
        <v>1.2481</v>
      </c>
      <c r="C626">
        <f>'PID Simulator'!$D$7/SQRT(1+('PID Simulator'!$D$8*B626)^2)</f>
        <v>7.9865845790440093E-2</v>
      </c>
      <c r="D626">
        <f>-DEGREES(ATAN2(1,'PID Simulator'!$D$8*B626))+DEGREES(-'PID Simulator'!$D$9*B626)</f>
        <v>-156.930007818283</v>
      </c>
    </row>
    <row r="627" spans="1:4" x14ac:dyDescent="0.15">
      <c r="A627">
        <v>626</v>
      </c>
      <c r="B627">
        <v>1.2501</v>
      </c>
      <c r="C627">
        <f>'PID Simulator'!$D$7/SQRT(1+('PID Simulator'!$D$8*B627)^2)</f>
        <v>7.9738883737260513E-2</v>
      </c>
      <c r="D627">
        <f>-DEGREES(ATAN2(1,'PID Simulator'!$D$8*B627))+DEGREES(-'PID Simulator'!$D$9*B627)</f>
        <v>-157.05189704152014</v>
      </c>
    </row>
    <row r="628" spans="1:4" x14ac:dyDescent="0.15">
      <c r="A628">
        <v>627</v>
      </c>
      <c r="B628">
        <v>1.2521</v>
      </c>
      <c r="C628">
        <f>'PID Simulator'!$D$7/SQRT(1+('PID Simulator'!$D$8*B628)^2)</f>
        <v>7.9612323419005121E-2</v>
      </c>
      <c r="D628">
        <f>-DEGREES(ATAN2(1,'PID Simulator'!$D$8*B628))+DEGREES(-'PID Simulator'!$D$9*B628)</f>
        <v>-157.17376309939624</v>
      </c>
    </row>
    <row r="629" spans="1:4" x14ac:dyDescent="0.15">
      <c r="A629">
        <v>628</v>
      </c>
      <c r="B629">
        <v>1.2541</v>
      </c>
      <c r="C629">
        <f>'PID Simulator'!$D$7/SQRT(1+('PID Simulator'!$D$8*B629)^2)</f>
        <v>7.948616293803476E-2</v>
      </c>
      <c r="D629">
        <f>-DEGREES(ATAN2(1,'PID Simulator'!$D$8*B629))+DEGREES(-'PID Simulator'!$D$9*B629)</f>
        <v>-157.29560610180573</v>
      </c>
    </row>
    <row r="630" spans="1:4" x14ac:dyDescent="0.15">
      <c r="A630">
        <v>629</v>
      </c>
      <c r="B630">
        <v>1.2561</v>
      </c>
      <c r="C630">
        <f>'PID Simulator'!$D$7/SQRT(1+('PID Simulator'!$D$8*B630)^2)</f>
        <v>7.9360400408604287E-2</v>
      </c>
      <c r="D630">
        <f>-DEGREES(ATAN2(1,'PID Simulator'!$D$8*B630))+DEGREES(-'PID Simulator'!$D$9*B630)</f>
        <v>-157.41742615795039</v>
      </c>
    </row>
    <row r="631" spans="1:4" x14ac:dyDescent="0.15">
      <c r="A631">
        <v>630</v>
      </c>
      <c r="B631">
        <v>1.2581</v>
      </c>
      <c r="C631">
        <f>'PID Simulator'!$D$7/SQRT(1+('PID Simulator'!$D$8*B631)^2)</f>
        <v>7.9235033956769951E-2</v>
      </c>
      <c r="D631">
        <f>-DEGREES(ATAN2(1,'PID Simulator'!$D$8*B631))+DEGREES(-'PID Simulator'!$D$9*B631)</f>
        <v>-157.53922337634495</v>
      </c>
    </row>
    <row r="632" spans="1:4" x14ac:dyDescent="0.15">
      <c r="A632">
        <v>631</v>
      </c>
      <c r="B632">
        <v>1.2601</v>
      </c>
      <c r="C632">
        <f>'PID Simulator'!$D$7/SQRT(1+('PID Simulator'!$D$8*B632)^2)</f>
        <v>7.911006172029747E-2</v>
      </c>
      <c r="D632">
        <f>-DEGREES(ATAN2(1,'PID Simulator'!$D$8*B632))+DEGREES(-'PID Simulator'!$D$9*B632)</f>
        <v>-157.66099786482238</v>
      </c>
    </row>
    <row r="633" spans="1:4" x14ac:dyDescent="0.15">
      <c r="A633">
        <v>632</v>
      </c>
      <c r="B633">
        <v>1.2621</v>
      </c>
      <c r="C633">
        <f>'PID Simulator'!$D$7/SQRT(1+('PID Simulator'!$D$8*B633)^2)</f>
        <v>7.8985481848571001E-2</v>
      </c>
      <c r="D633">
        <f>-DEGREES(ATAN2(1,'PID Simulator'!$D$8*B633))+DEGREES(-'PID Simulator'!$D$9*B633)</f>
        <v>-157.78274973053931</v>
      </c>
    </row>
    <row r="634" spans="1:4" x14ac:dyDescent="0.15">
      <c r="A634">
        <v>633</v>
      </c>
      <c r="B634">
        <v>1.2641</v>
      </c>
      <c r="C634">
        <f>'PID Simulator'!$D$7/SQRT(1+('PID Simulator'!$D$8*B634)^2)</f>
        <v>7.8861292502503039E-2</v>
      </c>
      <c r="D634">
        <f>-DEGREES(ATAN2(1,'PID Simulator'!$D$8*B634))+DEGREES(-'PID Simulator'!$D$9*B634)</f>
        <v>-157.90447907998123</v>
      </c>
    </row>
    <row r="635" spans="1:4" x14ac:dyDescent="0.15">
      <c r="A635">
        <v>634</v>
      </c>
      <c r="B635">
        <v>1.2661</v>
      </c>
      <c r="C635">
        <f>'PID Simulator'!$D$7/SQRT(1+('PID Simulator'!$D$8*B635)^2)</f>
        <v>7.873749185444498E-2</v>
      </c>
      <c r="D635">
        <f>-DEGREES(ATAN2(1,'PID Simulator'!$D$8*B635))+DEGREES(-'PID Simulator'!$D$9*B635)</f>
        <v>-158.02618601896785</v>
      </c>
    </row>
    <row r="636" spans="1:4" x14ac:dyDescent="0.15">
      <c r="A636">
        <v>635</v>
      </c>
      <c r="B636">
        <v>1.2681</v>
      </c>
      <c r="C636">
        <f>'PID Simulator'!$D$7/SQRT(1+('PID Simulator'!$D$8*B636)^2)</f>
        <v>7.8614078088098671E-2</v>
      </c>
      <c r="D636">
        <f>-DEGREES(ATAN2(1,'PID Simulator'!$D$8*B636))+DEGREES(-'PID Simulator'!$D$9*B636)</f>
        <v>-158.1478706526581</v>
      </c>
    </row>
    <row r="637" spans="1:4" x14ac:dyDescent="0.15">
      <c r="A637">
        <v>636</v>
      </c>
      <c r="B637">
        <v>1.2701</v>
      </c>
      <c r="C637">
        <f>'PID Simulator'!$D$7/SQRT(1+('PID Simulator'!$D$8*B637)^2)</f>
        <v>7.8491049398428728E-2</v>
      </c>
      <c r="D637">
        <f>-DEGREES(ATAN2(1,'PID Simulator'!$D$8*B637))+DEGREES(-'PID Simulator'!$D$9*B637)</f>
        <v>-158.26953308555545</v>
      </c>
    </row>
    <row r="638" spans="1:4" x14ac:dyDescent="0.15">
      <c r="A638">
        <v>637</v>
      </c>
      <c r="B638">
        <v>1.2721</v>
      </c>
      <c r="C638">
        <f>'PID Simulator'!$D$7/SQRT(1+('PID Simulator'!$D$8*B638)^2)</f>
        <v>7.8368403991575603E-2</v>
      </c>
      <c r="D638">
        <f>-DEGREES(ATAN2(1,'PID Simulator'!$D$8*B638))+DEGREES(-'PID Simulator'!$D$9*B638)</f>
        <v>-158.39117342151292</v>
      </c>
    </row>
    <row r="639" spans="1:4" x14ac:dyDescent="0.15">
      <c r="A639">
        <v>638</v>
      </c>
      <c r="B639">
        <v>1.2741</v>
      </c>
      <c r="C639">
        <f>'PID Simulator'!$D$7/SQRT(1+('PID Simulator'!$D$8*B639)^2)</f>
        <v>7.8246140084769572E-2</v>
      </c>
      <c r="D639">
        <f>-DEGREES(ATAN2(1,'PID Simulator'!$D$8*B639))+DEGREES(-'PID Simulator'!$D$9*B639)</f>
        <v>-158.51279176373811</v>
      </c>
    </row>
    <row r="640" spans="1:4" x14ac:dyDescent="0.15">
      <c r="A640">
        <v>639</v>
      </c>
      <c r="B640">
        <v>1.2761</v>
      </c>
      <c r="C640">
        <f>'PID Simulator'!$D$7/SQRT(1+('PID Simulator'!$D$8*B640)^2)</f>
        <v>7.8124255906245332E-2</v>
      </c>
      <c r="D640">
        <f>-DEGREES(ATAN2(1,'PID Simulator'!$D$8*B640))+DEGREES(-'PID Simulator'!$D$9*B640)</f>
        <v>-158.63438821479815</v>
      </c>
    </row>
    <row r="641" spans="1:4" x14ac:dyDescent="0.15">
      <c r="A641">
        <v>640</v>
      </c>
      <c r="B641">
        <v>1.2781</v>
      </c>
      <c r="C641">
        <f>'PID Simulator'!$D$7/SQRT(1+('PID Simulator'!$D$8*B641)^2)</f>
        <v>7.8002749695157622E-2</v>
      </c>
      <c r="D641">
        <f>-DEGREES(ATAN2(1,'PID Simulator'!$D$8*B641))+DEGREES(-'PID Simulator'!$D$9*B641)</f>
        <v>-158.75596287662478</v>
      </c>
    </row>
    <row r="642" spans="1:4" x14ac:dyDescent="0.15">
      <c r="A642">
        <v>641</v>
      </c>
      <c r="B642">
        <v>1.2801</v>
      </c>
      <c r="C642">
        <f>'PID Simulator'!$D$7/SQRT(1+('PID Simulator'!$D$8*B642)^2)</f>
        <v>7.7881619701497401E-2</v>
      </c>
      <c r="D642">
        <f>-DEGREES(ATAN2(1,'PID Simulator'!$D$8*B642))+DEGREES(-'PID Simulator'!$D$9*B642)</f>
        <v>-158.87751585051916</v>
      </c>
    </row>
    <row r="643" spans="1:4" x14ac:dyDescent="0.15">
      <c r="A643">
        <v>642</v>
      </c>
      <c r="B643">
        <v>1.2821</v>
      </c>
      <c r="C643">
        <f>'PID Simulator'!$D$7/SQRT(1+('PID Simulator'!$D$8*B643)^2)</f>
        <v>7.7760864186008943E-2</v>
      </c>
      <c r="D643">
        <f>-DEGREES(ATAN2(1,'PID Simulator'!$D$8*B643))+DEGREES(-'PID Simulator'!$D$9*B643)</f>
        <v>-158.99904723715673</v>
      </c>
    </row>
    <row r="644" spans="1:4" x14ac:dyDescent="0.15">
      <c r="A644">
        <v>643</v>
      </c>
      <c r="B644">
        <v>1.2841</v>
      </c>
      <c r="C644">
        <f>'PID Simulator'!$D$7/SQRT(1+('PID Simulator'!$D$8*B644)^2)</f>
        <v>7.7640481420107557E-2</v>
      </c>
      <c r="D644">
        <f>-DEGREES(ATAN2(1,'PID Simulator'!$D$8*B644))+DEGREES(-'PID Simulator'!$D$9*B644)</f>
        <v>-159.12055713659208</v>
      </c>
    </row>
    <row r="645" spans="1:4" x14ac:dyDescent="0.15">
      <c r="A645">
        <v>644</v>
      </c>
      <c r="B645">
        <v>1.2861</v>
      </c>
      <c r="C645">
        <f>'PID Simulator'!$D$7/SQRT(1+('PID Simulator'!$D$8*B645)^2)</f>
        <v>7.7520469685798205E-2</v>
      </c>
      <c r="D645">
        <f>-DEGREES(ATAN2(1,'PID Simulator'!$D$8*B645))+DEGREES(-'PID Simulator'!$D$9*B645)</f>
        <v>-159.24204564826368</v>
      </c>
    </row>
    <row r="646" spans="1:4" x14ac:dyDescent="0.15">
      <c r="A646">
        <v>645</v>
      </c>
      <c r="B646">
        <v>1.2881</v>
      </c>
      <c r="C646">
        <f>'PID Simulator'!$D$7/SQRT(1+('PID Simulator'!$D$8*B646)^2)</f>
        <v>7.7400827275594747E-2</v>
      </c>
      <c r="D646">
        <f>-DEGREES(ATAN2(1,'PID Simulator'!$D$8*B646))+DEGREES(-'PID Simulator'!$D$9*B646)</f>
        <v>-159.36351287099859</v>
      </c>
    </row>
    <row r="647" spans="1:4" x14ac:dyDescent="0.15">
      <c r="A647">
        <v>646</v>
      </c>
      <c r="B647">
        <v>1.2901</v>
      </c>
      <c r="C647">
        <f>'PID Simulator'!$D$7/SQRT(1+('PID Simulator'!$D$8*B647)^2)</f>
        <v>7.7281552492439967E-2</v>
      </c>
      <c r="D647">
        <f>-DEGREES(ATAN2(1,'PID Simulator'!$D$8*B647))+DEGREES(-'PID Simulator'!$D$9*B647)</f>
        <v>-159.48495890301717</v>
      </c>
    </row>
    <row r="648" spans="1:4" x14ac:dyDescent="0.15">
      <c r="A648">
        <v>647</v>
      </c>
      <c r="B648">
        <v>1.2921</v>
      </c>
      <c r="C648">
        <f>'PID Simulator'!$D$7/SQRT(1+('PID Simulator'!$D$8*B648)^2)</f>
        <v>7.7162643649626328E-2</v>
      </c>
      <c r="D648">
        <f>-DEGREES(ATAN2(1,'PID Simulator'!$D$8*B648))+DEGREES(-'PID Simulator'!$D$9*B648)</f>
        <v>-159.60638384193769</v>
      </c>
    </row>
    <row r="649" spans="1:4" x14ac:dyDescent="0.15">
      <c r="A649">
        <v>648</v>
      </c>
      <c r="B649">
        <v>1.2941</v>
      </c>
      <c r="C649">
        <f>'PID Simulator'!$D$7/SQRT(1+('PID Simulator'!$D$8*B649)^2)</f>
        <v>7.7044099070717395E-2</v>
      </c>
      <c r="D649">
        <f>-DEGREES(ATAN2(1,'PID Simulator'!$D$8*B649))+DEGREES(-'PID Simulator'!$D$9*B649)</f>
        <v>-159.72778778478096</v>
      </c>
    </row>
    <row r="650" spans="1:4" x14ac:dyDescent="0.15">
      <c r="A650">
        <v>649</v>
      </c>
      <c r="B650">
        <v>1.2961</v>
      </c>
      <c r="C650">
        <f>'PID Simulator'!$D$7/SQRT(1+('PID Simulator'!$D$8*B650)^2)</f>
        <v>7.6925917089470122E-2</v>
      </c>
      <c r="D650">
        <f>-DEGREES(ATAN2(1,'PID Simulator'!$D$8*B650))+DEGREES(-'PID Simulator'!$D$9*B650)</f>
        <v>-159.84917082797489</v>
      </c>
    </row>
    <row r="651" spans="1:4" x14ac:dyDescent="0.15">
      <c r="A651">
        <v>650</v>
      </c>
      <c r="B651">
        <v>1.2981</v>
      </c>
      <c r="C651">
        <f>'PID Simulator'!$D$7/SQRT(1+('PID Simulator'!$D$8*B651)^2)</f>
        <v>7.6808096049757649E-2</v>
      </c>
      <c r="D651">
        <f>-DEGREES(ATAN2(1,'PID Simulator'!$D$8*B651))+DEGREES(-'PID Simulator'!$D$9*B651)</f>
        <v>-159.97053306735893</v>
      </c>
    </row>
    <row r="652" spans="1:4" x14ac:dyDescent="0.15">
      <c r="A652">
        <v>651</v>
      </c>
      <c r="B652">
        <v>1.3001</v>
      </c>
      <c r="C652">
        <f>'PID Simulator'!$D$7/SQRT(1+('PID Simulator'!$D$8*B652)^2)</f>
        <v>7.6690634305492833E-2</v>
      </c>
      <c r="D652">
        <f>-DEGREES(ATAN2(1,'PID Simulator'!$D$8*B652))+DEGREES(-'PID Simulator'!$D$9*B652)</f>
        <v>-160.09187459818872</v>
      </c>
    </row>
    <row r="653" spans="1:4" x14ac:dyDescent="0.15">
      <c r="A653">
        <v>652</v>
      </c>
      <c r="B653">
        <v>1.3021</v>
      </c>
      <c r="C653">
        <f>'PID Simulator'!$D$7/SQRT(1+('PID Simulator'!$D$8*B653)^2)</f>
        <v>7.6573530220552674E-2</v>
      </c>
      <c r="D653">
        <f>-DEGREES(ATAN2(1,'PID Simulator'!$D$8*B653))+DEGREES(-'PID Simulator'!$D$9*B653)</f>
        <v>-160.21319551514023</v>
      </c>
    </row>
    <row r="654" spans="1:4" x14ac:dyDescent="0.15">
      <c r="A654">
        <v>653</v>
      </c>
      <c r="B654">
        <v>1.3041</v>
      </c>
      <c r="C654">
        <f>'PID Simulator'!$D$7/SQRT(1+('PID Simulator'!$D$8*B654)^2)</f>
        <v>7.6456782168703122E-2</v>
      </c>
      <c r="D654">
        <f>-DEGREES(ATAN2(1,'PID Simulator'!$D$8*B654))+DEGREES(-'PID Simulator'!$D$9*B654)</f>
        <v>-160.33449591231442</v>
      </c>
    </row>
    <row r="655" spans="1:4" x14ac:dyDescent="0.15">
      <c r="A655">
        <v>654</v>
      </c>
      <c r="B655">
        <v>1.3061</v>
      </c>
      <c r="C655">
        <f>'PID Simulator'!$D$7/SQRT(1+('PID Simulator'!$D$8*B655)^2)</f>
        <v>7.6340388533524761E-2</v>
      </c>
      <c r="D655">
        <f>-DEGREES(ATAN2(1,'PID Simulator'!$D$8*B655))+DEGREES(-'PID Simulator'!$D$9*B655)</f>
        <v>-160.45577588324153</v>
      </c>
    </row>
    <row r="656" spans="1:4" x14ac:dyDescent="0.15">
      <c r="A656">
        <v>655</v>
      </c>
      <c r="B656">
        <v>1.3081</v>
      </c>
      <c r="C656">
        <f>'PID Simulator'!$D$7/SQRT(1+('PID Simulator'!$D$8*B656)^2)</f>
        <v>7.6224347708339135E-2</v>
      </c>
      <c r="D656">
        <f>-DEGREES(ATAN2(1,'PID Simulator'!$D$8*B656))+DEGREES(-'PID Simulator'!$D$9*B656)</f>
        <v>-160.57703552088526</v>
      </c>
    </row>
    <row r="657" spans="1:4" x14ac:dyDescent="0.15">
      <c r="A657">
        <v>656</v>
      </c>
      <c r="B657">
        <v>1.3101</v>
      </c>
      <c r="C657">
        <f>'PID Simulator'!$D$7/SQRT(1+('PID Simulator'!$D$8*B657)^2)</f>
        <v>7.6108658096135623E-2</v>
      </c>
      <c r="D657">
        <f>-DEGREES(ATAN2(1,'PID Simulator'!$D$8*B657))+DEGREES(-'PID Simulator'!$D$9*B657)</f>
        <v>-160.69827491764715</v>
      </c>
    </row>
    <row r="658" spans="1:4" x14ac:dyDescent="0.15">
      <c r="A658">
        <v>657</v>
      </c>
      <c r="B658">
        <v>1.3121</v>
      </c>
      <c r="C658">
        <f>'PID Simulator'!$D$7/SQRT(1+('PID Simulator'!$D$8*B658)^2)</f>
        <v>7.599331810949915E-2</v>
      </c>
      <c r="D658">
        <f>-DEGREES(ATAN2(1,'PID Simulator'!$D$8*B658))+DEGREES(-'PID Simulator'!$D$9*B658)</f>
        <v>-160.81949416537088</v>
      </c>
    </row>
    <row r="659" spans="1:4" x14ac:dyDescent="0.15">
      <c r="A659">
        <v>658</v>
      </c>
      <c r="B659">
        <v>1.3141</v>
      </c>
      <c r="C659">
        <f>'PID Simulator'!$D$7/SQRT(1+('PID Simulator'!$D$8*B659)^2)</f>
        <v>7.5878326170538316E-2</v>
      </c>
      <c r="D659">
        <f>-DEGREES(ATAN2(1,'PID Simulator'!$D$8*B659))+DEGREES(-'PID Simulator'!$D$9*B659)</f>
        <v>-160.9406933553463</v>
      </c>
    </row>
    <row r="660" spans="1:4" x14ac:dyDescent="0.15">
      <c r="A660">
        <v>659</v>
      </c>
      <c r="B660">
        <v>1.3161</v>
      </c>
      <c r="C660">
        <f>'PID Simulator'!$D$7/SQRT(1+('PID Simulator'!$D$8*B660)^2)</f>
        <v>7.5763680710814449E-2</v>
      </c>
      <c r="D660">
        <f>-DEGREES(ATAN2(1,'PID Simulator'!$D$8*B660))+DEGREES(-'PID Simulator'!$D$9*B660)</f>
        <v>-161.06187257831377</v>
      </c>
    </row>
    <row r="661" spans="1:4" x14ac:dyDescent="0.15">
      <c r="A661">
        <v>660</v>
      </c>
      <c r="B661">
        <v>1.3181</v>
      </c>
      <c r="C661">
        <f>'PID Simulator'!$D$7/SQRT(1+('PID Simulator'!$D$8*B661)^2)</f>
        <v>7.5649380171271041E-2</v>
      </c>
      <c r="D661">
        <f>-DEGREES(ATAN2(1,'PID Simulator'!$D$8*B661))+DEGREES(-'PID Simulator'!$D$9*B661)</f>
        <v>-161.18303192446808</v>
      </c>
    </row>
    <row r="662" spans="1:4" x14ac:dyDescent="0.15">
      <c r="A662">
        <v>661</v>
      </c>
      <c r="B662">
        <v>1.3201000000000001</v>
      </c>
      <c r="C662">
        <f>'PID Simulator'!$D$7/SQRT(1+('PID Simulator'!$D$8*B662)^2)</f>
        <v>7.5535423002163871E-2</v>
      </c>
      <c r="D662">
        <f>-DEGREES(ATAN2(1,'PID Simulator'!$D$8*B662))+DEGREES(-'PID Simulator'!$D$9*B662)</f>
        <v>-161.30417148346274</v>
      </c>
    </row>
    <row r="663" spans="1:4" x14ac:dyDescent="0.15">
      <c r="A663">
        <v>662</v>
      </c>
      <c r="B663">
        <v>1.3221000000000001</v>
      </c>
      <c r="C663">
        <f>'PID Simulator'!$D$7/SQRT(1+('PID Simulator'!$D$8*B663)^2)</f>
        <v>7.5421807662991919E-2</v>
      </c>
      <c r="D663">
        <f>-DEGREES(ATAN2(1,'PID Simulator'!$D$8*B663))+DEGREES(-'PID Simulator'!$D$9*B663)</f>
        <v>-161.42529134441389</v>
      </c>
    </row>
    <row r="664" spans="1:4" x14ac:dyDescent="0.15">
      <c r="A664">
        <v>663</v>
      </c>
      <c r="B664">
        <v>1.3241000000000001</v>
      </c>
      <c r="C664">
        <f>'PID Simulator'!$D$7/SQRT(1+('PID Simulator'!$D$8*B664)^2)</f>
        <v>7.5308532622428606E-2</v>
      </c>
      <c r="D664">
        <f>-DEGREES(ATAN2(1,'PID Simulator'!$D$8*B664))+DEGREES(-'PID Simulator'!$D$9*B664)</f>
        <v>-161.54639159590428</v>
      </c>
    </row>
    <row r="665" spans="1:4" x14ac:dyDescent="0.15">
      <c r="A665">
        <v>664</v>
      </c>
      <c r="B665">
        <v>1.3261000000000001</v>
      </c>
      <c r="C665">
        <f>'PID Simulator'!$D$7/SQRT(1+('PID Simulator'!$D$8*B665)^2)</f>
        <v>7.519559635825393E-2</v>
      </c>
      <c r="D665">
        <f>-DEGREES(ATAN2(1,'PID Simulator'!$D$8*B665))+DEGREES(-'PID Simulator'!$D$9*B665)</f>
        <v>-161.66747232598749</v>
      </c>
    </row>
    <row r="666" spans="1:4" x14ac:dyDescent="0.15">
      <c r="A666">
        <v>665</v>
      </c>
      <c r="B666">
        <v>1.3281000000000001</v>
      </c>
      <c r="C666">
        <f>'PID Simulator'!$D$7/SQRT(1+('PID Simulator'!$D$8*B666)^2)</f>
        <v>7.5082997357287032E-2</v>
      </c>
      <c r="D666">
        <f>-DEGREES(ATAN2(1,'PID Simulator'!$D$8*B666))+DEGREES(-'PID Simulator'!$D$9*B666)</f>
        <v>-161.78853362219155</v>
      </c>
    </row>
    <row r="667" spans="1:4" x14ac:dyDescent="0.15">
      <c r="A667">
        <v>666</v>
      </c>
      <c r="B667">
        <v>1.3301000000000001</v>
      </c>
      <c r="C667">
        <f>'PID Simulator'!$D$7/SQRT(1+('PID Simulator'!$D$8*B667)^2)</f>
        <v>7.4970734115319321E-2</v>
      </c>
      <c r="D667">
        <f>-DEGREES(ATAN2(1,'PID Simulator'!$D$8*B667))+DEGREES(-'PID Simulator'!$D$9*B667)</f>
        <v>-161.90957557152302</v>
      </c>
    </row>
    <row r="668" spans="1:4" x14ac:dyDescent="0.15">
      <c r="A668">
        <v>667</v>
      </c>
      <c r="B668">
        <v>1.3321000000000001</v>
      </c>
      <c r="C668">
        <f>'PID Simulator'!$D$7/SQRT(1+('PID Simulator'!$D$8*B668)^2)</f>
        <v>7.4858805137048373E-2</v>
      </c>
      <c r="D668">
        <f>-DEGREES(ATAN2(1,'PID Simulator'!$D$8*B668))+DEGREES(-'PID Simulator'!$D$9*B668)</f>
        <v>-162.03059826047095</v>
      </c>
    </row>
    <row r="669" spans="1:4" x14ac:dyDescent="0.15">
      <c r="A669">
        <v>668</v>
      </c>
      <c r="B669">
        <v>1.3341000000000001</v>
      </c>
      <c r="C669">
        <f>'PID Simulator'!$D$7/SQRT(1+('PID Simulator'!$D$8*B669)^2)</f>
        <v>7.4747208936012277E-2</v>
      </c>
      <c r="D669">
        <f>-DEGREES(ATAN2(1,'PID Simulator'!$D$8*B669))+DEGREES(-'PID Simulator'!$D$9*B669)</f>
        <v>-162.15160177501048</v>
      </c>
    </row>
    <row r="670" spans="1:4" x14ac:dyDescent="0.15">
      <c r="A670">
        <v>669</v>
      </c>
      <c r="B670">
        <v>1.3361000000000001</v>
      </c>
      <c r="C670">
        <f>'PID Simulator'!$D$7/SQRT(1+('PID Simulator'!$D$8*B670)^2)</f>
        <v>7.4635944034524532E-2</v>
      </c>
      <c r="D670">
        <f>-DEGREES(ATAN2(1,'PID Simulator'!$D$8*B670))+DEGREES(-'PID Simulator'!$D$9*B670)</f>
        <v>-162.27258620060672</v>
      </c>
    </row>
    <row r="671" spans="1:4" x14ac:dyDescent="0.15">
      <c r="A671">
        <v>670</v>
      </c>
      <c r="B671">
        <v>1.3381000000000001</v>
      </c>
      <c r="C671">
        <f>'PID Simulator'!$D$7/SQRT(1+('PID Simulator'!$D$8*B671)^2)</f>
        <v>7.4525008963609612E-2</v>
      </c>
      <c r="D671">
        <f>-DEGREES(ATAN2(1,'PID Simulator'!$D$8*B671))+DEGREES(-'PID Simulator'!$D$9*B671)</f>
        <v>-162.39355162221878</v>
      </c>
    </row>
    <row r="672" spans="1:4" x14ac:dyDescent="0.15">
      <c r="A672">
        <v>671</v>
      </c>
      <c r="B672">
        <v>1.3401000000000001</v>
      </c>
      <c r="C672">
        <f>'PID Simulator'!$D$7/SQRT(1+('PID Simulator'!$D$8*B672)^2)</f>
        <v>7.4414402262939106E-2</v>
      </c>
      <c r="D672">
        <f>-DEGREES(ATAN2(1,'PID Simulator'!$D$8*B672))+DEGREES(-'PID Simulator'!$D$9*B672)</f>
        <v>-162.51449812430303</v>
      </c>
    </row>
    <row r="673" spans="1:4" x14ac:dyDescent="0.15">
      <c r="A673">
        <v>672</v>
      </c>
      <c r="B673">
        <v>1.3421000000000001</v>
      </c>
      <c r="C673">
        <f>'PID Simulator'!$D$7/SQRT(1+('PID Simulator'!$D$8*B673)^2)</f>
        <v>7.4304122480768287E-2</v>
      </c>
      <c r="D673">
        <f>-DEGREES(ATAN2(1,'PID Simulator'!$D$8*B673))+DEGREES(-'PID Simulator'!$D$9*B673)</f>
        <v>-162.63542579081729</v>
      </c>
    </row>
    <row r="674" spans="1:4" x14ac:dyDescent="0.15">
      <c r="A674">
        <v>673</v>
      </c>
      <c r="B674">
        <v>1.3441000000000001</v>
      </c>
      <c r="C674">
        <f>'PID Simulator'!$D$7/SQRT(1+('PID Simulator'!$D$8*B674)^2)</f>
        <v>7.4194168173873337E-2</v>
      </c>
      <c r="D674">
        <f>-DEGREES(ATAN2(1,'PID Simulator'!$D$8*B674))+DEGREES(-'PID Simulator'!$D$9*B674)</f>
        <v>-162.75633470522405</v>
      </c>
    </row>
    <row r="675" spans="1:4" x14ac:dyDescent="0.15">
      <c r="A675">
        <v>674</v>
      </c>
      <c r="B675">
        <v>1.3461000000000001</v>
      </c>
      <c r="C675">
        <f>'PID Simulator'!$D$7/SQRT(1+('PID Simulator'!$D$8*B675)^2)</f>
        <v>7.4084537907489173E-2</v>
      </c>
      <c r="D675">
        <f>-DEGREES(ATAN2(1,'PID Simulator'!$D$8*B675))+DEGREES(-'PID Simulator'!$D$9*B675)</f>
        <v>-162.87722495049451</v>
      </c>
    </row>
    <row r="676" spans="1:4" x14ac:dyDescent="0.15">
      <c r="A676">
        <v>675</v>
      </c>
      <c r="B676">
        <v>1.3481000000000001</v>
      </c>
      <c r="C676">
        <f>'PID Simulator'!$D$7/SQRT(1+('PID Simulator'!$D$8*B676)^2)</f>
        <v>7.3975230255247604E-2</v>
      </c>
      <c r="D676">
        <f>-DEGREES(ATAN2(1,'PID Simulator'!$D$8*B676))+DEGREES(-'PID Simulator'!$D$9*B676)</f>
        <v>-162.99809660911194</v>
      </c>
    </row>
    <row r="677" spans="1:4" x14ac:dyDescent="0.15">
      <c r="A677">
        <v>676</v>
      </c>
      <c r="B677">
        <v>1.3501000000000001</v>
      </c>
      <c r="C677">
        <f>'PID Simulator'!$D$7/SQRT(1+('PID Simulator'!$D$8*B677)^2)</f>
        <v>7.3866243799116313E-2</v>
      </c>
      <c r="D677">
        <f>-DEGREES(ATAN2(1,'PID Simulator'!$D$8*B677))+DEGREES(-'PID Simulator'!$D$9*B677)</f>
        <v>-163.11894976307531</v>
      </c>
    </row>
    <row r="678" spans="1:4" x14ac:dyDescent="0.15">
      <c r="A678">
        <v>677</v>
      </c>
      <c r="B678">
        <v>1.3521000000000001</v>
      </c>
      <c r="C678">
        <f>'PID Simulator'!$D$7/SQRT(1+('PID Simulator'!$D$8*B678)^2)</f>
        <v>7.3757577129338142E-2</v>
      </c>
      <c r="D678">
        <f>-DEGREES(ATAN2(1,'PID Simulator'!$D$8*B678))+DEGREES(-'PID Simulator'!$D$9*B678)</f>
        <v>-163.23978449390282</v>
      </c>
    </row>
    <row r="679" spans="1:4" x14ac:dyDescent="0.15">
      <c r="A679">
        <v>678</v>
      </c>
      <c r="B679">
        <v>1.3541000000000001</v>
      </c>
      <c r="C679">
        <f>'PID Simulator'!$D$7/SQRT(1+('PID Simulator'!$D$8*B679)^2)</f>
        <v>7.3649228844371029E-2</v>
      </c>
      <c r="D679">
        <f>-DEGREES(ATAN2(1,'PID Simulator'!$D$8*B679))+DEGREES(-'PID Simulator'!$D$9*B679)</f>
        <v>-163.36060088263545</v>
      </c>
    </row>
    <row r="680" spans="1:4" x14ac:dyDescent="0.15">
      <c r="A680">
        <v>679</v>
      </c>
      <c r="B680">
        <v>1.3561000000000001</v>
      </c>
      <c r="C680">
        <f>'PID Simulator'!$D$7/SQRT(1+('PID Simulator'!$D$8*B680)^2)</f>
        <v>7.354119755082833E-2</v>
      </c>
      <c r="D680">
        <f>-DEGREES(ATAN2(1,'PID Simulator'!$D$8*B680))+DEGREES(-'PID Simulator'!$D$9*B680)</f>
        <v>-163.48139900984046</v>
      </c>
    </row>
    <row r="681" spans="1:4" x14ac:dyDescent="0.15">
      <c r="A681">
        <v>680</v>
      </c>
      <c r="B681">
        <v>1.3581000000000001</v>
      </c>
      <c r="C681">
        <f>'PID Simulator'!$D$7/SQRT(1+('PID Simulator'!$D$8*B681)^2)</f>
        <v>7.3433481863419886E-2</v>
      </c>
      <c r="D681">
        <f>-DEGREES(ATAN2(1,'PID Simulator'!$D$8*B681))+DEGREES(-'PID Simulator'!$D$9*B681)</f>
        <v>-163.6021789556147</v>
      </c>
    </row>
    <row r="682" spans="1:4" x14ac:dyDescent="0.15">
      <c r="A682">
        <v>681</v>
      </c>
      <c r="B682">
        <v>1.3601000000000001</v>
      </c>
      <c r="C682">
        <f>'PID Simulator'!$D$7/SQRT(1+('PID Simulator'!$D$8*B682)^2)</f>
        <v>7.3326080404893412E-2</v>
      </c>
      <c r="D682">
        <f>-DEGREES(ATAN2(1,'PID Simulator'!$D$8*B682))+DEGREES(-'PID Simulator'!$D$9*B682)</f>
        <v>-163.72294079958829</v>
      </c>
    </row>
    <row r="683" spans="1:4" x14ac:dyDescent="0.15">
      <c r="A683">
        <v>682</v>
      </c>
      <c r="B683">
        <v>1.3621000000000001</v>
      </c>
      <c r="C683">
        <f>'PID Simulator'!$D$7/SQRT(1+('PID Simulator'!$D$8*B683)^2)</f>
        <v>7.3218991805976394E-2</v>
      </c>
      <c r="D683">
        <f>-DEGREES(ATAN2(1,'PID Simulator'!$D$8*B683))+DEGREES(-'PID Simulator'!$D$9*B683)</f>
        <v>-163.84368462092772</v>
      </c>
    </row>
    <row r="684" spans="1:4" x14ac:dyDescent="0.15">
      <c r="A684">
        <v>683</v>
      </c>
      <c r="B684">
        <v>1.3641000000000001</v>
      </c>
      <c r="C684">
        <f>'PID Simulator'!$D$7/SQRT(1+('PID Simulator'!$D$8*B684)^2)</f>
        <v>7.3112214705318576E-2</v>
      </c>
      <c r="D684">
        <f>-DEGREES(ATAN2(1,'PID Simulator'!$D$8*B684))+DEGREES(-'PID Simulator'!$D$9*B684)</f>
        <v>-163.96441049833942</v>
      </c>
    </row>
    <row r="685" spans="1:4" x14ac:dyDescent="0.15">
      <c r="A685">
        <v>684</v>
      </c>
      <c r="B685">
        <v>1.3661000000000001</v>
      </c>
      <c r="C685">
        <f>'PID Simulator'!$D$7/SQRT(1+('PID Simulator'!$D$8*B685)^2)</f>
        <v>7.3005747749434968E-2</v>
      </c>
      <c r="D685">
        <f>-DEGREES(ATAN2(1,'PID Simulator'!$D$8*B685))+DEGREES(-'PID Simulator'!$D$9*B685)</f>
        <v>-164.08511851007296</v>
      </c>
    </row>
    <row r="686" spans="1:4" x14ac:dyDescent="0.15">
      <c r="A686">
        <v>685</v>
      </c>
      <c r="B686">
        <v>1.3681000000000001</v>
      </c>
      <c r="C686">
        <f>'PID Simulator'!$D$7/SQRT(1+('PID Simulator'!$D$8*B686)^2)</f>
        <v>7.289958959264918E-2</v>
      </c>
      <c r="D686">
        <f>-DEGREES(ATAN2(1,'PID Simulator'!$D$8*B686))+DEGREES(-'PID Simulator'!$D$9*B686)</f>
        <v>-164.20580873392447</v>
      </c>
    </row>
    <row r="687" spans="1:4" x14ac:dyDescent="0.15">
      <c r="A687">
        <v>686</v>
      </c>
      <c r="B687">
        <v>1.3701000000000001</v>
      </c>
      <c r="C687">
        <f>'PID Simulator'!$D$7/SQRT(1+('PID Simulator'!$D$8*B687)^2)</f>
        <v>7.2793738897037413E-2</v>
      </c>
      <c r="D687">
        <f>-DEGREES(ATAN2(1,'PID Simulator'!$D$8*B687))+DEGREES(-'PID Simulator'!$D$9*B687)</f>
        <v>-164.32648124723983</v>
      </c>
    </row>
    <row r="688" spans="1:4" x14ac:dyDescent="0.15">
      <c r="A688">
        <v>687</v>
      </c>
      <c r="B688">
        <v>1.3721000000000001</v>
      </c>
      <c r="C688">
        <f>'PID Simulator'!$D$7/SQRT(1+('PID Simulator'!$D$8*B688)^2)</f>
        <v>7.2688194332372863E-2</v>
      </c>
      <c r="D688">
        <f>-DEGREES(ATAN2(1,'PID Simulator'!$D$8*B688))+DEGREES(-'PID Simulator'!$D$9*B688)</f>
        <v>-164.44713612691788</v>
      </c>
    </row>
    <row r="689" spans="1:4" x14ac:dyDescent="0.15">
      <c r="A689">
        <v>688</v>
      </c>
      <c r="B689">
        <v>1.3741000000000001</v>
      </c>
      <c r="C689">
        <f>'PID Simulator'!$D$7/SQRT(1+('PID Simulator'!$D$8*B689)^2)</f>
        <v>7.258295457607053E-2</v>
      </c>
      <c r="D689">
        <f>-DEGREES(ATAN2(1,'PID Simulator'!$D$8*B689))+DEGREES(-'PID Simulator'!$D$9*B689)</f>
        <v>-164.56777344941386</v>
      </c>
    </row>
    <row r="690" spans="1:4" x14ac:dyDescent="0.15">
      <c r="A690">
        <v>689</v>
      </c>
      <c r="B690">
        <v>1.3761000000000001</v>
      </c>
      <c r="C690">
        <f>'PID Simulator'!$D$7/SQRT(1+('PID Simulator'!$D$8*B690)^2)</f>
        <v>7.2478018313132692E-2</v>
      </c>
      <c r="D690">
        <f>-DEGREES(ATAN2(1,'PID Simulator'!$D$8*B690))+DEGREES(-'PID Simulator'!$D$9*B690)</f>
        <v>-164.68839329074225</v>
      </c>
    </row>
    <row r="691" spans="1:4" x14ac:dyDescent="0.15">
      <c r="A691">
        <v>690</v>
      </c>
      <c r="B691">
        <v>1.3781000000000001</v>
      </c>
      <c r="C691">
        <f>'PID Simulator'!$D$7/SQRT(1+('PID Simulator'!$D$8*B691)^2)</f>
        <v>7.2373384236094615E-2</v>
      </c>
      <c r="D691">
        <f>-DEGREES(ATAN2(1,'PID Simulator'!$D$8*B691))+DEGREES(-'PID Simulator'!$D$9*B691)</f>
        <v>-164.8089957264803</v>
      </c>
    </row>
    <row r="692" spans="1:4" x14ac:dyDescent="0.15">
      <c r="A692">
        <v>691</v>
      </c>
      <c r="B692">
        <v>1.3801000000000001</v>
      </c>
      <c r="C692">
        <f>'PID Simulator'!$D$7/SQRT(1+('PID Simulator'!$D$8*B692)^2)</f>
        <v>7.2269051044970861E-2</v>
      </c>
      <c r="D692">
        <f>-DEGREES(ATAN2(1,'PID Simulator'!$D$8*B692))+DEGREES(-'PID Simulator'!$D$9*B692)</f>
        <v>-164.92958083177081</v>
      </c>
    </row>
    <row r="693" spans="1:4" x14ac:dyDescent="0.15">
      <c r="A693">
        <v>692</v>
      </c>
      <c r="B693">
        <v>1.3821000000000001</v>
      </c>
      <c r="C693">
        <f>'PID Simulator'!$D$7/SQRT(1+('PID Simulator'!$D$8*B693)^2)</f>
        <v>7.2165017447202121E-2</v>
      </c>
      <c r="D693">
        <f>-DEGREES(ATAN2(1,'PID Simulator'!$D$8*B693))+DEGREES(-'PID Simulator'!$D$9*B693)</f>
        <v>-165.0501486813256</v>
      </c>
    </row>
    <row r="694" spans="1:4" x14ac:dyDescent="0.15">
      <c r="A694">
        <v>693</v>
      </c>
      <c r="B694">
        <v>1.3841000000000001</v>
      </c>
      <c r="C694">
        <f>'PID Simulator'!$D$7/SQRT(1+('PID Simulator'!$D$8*B694)^2)</f>
        <v>7.2061282157602241E-2</v>
      </c>
      <c r="D694">
        <f>-DEGREES(ATAN2(1,'PID Simulator'!$D$8*B694))+DEGREES(-'PID Simulator'!$D$9*B694)</f>
        <v>-165.1706993494283</v>
      </c>
    </row>
    <row r="695" spans="1:4" x14ac:dyDescent="0.15">
      <c r="A695">
        <v>694</v>
      </c>
      <c r="B695">
        <v>1.3861000000000001</v>
      </c>
      <c r="C695">
        <f>'PID Simulator'!$D$7/SQRT(1+('PID Simulator'!$D$8*B695)^2)</f>
        <v>7.195784389830602E-2</v>
      </c>
      <c r="D695">
        <f>-DEGREES(ATAN2(1,'PID Simulator'!$D$8*B695))+DEGREES(-'PID Simulator'!$D$9*B695)</f>
        <v>-165.29123290993755</v>
      </c>
    </row>
    <row r="696" spans="1:4" x14ac:dyDescent="0.15">
      <c r="A696">
        <v>695</v>
      </c>
      <c r="B696">
        <v>1.3881000000000001</v>
      </c>
      <c r="C696">
        <f>'PID Simulator'!$D$7/SQRT(1+('PID Simulator'!$D$8*B696)^2)</f>
        <v>7.1854701398717191E-2</v>
      </c>
      <c r="D696">
        <f>-DEGREES(ATAN2(1,'PID Simulator'!$D$8*B696))+DEGREES(-'PID Simulator'!$D$9*B696)</f>
        <v>-165.41174943628999</v>
      </c>
    </row>
    <row r="697" spans="1:4" x14ac:dyDescent="0.15">
      <c r="A697">
        <v>696</v>
      </c>
      <c r="B697">
        <v>1.3901000000000001</v>
      </c>
      <c r="C697">
        <f>'PID Simulator'!$D$7/SQRT(1+('PID Simulator'!$D$8*B697)^2)</f>
        <v>7.1751853395456991E-2</v>
      </c>
      <c r="D697">
        <f>-DEGREES(ATAN2(1,'PID Simulator'!$D$8*B697))+DEGREES(-'PID Simulator'!$D$9*B697)</f>
        <v>-165.53224900150326</v>
      </c>
    </row>
    <row r="698" spans="1:4" x14ac:dyDescent="0.15">
      <c r="A698">
        <v>697</v>
      </c>
      <c r="B698">
        <v>1.3921000000000001</v>
      </c>
      <c r="C698">
        <f>'PID Simulator'!$D$7/SQRT(1+('PID Simulator'!$D$8*B698)^2)</f>
        <v>7.164929863231316E-2</v>
      </c>
      <c r="D698">
        <f>-DEGREES(ATAN2(1,'PID Simulator'!$D$8*B698))+DEGREES(-'PID Simulator'!$D$9*B698)</f>
        <v>-165.65273167817904</v>
      </c>
    </row>
    <row r="699" spans="1:4" x14ac:dyDescent="0.15">
      <c r="A699">
        <v>698</v>
      </c>
      <c r="B699">
        <v>1.3941000000000001</v>
      </c>
      <c r="C699">
        <f>'PID Simulator'!$D$7/SQRT(1+('PID Simulator'!$D$8*B699)^2)</f>
        <v>7.1547035860189248E-2</v>
      </c>
      <c r="D699">
        <f>-DEGREES(ATAN2(1,'PID Simulator'!$D$8*B699))+DEGREES(-'PID Simulator'!$D$9*B699)</f>
        <v>-165.77319753850594</v>
      </c>
    </row>
    <row r="700" spans="1:4" x14ac:dyDescent="0.15">
      <c r="A700">
        <v>699</v>
      </c>
      <c r="B700">
        <v>1.3961000000000001</v>
      </c>
      <c r="C700">
        <f>'PID Simulator'!$D$7/SQRT(1+('PID Simulator'!$D$8*B700)^2)</f>
        <v>7.1445063837054457E-2</v>
      </c>
      <c r="D700">
        <f>-DEGREES(ATAN2(1,'PID Simulator'!$D$8*B700))+DEGREES(-'PID Simulator'!$D$9*B700)</f>
        <v>-165.89364665426237</v>
      </c>
    </row>
    <row r="701" spans="1:4" x14ac:dyDescent="0.15">
      <c r="A701">
        <v>700</v>
      </c>
      <c r="B701">
        <v>1.3981000000000001</v>
      </c>
      <c r="C701">
        <f>'PID Simulator'!$D$7/SQRT(1+('PID Simulator'!$D$8*B701)^2)</f>
        <v>7.1343381327893987E-2</v>
      </c>
      <c r="D701">
        <f>-DEGREES(ATAN2(1,'PID Simulator'!$D$8*B701))+DEGREES(-'PID Simulator'!$D$9*B701)</f>
        <v>-166.01407909681961</v>
      </c>
    </row>
    <row r="702" spans="1:4" x14ac:dyDescent="0.15">
      <c r="A702">
        <v>701</v>
      </c>
      <c r="B702">
        <v>1.4001000000000001</v>
      </c>
      <c r="C702">
        <f>'PID Simulator'!$D$7/SQRT(1+('PID Simulator'!$D$8*B702)^2)</f>
        <v>7.1241987104659538E-2</v>
      </c>
      <c r="D702">
        <f>-DEGREES(ATAN2(1,'PID Simulator'!$D$8*B702))+DEGREES(-'PID Simulator'!$D$9*B702)</f>
        <v>-166.13449493714461</v>
      </c>
    </row>
    <row r="703" spans="1:4" x14ac:dyDescent="0.15">
      <c r="A703">
        <v>702</v>
      </c>
      <c r="B703">
        <v>1.4021000000000001</v>
      </c>
      <c r="C703">
        <f>'PID Simulator'!$D$7/SQRT(1+('PID Simulator'!$D$8*B703)^2)</f>
        <v>7.1140879946220495E-2</v>
      </c>
      <c r="D703">
        <f>-DEGREES(ATAN2(1,'PID Simulator'!$D$8*B703))+DEGREES(-'PID Simulator'!$D$9*B703)</f>
        <v>-166.25489424580269</v>
      </c>
    </row>
    <row r="704" spans="1:4" x14ac:dyDescent="0.15">
      <c r="A704">
        <v>703</v>
      </c>
      <c r="B704">
        <v>1.4041000000000001</v>
      </c>
      <c r="C704">
        <f>'PID Simulator'!$D$7/SQRT(1+('PID Simulator'!$D$8*B704)^2)</f>
        <v>7.1040058638315418E-2</v>
      </c>
      <c r="D704">
        <f>-DEGREES(ATAN2(1,'PID Simulator'!$D$8*B704))+DEGREES(-'PID Simulator'!$D$9*B704)</f>
        <v>-166.37527709296063</v>
      </c>
    </row>
    <row r="705" spans="1:4" x14ac:dyDescent="0.15">
      <c r="A705">
        <v>704</v>
      </c>
      <c r="B705">
        <v>1.4061000000000001</v>
      </c>
      <c r="C705">
        <f>'PID Simulator'!$D$7/SQRT(1+('PID Simulator'!$D$8*B705)^2)</f>
        <v>7.0939521973503811E-2</v>
      </c>
      <c r="D705">
        <f>-DEGREES(ATAN2(1,'PID Simulator'!$D$8*B705))+DEGREES(-'PID Simulator'!$D$9*B705)</f>
        <v>-166.49564354838935</v>
      </c>
    </row>
    <row r="706" spans="1:4" x14ac:dyDescent="0.15">
      <c r="A706">
        <v>705</v>
      </c>
      <c r="B706">
        <v>1.4080999999999999</v>
      </c>
      <c r="C706">
        <f>'PID Simulator'!$D$7/SQRT(1+('PID Simulator'!$D$8*B706)^2)</f>
        <v>7.0839268751118609E-2</v>
      </c>
      <c r="D706">
        <f>-DEGREES(ATAN2(1,'PID Simulator'!$D$8*B706))+DEGREES(-'PID Simulator'!$D$9*B706)</f>
        <v>-166.61599368146662</v>
      </c>
    </row>
    <row r="707" spans="1:4" x14ac:dyDescent="0.15">
      <c r="A707">
        <v>706</v>
      </c>
      <c r="B707">
        <v>1.4100999999999999</v>
      </c>
      <c r="C707">
        <f>'PID Simulator'!$D$7/SQRT(1+('PID Simulator'!$D$8*B707)^2)</f>
        <v>7.0739297777218713E-2</v>
      </c>
      <c r="D707">
        <f>-DEGREES(ATAN2(1,'PID Simulator'!$D$8*B707))+DEGREES(-'PID Simulator'!$D$9*B707)</f>
        <v>-166.73632756118005</v>
      </c>
    </row>
    <row r="708" spans="1:4" x14ac:dyDescent="0.15">
      <c r="A708">
        <v>707</v>
      </c>
      <c r="B708">
        <v>1.4120999999999999</v>
      </c>
      <c r="C708">
        <f>'PID Simulator'!$D$7/SQRT(1+('PID Simulator'!$D$8*B708)^2)</f>
        <v>7.0639607864542167E-2</v>
      </c>
      <c r="D708">
        <f>-DEGREES(ATAN2(1,'PID Simulator'!$D$8*B708))+DEGREES(-'PID Simulator'!$D$9*B708)</f>
        <v>-166.85664525612953</v>
      </c>
    </row>
    <row r="709" spans="1:4" x14ac:dyDescent="0.15">
      <c r="A709">
        <v>708</v>
      </c>
      <c r="B709">
        <v>1.4140999999999999</v>
      </c>
      <c r="C709">
        <f>'PID Simulator'!$D$7/SQRT(1+('PID Simulator'!$D$8*B709)^2)</f>
        <v>7.0540197832459586E-2</v>
      </c>
      <c r="D709">
        <f>-DEGREES(ATAN2(1,'PID Simulator'!$D$8*B709))+DEGREES(-'PID Simulator'!$D$9*B709)</f>
        <v>-166.97694683453011</v>
      </c>
    </row>
    <row r="710" spans="1:4" x14ac:dyDescent="0.15">
      <c r="A710">
        <v>709</v>
      </c>
      <c r="B710">
        <v>1.4160999999999999</v>
      </c>
      <c r="C710">
        <f>'PID Simulator'!$D$7/SQRT(1+('PID Simulator'!$D$8*B710)^2)</f>
        <v>7.0441066506928066E-2</v>
      </c>
      <c r="D710">
        <f>-DEGREES(ATAN2(1,'PID Simulator'!$D$8*B710))+DEGREES(-'PID Simulator'!$D$9*B710)</f>
        <v>-167.09723236421473</v>
      </c>
    </row>
    <row r="711" spans="1:4" x14ac:dyDescent="0.15">
      <c r="A711">
        <v>710</v>
      </c>
      <c r="B711">
        <v>1.4180999999999999</v>
      </c>
      <c r="C711">
        <f>'PID Simulator'!$D$7/SQRT(1+('PID Simulator'!$D$8*B711)^2)</f>
        <v>7.0342212720445427E-2</v>
      </c>
      <c r="D711">
        <f>-DEGREES(ATAN2(1,'PID Simulator'!$D$8*B711))+DEGREES(-'PID Simulator'!$D$9*B711)</f>
        <v>-167.21750191263681</v>
      </c>
    </row>
    <row r="712" spans="1:4" x14ac:dyDescent="0.15">
      <c r="A712">
        <v>711</v>
      </c>
      <c r="B712">
        <v>1.4200999999999999</v>
      </c>
      <c r="C712">
        <f>'PID Simulator'!$D$7/SQRT(1+('PID Simulator'!$D$8*B712)^2)</f>
        <v>7.0243635312004823E-2</v>
      </c>
      <c r="D712">
        <f>-DEGREES(ATAN2(1,'PID Simulator'!$D$8*B712))+DEGREES(-'PID Simulator'!$D$9*B712)</f>
        <v>-167.33775554687287</v>
      </c>
    </row>
    <row r="713" spans="1:4" x14ac:dyDescent="0.15">
      <c r="A713">
        <v>712</v>
      </c>
      <c r="B713">
        <v>1.4220999999999999</v>
      </c>
      <c r="C713">
        <f>'PID Simulator'!$D$7/SQRT(1+('PID Simulator'!$D$8*B713)^2)</f>
        <v>7.0145333127049764E-2</v>
      </c>
      <c r="D713">
        <f>-DEGREES(ATAN2(1,'PID Simulator'!$D$8*B713))+DEGREES(-'PID Simulator'!$D$9*B713)</f>
        <v>-167.45799333362527</v>
      </c>
    </row>
    <row r="714" spans="1:4" x14ac:dyDescent="0.15">
      <c r="A714">
        <v>713</v>
      </c>
      <c r="B714">
        <v>1.4240999999999999</v>
      </c>
      <c r="C714">
        <f>'PID Simulator'!$D$7/SQRT(1+('PID Simulator'!$D$8*B714)^2)</f>
        <v>7.0047305017429493E-2</v>
      </c>
      <c r="D714">
        <f>-DEGREES(ATAN2(1,'PID Simulator'!$D$8*B714))+DEGREES(-'PID Simulator'!$D$9*B714)</f>
        <v>-167.57821533922461</v>
      </c>
    </row>
    <row r="715" spans="1:4" x14ac:dyDescent="0.15">
      <c r="A715">
        <v>714</v>
      </c>
      <c r="B715">
        <v>1.4260999999999999</v>
      </c>
      <c r="C715">
        <f>'PID Simulator'!$D$7/SQRT(1+('PID Simulator'!$D$8*B715)^2)</f>
        <v>6.9949549841354736E-2</v>
      </c>
      <c r="D715">
        <f>-DEGREES(ATAN2(1,'PID Simulator'!$D$8*B715))+DEGREES(-'PID Simulator'!$D$9*B715)</f>
        <v>-167.69842162963263</v>
      </c>
    </row>
    <row r="716" spans="1:4" x14ac:dyDescent="0.15">
      <c r="A716">
        <v>715</v>
      </c>
      <c r="B716">
        <v>1.4280999999999999</v>
      </c>
      <c r="C716">
        <f>'PID Simulator'!$D$7/SQRT(1+('PID Simulator'!$D$8*B716)^2)</f>
        <v>6.9852066463353832E-2</v>
      </c>
      <c r="D716">
        <f>-DEGREES(ATAN2(1,'PID Simulator'!$D$8*B716))+DEGREES(-'PID Simulator'!$D$9*B716)</f>
        <v>-167.81861227044442</v>
      </c>
    </row>
    <row r="717" spans="1:4" x14ac:dyDescent="0.15">
      <c r="A717">
        <v>716</v>
      </c>
      <c r="B717">
        <v>1.4300999999999999</v>
      </c>
      <c r="C717">
        <f>'PID Simulator'!$D$7/SQRT(1+('PID Simulator'!$D$8*B717)^2)</f>
        <v>6.9754853754229171E-2</v>
      </c>
      <c r="D717">
        <f>-DEGREES(ATAN2(1,'PID Simulator'!$D$8*B717))+DEGREES(-'PID Simulator'!$D$9*B717)</f>
        <v>-167.93878732689117</v>
      </c>
    </row>
    <row r="718" spans="1:4" x14ac:dyDescent="0.15">
      <c r="A718">
        <v>717</v>
      </c>
      <c r="B718">
        <v>1.4320999999999999</v>
      </c>
      <c r="C718">
        <f>'PID Simulator'!$D$7/SQRT(1+('PID Simulator'!$D$8*B718)^2)</f>
        <v>6.9657910591014061E-2</v>
      </c>
      <c r="D718">
        <f>-DEGREES(ATAN2(1,'PID Simulator'!$D$8*B718))+DEGREES(-'PID Simulator'!$D$9*B718)</f>
        <v>-168.05894686384266</v>
      </c>
    </row>
    <row r="719" spans="1:4" x14ac:dyDescent="0.15">
      <c r="A719">
        <v>718</v>
      </c>
      <c r="B719">
        <v>1.4340999999999999</v>
      </c>
      <c r="C719">
        <f>'PID Simulator'!$D$7/SQRT(1+('PID Simulator'!$D$8*B719)^2)</f>
        <v>6.9561235856929901E-2</v>
      </c>
      <c r="D719">
        <f>-DEGREES(ATAN2(1,'PID Simulator'!$D$8*B719))+DEGREES(-'PID Simulator'!$D$9*B719)</f>
        <v>-168.17909094580966</v>
      </c>
    </row>
    <row r="720" spans="1:4" x14ac:dyDescent="0.15">
      <c r="A720">
        <v>719</v>
      </c>
      <c r="B720">
        <v>1.4360999999999999</v>
      </c>
      <c r="C720">
        <f>'PID Simulator'!$D$7/SQRT(1+('PID Simulator'!$D$8*B720)^2)</f>
        <v>6.9464828441343759E-2</v>
      </c>
      <c r="D720">
        <f>-DEGREES(ATAN2(1,'PID Simulator'!$D$8*B720))+DEGREES(-'PID Simulator'!$D$9*B720)</f>
        <v>-168.29921963694653</v>
      </c>
    </row>
    <row r="721" spans="1:4" x14ac:dyDescent="0.15">
      <c r="A721">
        <v>720</v>
      </c>
      <c r="B721">
        <v>1.4380999999999999</v>
      </c>
      <c r="C721">
        <f>'PID Simulator'!$D$7/SQRT(1+('PID Simulator'!$D$8*B721)^2)</f>
        <v>6.9368687239726168E-2</v>
      </c>
      <c r="D721">
        <f>-DEGREES(ATAN2(1,'PID Simulator'!$D$8*B721))+DEGREES(-'PID Simulator'!$D$9*B721)</f>
        <v>-168.41933300105362</v>
      </c>
    </row>
    <row r="722" spans="1:4" x14ac:dyDescent="0.15">
      <c r="A722">
        <v>721</v>
      </c>
      <c r="B722">
        <v>1.4400999999999999</v>
      </c>
      <c r="C722">
        <f>'PID Simulator'!$D$7/SQRT(1+('PID Simulator'!$D$8*B722)^2)</f>
        <v>6.9272811153609476E-2</v>
      </c>
      <c r="D722">
        <f>-DEGREES(ATAN2(1,'PID Simulator'!$D$8*B722))+DEGREES(-'PID Simulator'!$D$9*B722)</f>
        <v>-168.53943110157962</v>
      </c>
    </row>
    <row r="723" spans="1:4" x14ac:dyDescent="0.15">
      <c r="A723">
        <v>722</v>
      </c>
      <c r="B723">
        <v>1.4420999999999999</v>
      </c>
      <c r="C723">
        <f>'PID Simulator'!$D$7/SQRT(1+('PID Simulator'!$D$8*B723)^2)</f>
        <v>6.9177199090546371E-2</v>
      </c>
      <c r="D723">
        <f>-DEGREES(ATAN2(1,'PID Simulator'!$D$8*B723))+DEGREES(-'PID Simulator'!$D$9*B723)</f>
        <v>-168.65951400162425</v>
      </c>
    </row>
    <row r="724" spans="1:4" x14ac:dyDescent="0.15">
      <c r="A724">
        <v>723</v>
      </c>
      <c r="B724">
        <v>1.4440999999999999</v>
      </c>
      <c r="C724">
        <f>'PID Simulator'!$D$7/SQRT(1+('PID Simulator'!$D$8*B724)^2)</f>
        <v>6.9081849964068756E-2</v>
      </c>
      <c r="D724">
        <f>-DEGREES(ATAN2(1,'PID Simulator'!$D$8*B724))+DEGREES(-'PID Simulator'!$D$9*B724)</f>
        <v>-168.7795817639402</v>
      </c>
    </row>
    <row r="725" spans="1:4" x14ac:dyDescent="0.15">
      <c r="A725">
        <v>724</v>
      </c>
      <c r="B725">
        <v>1.4460999999999999</v>
      </c>
      <c r="C725">
        <f>'PID Simulator'!$D$7/SQRT(1+('PID Simulator'!$D$8*B725)^2)</f>
        <v>6.8986762693647063E-2</v>
      </c>
      <c r="D725">
        <f>-DEGREES(ATAN2(1,'PID Simulator'!$D$8*B725))+DEGREES(-'PID Simulator'!$D$9*B725)</f>
        <v>-168.89963445093599</v>
      </c>
    </row>
    <row r="726" spans="1:4" x14ac:dyDescent="0.15">
      <c r="A726">
        <v>725</v>
      </c>
      <c r="B726">
        <v>1.4480999999999999</v>
      </c>
      <c r="C726">
        <f>'PID Simulator'!$D$7/SQRT(1+('PID Simulator'!$D$8*B726)^2)</f>
        <v>6.8891936204649784E-2</v>
      </c>
      <c r="D726">
        <f>-DEGREES(ATAN2(1,'PID Simulator'!$D$8*B726))+DEGREES(-'PID Simulator'!$D$9*B726)</f>
        <v>-169.01967212467798</v>
      </c>
    </row>
    <row r="727" spans="1:4" x14ac:dyDescent="0.15">
      <c r="A727">
        <v>726</v>
      </c>
      <c r="B727">
        <v>1.4500999999999999</v>
      </c>
      <c r="C727">
        <f>'PID Simulator'!$D$7/SQRT(1+('PID Simulator'!$D$8*B727)^2)</f>
        <v>6.8797369428303431E-2</v>
      </c>
      <c r="D727">
        <f>-DEGREES(ATAN2(1,'PID Simulator'!$D$8*B727))+DEGREES(-'PID Simulator'!$D$9*B727)</f>
        <v>-169.13969484689284</v>
      </c>
    </row>
    <row r="728" spans="1:4" x14ac:dyDescent="0.15">
      <c r="A728">
        <v>727</v>
      </c>
      <c r="B728">
        <v>1.4520999999999999</v>
      </c>
      <c r="C728">
        <f>'PID Simulator'!$D$7/SQRT(1+('PID Simulator'!$D$8*B728)^2)</f>
        <v>6.8703061301652726E-2</v>
      </c>
      <c r="D728">
        <f>-DEGREES(ATAN2(1,'PID Simulator'!$D$8*B728))+DEGREES(-'PID Simulator'!$D$9*B728)</f>
        <v>-169.25970267896992</v>
      </c>
    </row>
    <row r="729" spans="1:4" x14ac:dyDescent="0.15">
      <c r="A729">
        <v>728</v>
      </c>
      <c r="B729">
        <v>1.4540999999999999</v>
      </c>
      <c r="C729">
        <f>'PID Simulator'!$D$7/SQRT(1+('PID Simulator'!$D$8*B729)^2)</f>
        <v>6.8609010767521156E-2</v>
      </c>
      <c r="D729">
        <f>-DEGREES(ATAN2(1,'PID Simulator'!$D$8*B729))+DEGREES(-'PID Simulator'!$D$9*B729)</f>
        <v>-169.3796956819634</v>
      </c>
    </row>
    <row r="730" spans="1:4" x14ac:dyDescent="0.15">
      <c r="A730">
        <v>729</v>
      </c>
      <c r="B730">
        <v>1.4560999999999999</v>
      </c>
      <c r="C730">
        <f>'PID Simulator'!$D$7/SQRT(1+('PID Simulator'!$D$8*B730)^2)</f>
        <v>6.8515216774471935E-2</v>
      </c>
      <c r="D730">
        <f>-DEGREES(ATAN2(1,'PID Simulator'!$D$8*B730))+DEGREES(-'PID Simulator'!$D$9*B730)</f>
        <v>-169.4996739165947</v>
      </c>
    </row>
    <row r="731" spans="1:4" x14ac:dyDescent="0.15">
      <c r="A731">
        <v>730</v>
      </c>
      <c r="B731">
        <v>1.4581</v>
      </c>
      <c r="C731">
        <f>'PID Simulator'!$D$7/SQRT(1+('PID Simulator'!$D$8*B731)^2)</f>
        <v>6.8421678276769066E-2</v>
      </c>
      <c r="D731">
        <f>-DEGREES(ATAN2(1,'PID Simulator'!$D$8*B731))+DEGREES(-'PID Simulator'!$D$9*B731)</f>
        <v>-169.61963744325476</v>
      </c>
    </row>
    <row r="732" spans="1:4" x14ac:dyDescent="0.15">
      <c r="A732">
        <v>731</v>
      </c>
      <c r="B732">
        <v>1.4601</v>
      </c>
      <c r="C732">
        <f>'PID Simulator'!$D$7/SQRT(1+('PID Simulator'!$D$8*B732)^2)</f>
        <v>6.8328394234338993E-2</v>
      </c>
      <c r="D732">
        <f>-DEGREES(ATAN2(1,'PID Simulator'!$D$8*B732))+DEGREES(-'PID Simulator'!$D$9*B732)</f>
        <v>-169.73958632200603</v>
      </c>
    </row>
    <row r="733" spans="1:4" x14ac:dyDescent="0.15">
      <c r="A733">
        <v>732</v>
      </c>
      <c r="B733">
        <v>1.4621</v>
      </c>
      <c r="C733">
        <f>'PID Simulator'!$D$7/SQRT(1+('PID Simulator'!$D$8*B733)^2)</f>
        <v>6.8235363612732275E-2</v>
      </c>
      <c r="D733">
        <f>-DEGREES(ATAN2(1,'PID Simulator'!$D$8*B733))+DEGREES(-'PID Simulator'!$D$9*B733)</f>
        <v>-169.8595206125851</v>
      </c>
    </row>
    <row r="734" spans="1:4" x14ac:dyDescent="0.15">
      <c r="A734">
        <v>733</v>
      </c>
      <c r="B734">
        <v>1.4641</v>
      </c>
      <c r="C734">
        <f>'PID Simulator'!$D$7/SQRT(1+('PID Simulator'!$D$8*B734)^2)</f>
        <v>6.8142585383085805E-2</v>
      </c>
      <c r="D734">
        <f>-DEGREES(ATAN2(1,'PID Simulator'!$D$8*B734))+DEGREES(-'PID Simulator'!$D$9*B734)</f>
        <v>-169.97944037440453</v>
      </c>
    </row>
    <row r="735" spans="1:4" x14ac:dyDescent="0.15">
      <c r="A735">
        <v>734</v>
      </c>
      <c r="B735">
        <v>1.4661</v>
      </c>
      <c r="C735">
        <f>'PID Simulator'!$D$7/SQRT(1+('PID Simulator'!$D$8*B735)^2)</f>
        <v>6.8050058522085288E-2</v>
      </c>
      <c r="D735">
        <f>-DEGREES(ATAN2(1,'PID Simulator'!$D$8*B735))+DEGREES(-'PID Simulator'!$D$9*B735)</f>
        <v>-170.09934566655528</v>
      </c>
    </row>
    <row r="736" spans="1:4" x14ac:dyDescent="0.15">
      <c r="A736">
        <v>735</v>
      </c>
      <c r="B736">
        <v>1.4681</v>
      </c>
      <c r="C736">
        <f>'PID Simulator'!$D$7/SQRT(1+('PID Simulator'!$D$8*B736)^2)</f>
        <v>6.79577820119278E-2</v>
      </c>
      <c r="D736">
        <f>-DEGREES(ATAN2(1,'PID Simulator'!$D$8*B736))+DEGREES(-'PID Simulator'!$D$9*B736)</f>
        <v>-170.21923654780878</v>
      </c>
    </row>
    <row r="737" spans="1:4" x14ac:dyDescent="0.15">
      <c r="A737">
        <v>736</v>
      </c>
      <c r="B737">
        <v>1.4701</v>
      </c>
      <c r="C737">
        <f>'PID Simulator'!$D$7/SQRT(1+('PID Simulator'!$D$8*B737)^2)</f>
        <v>6.7865754840285022E-2</v>
      </c>
      <c r="D737">
        <f>-DEGREES(ATAN2(1,'PID Simulator'!$D$8*B737))+DEGREES(-'PID Simulator'!$D$9*B737)</f>
        <v>-170.33911307661901</v>
      </c>
    </row>
    <row r="738" spans="1:4" x14ac:dyDescent="0.15">
      <c r="A738">
        <v>737</v>
      </c>
      <c r="B738">
        <v>1.4721</v>
      </c>
      <c r="C738">
        <f>'PID Simulator'!$D$7/SQRT(1+('PID Simulator'!$D$8*B738)^2)</f>
        <v>6.7773976000266425E-2</v>
      </c>
      <c r="D738">
        <f>-DEGREES(ATAN2(1,'PID Simulator'!$D$8*B738))+DEGREES(-'PID Simulator'!$D$9*B738)</f>
        <v>-170.45897531112493</v>
      </c>
    </row>
    <row r="739" spans="1:4" x14ac:dyDescent="0.15">
      <c r="A739">
        <v>738</v>
      </c>
      <c r="B739">
        <v>1.4741</v>
      </c>
      <c r="C739">
        <f>'PID Simulator'!$D$7/SQRT(1+('PID Simulator'!$D$8*B739)^2)</f>
        <v>6.7682444490382951E-2</v>
      </c>
      <c r="D739">
        <f>-DEGREES(ATAN2(1,'PID Simulator'!$D$8*B739))+DEGREES(-'PID Simulator'!$D$9*B739)</f>
        <v>-170.5788233091522</v>
      </c>
    </row>
    <row r="740" spans="1:4" x14ac:dyDescent="0.15">
      <c r="A740">
        <v>739</v>
      </c>
      <c r="B740">
        <v>1.4761</v>
      </c>
      <c r="C740">
        <f>'PID Simulator'!$D$7/SQRT(1+('PID Simulator'!$D$8*B740)^2)</f>
        <v>6.7591159314510943E-2</v>
      </c>
      <c r="D740">
        <f>-DEGREES(ATAN2(1,'PID Simulator'!$D$8*B740))+DEGREES(-'PID Simulator'!$D$9*B740)</f>
        <v>-170.69865712821553</v>
      </c>
    </row>
    <row r="741" spans="1:4" x14ac:dyDescent="0.15">
      <c r="A741">
        <v>740</v>
      </c>
      <c r="B741">
        <v>1.4781</v>
      </c>
      <c r="C741">
        <f>'PID Simulator'!$D$7/SQRT(1+('PID Simulator'!$D$8*B741)^2)</f>
        <v>6.7500119481856302E-2</v>
      </c>
      <c r="D741">
        <f>-DEGREES(ATAN2(1,'PID Simulator'!$D$8*B741))+DEGREES(-'PID Simulator'!$D$9*B741)</f>
        <v>-170.81847682552078</v>
      </c>
    </row>
    <row r="742" spans="1:4" x14ac:dyDescent="0.15">
      <c r="A742">
        <v>741</v>
      </c>
      <c r="B742">
        <v>1.4801</v>
      </c>
      <c r="C742">
        <f>'PID Simulator'!$D$7/SQRT(1+('PID Simulator'!$D$8*B742)^2)</f>
        <v>6.7409324006919014E-2</v>
      </c>
      <c r="D742">
        <f>-DEGREES(ATAN2(1,'PID Simulator'!$D$8*B742))+DEGREES(-'PID Simulator'!$D$9*B742)</f>
        <v>-170.93828245796689</v>
      </c>
    </row>
    <row r="743" spans="1:4" x14ac:dyDescent="0.15">
      <c r="A743">
        <v>742</v>
      </c>
      <c r="B743">
        <v>1.4821</v>
      </c>
      <c r="C743">
        <f>'PID Simulator'!$D$7/SQRT(1+('PID Simulator'!$D$8*B743)^2)</f>
        <v>6.7318771909457883E-2</v>
      </c>
      <c r="D743">
        <f>-DEGREES(ATAN2(1,'PID Simulator'!$D$8*B743))+DEGREES(-'PID Simulator'!$D$9*B743)</f>
        <v>-171.05807408214804</v>
      </c>
    </row>
    <row r="744" spans="1:4" x14ac:dyDescent="0.15">
      <c r="A744">
        <v>743</v>
      </c>
      <c r="B744">
        <v>1.4841</v>
      </c>
      <c r="C744">
        <f>'PID Simulator'!$D$7/SQRT(1+('PID Simulator'!$D$8*B744)^2)</f>
        <v>6.722846221445565E-2</v>
      </c>
      <c r="D744">
        <f>-DEGREES(ATAN2(1,'PID Simulator'!$D$8*B744))+DEGREES(-'PID Simulator'!$D$9*B744)</f>
        <v>-171.1778517543556</v>
      </c>
    </row>
    <row r="745" spans="1:4" x14ac:dyDescent="0.15">
      <c r="A745">
        <v>744</v>
      </c>
      <c r="B745">
        <v>1.4861</v>
      </c>
      <c r="C745">
        <f>'PID Simulator'!$D$7/SQRT(1+('PID Simulator'!$D$8*B745)^2)</f>
        <v>6.7138393952084194E-2</v>
      </c>
      <c r="D745">
        <f>-DEGREES(ATAN2(1,'PID Simulator'!$D$8*B745))+DEGREES(-'PID Simulator'!$D$9*B745)</f>
        <v>-171.29761553058023</v>
      </c>
    </row>
    <row r="746" spans="1:4" x14ac:dyDescent="0.15">
      <c r="A746">
        <v>745</v>
      </c>
      <c r="B746">
        <v>1.4881</v>
      </c>
      <c r="C746">
        <f>'PID Simulator'!$D$7/SQRT(1+('PID Simulator'!$D$8*B746)^2)</f>
        <v>6.7048566157670297E-2</v>
      </c>
      <c r="D746">
        <f>-DEGREES(ATAN2(1,'PID Simulator'!$D$8*B746))+DEGREES(-'PID Simulator'!$D$9*B746)</f>
        <v>-171.41736546651384</v>
      </c>
    </row>
    <row r="747" spans="1:4" x14ac:dyDescent="0.15">
      <c r="A747">
        <v>746</v>
      </c>
      <c r="B747">
        <v>1.4901</v>
      </c>
      <c r="C747">
        <f>'PID Simulator'!$D$7/SQRT(1+('PID Simulator'!$D$8*B747)^2)</f>
        <v>6.6958977871661413E-2</v>
      </c>
      <c r="D747">
        <f>-DEGREES(ATAN2(1,'PID Simulator'!$D$8*B747))+DEGREES(-'PID Simulator'!$D$9*B747)</f>
        <v>-171.5371016175516</v>
      </c>
    </row>
    <row r="748" spans="1:4" x14ac:dyDescent="0.15">
      <c r="A748">
        <v>747</v>
      </c>
      <c r="B748">
        <v>1.4921</v>
      </c>
      <c r="C748">
        <f>'PID Simulator'!$D$7/SQRT(1+('PID Simulator'!$D$8*B748)^2)</f>
        <v>6.6869628139591811E-2</v>
      </c>
      <c r="D748">
        <f>-DEGREES(ATAN2(1,'PID Simulator'!$D$8*B748))+DEGREES(-'PID Simulator'!$D$9*B748)</f>
        <v>-171.6568240387939</v>
      </c>
    </row>
    <row r="749" spans="1:4" x14ac:dyDescent="0.15">
      <c r="A749">
        <v>748</v>
      </c>
      <c r="B749">
        <v>1.4941</v>
      </c>
      <c r="C749">
        <f>'PID Simulator'!$D$7/SQRT(1+('PID Simulator'!$D$8*B749)^2)</f>
        <v>6.6780516012049054E-2</v>
      </c>
      <c r="D749">
        <f>-DEGREES(ATAN2(1,'PID Simulator'!$D$8*B749))+DEGREES(-'PID Simulator'!$D$9*B749)</f>
        <v>-171.77653278504823</v>
      </c>
    </row>
    <row r="750" spans="1:4" x14ac:dyDescent="0.15">
      <c r="A750">
        <v>749</v>
      </c>
      <c r="B750">
        <v>1.4961</v>
      </c>
      <c r="C750">
        <f>'PID Simulator'!$D$7/SQRT(1+('PID Simulator'!$D$8*B750)^2)</f>
        <v>6.6691640544640649E-2</v>
      </c>
      <c r="D750">
        <f>-DEGREES(ATAN2(1,'PID Simulator'!$D$8*B750))+DEGREES(-'PID Simulator'!$D$9*B750)</f>
        <v>-171.89622791083127</v>
      </c>
    </row>
    <row r="751" spans="1:4" x14ac:dyDescent="0.15">
      <c r="A751">
        <v>750</v>
      </c>
      <c r="B751">
        <v>1.4981</v>
      </c>
      <c r="C751">
        <f>'PID Simulator'!$D$7/SQRT(1+('PID Simulator'!$D$8*B751)^2)</f>
        <v>6.6603000797960943E-2</v>
      </c>
      <c r="D751">
        <f>-DEGREES(ATAN2(1,'PID Simulator'!$D$8*B751))+DEGREES(-'PID Simulator'!$D$9*B751)</f>
        <v>-172.01590947037073</v>
      </c>
    </row>
    <row r="752" spans="1:4" x14ac:dyDescent="0.15">
      <c r="A752">
        <v>751</v>
      </c>
      <c r="B752">
        <v>1.5001</v>
      </c>
      <c r="C752">
        <f>'PID Simulator'!$D$7/SQRT(1+('PID Simulator'!$D$8*B752)^2)</f>
        <v>6.6514595837558407E-2</v>
      </c>
      <c r="D752">
        <f>-DEGREES(ATAN2(1,'PID Simulator'!$D$8*B752))+DEGREES(-'PID Simulator'!$D$9*B752)</f>
        <v>-172.13557751760723</v>
      </c>
    </row>
    <row r="753" spans="1:4" x14ac:dyDescent="0.15">
      <c r="A753">
        <v>752</v>
      </c>
      <c r="B753">
        <v>1.5021</v>
      </c>
      <c r="C753">
        <f>'PID Simulator'!$D$7/SQRT(1+('PID Simulator'!$D$8*B753)^2)</f>
        <v>6.6426424733903019E-2</v>
      </c>
      <c r="D753">
        <f>-DEGREES(ATAN2(1,'PID Simulator'!$D$8*B753))+DEGREES(-'PID Simulator'!$D$9*B753)</f>
        <v>-172.25523210619622</v>
      </c>
    </row>
    <row r="754" spans="1:4" x14ac:dyDescent="0.15">
      <c r="A754">
        <v>753</v>
      </c>
      <c r="B754">
        <v>1.5041</v>
      </c>
      <c r="C754">
        <f>'PID Simulator'!$D$7/SQRT(1+('PID Simulator'!$D$8*B754)^2)</f>
        <v>6.6338486562354054E-2</v>
      </c>
      <c r="D754">
        <f>-DEGREES(ATAN2(1,'PID Simulator'!$D$8*B754))+DEGREES(-'PID Simulator'!$D$9*B754)</f>
        <v>-172.37487328950988</v>
      </c>
    </row>
    <row r="755" spans="1:4" x14ac:dyDescent="0.15">
      <c r="A755">
        <v>754</v>
      </c>
      <c r="B755">
        <v>1.5061</v>
      </c>
      <c r="C755">
        <f>'PID Simulator'!$D$7/SQRT(1+('PID Simulator'!$D$8*B755)^2)</f>
        <v>6.6250780403127985E-2</v>
      </c>
      <c r="D755">
        <f>-DEGREES(ATAN2(1,'PID Simulator'!$D$8*B755))+DEGREES(-'PID Simulator'!$D$9*B755)</f>
        <v>-172.49450112063906</v>
      </c>
    </row>
    <row r="756" spans="1:4" x14ac:dyDescent="0.15">
      <c r="A756">
        <v>755</v>
      </c>
      <c r="B756">
        <v>1.5081</v>
      </c>
      <c r="C756">
        <f>'PID Simulator'!$D$7/SQRT(1+('PID Simulator'!$D$8*B756)^2)</f>
        <v>6.6163305341266729E-2</v>
      </c>
      <c r="D756">
        <f>-DEGREES(ATAN2(1,'PID Simulator'!$D$8*B756))+DEGREES(-'PID Simulator'!$D$9*B756)</f>
        <v>-172.6141156523949</v>
      </c>
    </row>
    <row r="757" spans="1:4" x14ac:dyDescent="0.15">
      <c r="A757">
        <v>756</v>
      </c>
      <c r="B757">
        <v>1.5101</v>
      </c>
      <c r="C757">
        <f>'PID Simulator'!$D$7/SQRT(1+('PID Simulator'!$D$8*B757)^2)</f>
        <v>6.6076060466606149E-2</v>
      </c>
      <c r="D757">
        <f>-DEGREES(ATAN2(1,'PID Simulator'!$D$8*B757))+DEGREES(-'PID Simulator'!$D$9*B757)</f>
        <v>-172.73371693731087</v>
      </c>
    </row>
    <row r="758" spans="1:4" x14ac:dyDescent="0.15">
      <c r="A758">
        <v>757</v>
      </c>
      <c r="B758">
        <v>1.5121</v>
      </c>
      <c r="C758">
        <f>'PID Simulator'!$D$7/SQRT(1+('PID Simulator'!$D$8*B758)^2)</f>
        <v>6.5989044873744684E-2</v>
      </c>
      <c r="D758">
        <f>-DEGREES(ATAN2(1,'PID Simulator'!$D$8*B758))+DEGREES(-'PID Simulator'!$D$9*B758)</f>
        <v>-172.85330502764452</v>
      </c>
    </row>
    <row r="759" spans="1:4" x14ac:dyDescent="0.15">
      <c r="A759">
        <v>758</v>
      </c>
      <c r="B759">
        <v>1.5141</v>
      </c>
      <c r="C759">
        <f>'PID Simulator'!$D$7/SQRT(1+('PID Simulator'!$D$8*B759)^2)</f>
        <v>6.5902257662012395E-2</v>
      </c>
      <c r="D759">
        <f>-DEGREES(ATAN2(1,'PID Simulator'!$D$8*B759))+DEGREES(-'PID Simulator'!$D$9*B759)</f>
        <v>-172.97287997537933</v>
      </c>
    </row>
    <row r="760" spans="1:4" x14ac:dyDescent="0.15">
      <c r="A760">
        <v>759</v>
      </c>
      <c r="B760">
        <v>1.5161</v>
      </c>
      <c r="C760">
        <f>'PID Simulator'!$D$7/SQRT(1+('PID Simulator'!$D$8*B760)^2)</f>
        <v>6.5815697935440148E-2</v>
      </c>
      <c r="D760">
        <f>-DEGREES(ATAN2(1,'PID Simulator'!$D$8*B760))+DEGREES(-'PID Simulator'!$D$9*B760)</f>
        <v>-173.0924418322264</v>
      </c>
    </row>
    <row r="761" spans="1:4" x14ac:dyDescent="0.15">
      <c r="A761">
        <v>760</v>
      </c>
      <c r="B761">
        <v>1.5181</v>
      </c>
      <c r="C761">
        <f>'PID Simulator'!$D$7/SQRT(1+('PID Simulator'!$D$8*B761)^2)</f>
        <v>6.5729364802729007E-2</v>
      </c>
      <c r="D761">
        <f>-DEGREES(ATAN2(1,'PID Simulator'!$D$8*B761))+DEGREES(-'PID Simulator'!$D$9*B761)</f>
        <v>-173.21199064962633</v>
      </c>
    </row>
    <row r="762" spans="1:4" x14ac:dyDescent="0.15">
      <c r="A762">
        <v>761</v>
      </c>
      <c r="B762">
        <v>1.5201</v>
      </c>
      <c r="C762">
        <f>'PID Simulator'!$D$7/SQRT(1+('PID Simulator'!$D$8*B762)^2)</f>
        <v>6.564325737721996E-2</v>
      </c>
      <c r="D762">
        <f>-DEGREES(ATAN2(1,'PID Simulator'!$D$8*B762))+DEGREES(-'PID Simulator'!$D$9*B762)</f>
        <v>-173.33152647875102</v>
      </c>
    </row>
    <row r="763" spans="1:4" x14ac:dyDescent="0.15">
      <c r="A763">
        <v>762</v>
      </c>
      <c r="B763">
        <v>1.5221</v>
      </c>
      <c r="C763">
        <f>'PID Simulator'!$D$7/SQRT(1+('PID Simulator'!$D$8*B763)^2)</f>
        <v>6.5557374776863783E-2</v>
      </c>
      <c r="D763">
        <f>-DEGREES(ATAN2(1,'PID Simulator'!$D$8*B763))+DEGREES(-'PID Simulator'!$D$9*B763)</f>
        <v>-173.45104937050522</v>
      </c>
    </row>
    <row r="764" spans="1:4" x14ac:dyDescent="0.15">
      <c r="A764">
        <v>763</v>
      </c>
      <c r="B764">
        <v>1.5241</v>
      </c>
      <c r="C764">
        <f>'PID Simulator'!$D$7/SQRT(1+('PID Simulator'!$D$8*B764)^2)</f>
        <v>6.5471716124191282E-2</v>
      </c>
      <c r="D764">
        <f>-DEGREES(ATAN2(1,'PID Simulator'!$D$8*B764))+DEGREES(-'PID Simulator'!$D$9*B764)</f>
        <v>-173.57055937552843</v>
      </c>
    </row>
    <row r="765" spans="1:4" x14ac:dyDescent="0.15">
      <c r="A765">
        <v>764</v>
      </c>
      <c r="B765">
        <v>1.5261</v>
      </c>
      <c r="C765">
        <f>'PID Simulator'!$D$7/SQRT(1+('PID Simulator'!$D$8*B765)^2)</f>
        <v>6.5386280546283537E-2</v>
      </c>
      <c r="D765">
        <f>-DEGREES(ATAN2(1,'PID Simulator'!$D$8*B765))+DEGREES(-'PID Simulator'!$D$9*B765)</f>
        <v>-173.69005654419666</v>
      </c>
    </row>
    <row r="766" spans="1:4" x14ac:dyDescent="0.15">
      <c r="A766">
        <v>765</v>
      </c>
      <c r="B766">
        <v>1.5281</v>
      </c>
      <c r="C766">
        <f>'PID Simulator'!$D$7/SQRT(1+('PID Simulator'!$D$8*B766)^2)</f>
        <v>6.5301067174742614E-2</v>
      </c>
      <c r="D766">
        <f>-DEGREES(ATAN2(1,'PID Simulator'!$D$8*B766))+DEGREES(-'PID Simulator'!$D$9*B766)</f>
        <v>-173.80954092662398</v>
      </c>
    </row>
    <row r="767" spans="1:4" x14ac:dyDescent="0.15">
      <c r="A767">
        <v>766</v>
      </c>
      <c r="B767">
        <v>1.5301</v>
      </c>
      <c r="C767">
        <f>'PID Simulator'!$D$7/SQRT(1+('PID Simulator'!$D$8*B767)^2)</f>
        <v>6.5216075145662383E-2</v>
      </c>
      <c r="D767">
        <f>-DEGREES(ATAN2(1,'PID Simulator'!$D$8*B767))+DEGREES(-'PID Simulator'!$D$9*B767)</f>
        <v>-173.92901257266439</v>
      </c>
    </row>
    <row r="768" spans="1:4" x14ac:dyDescent="0.15">
      <c r="A768">
        <v>767</v>
      </c>
      <c r="B768">
        <v>1.5321</v>
      </c>
      <c r="C768">
        <f>'PID Simulator'!$D$7/SQRT(1+('PID Simulator'!$D$8*B768)^2)</f>
        <v>6.5131303599599524E-2</v>
      </c>
      <c r="D768">
        <f>-DEGREES(ATAN2(1,'PID Simulator'!$D$8*B768))+DEGREES(-'PID Simulator'!$D$9*B768)</f>
        <v>-174.04847153191332</v>
      </c>
    </row>
    <row r="769" spans="1:4" x14ac:dyDescent="0.15">
      <c r="A769">
        <v>768</v>
      </c>
      <c r="B769">
        <v>1.5341</v>
      </c>
      <c r="C769">
        <f>'PID Simulator'!$D$7/SQRT(1+('PID Simulator'!$D$8*B769)^2)</f>
        <v>6.5046751681544862E-2</v>
      </c>
      <c r="D769">
        <f>-DEGREES(ATAN2(1,'PID Simulator'!$D$8*B769))+DEGREES(-'PID Simulator'!$D$9*B769)</f>
        <v>-174.16791785370953</v>
      </c>
    </row>
    <row r="770" spans="1:4" x14ac:dyDescent="0.15">
      <c r="A770">
        <v>769</v>
      </c>
      <c r="B770">
        <v>1.5361</v>
      </c>
      <c r="C770">
        <f>'PID Simulator'!$D$7/SQRT(1+('PID Simulator'!$D$8*B770)^2)</f>
        <v>6.4962418540894837E-2</v>
      </c>
      <c r="D770">
        <f>-DEGREES(ATAN2(1,'PID Simulator'!$D$8*B770))+DEGREES(-'PID Simulator'!$D$9*B770)</f>
        <v>-174.2873515871365</v>
      </c>
    </row>
    <row r="771" spans="1:4" x14ac:dyDescent="0.15">
      <c r="A771">
        <v>770</v>
      </c>
      <c r="B771">
        <v>1.5381</v>
      </c>
      <c r="C771">
        <f>'PID Simulator'!$D$7/SQRT(1+('PID Simulator'!$D$8*B771)^2)</f>
        <v>6.4878303331423262E-2</v>
      </c>
      <c r="D771">
        <f>-DEGREES(ATAN2(1,'PID Simulator'!$D$8*B771))+DEGREES(-'PID Simulator'!$D$9*B771)</f>
        <v>-174.4067727810243</v>
      </c>
    </row>
    <row r="772" spans="1:4" x14ac:dyDescent="0.15">
      <c r="A772">
        <v>771</v>
      </c>
      <c r="B772">
        <v>1.5401</v>
      </c>
      <c r="C772">
        <f>'PID Simulator'!$D$7/SQRT(1+('PID Simulator'!$D$8*B772)^2)</f>
        <v>6.4794405211253209E-2</v>
      </c>
      <c r="D772">
        <f>-DEGREES(ATAN2(1,'PID Simulator'!$D$8*B772))+DEGREES(-'PID Simulator'!$D$9*B772)</f>
        <v>-174.52618148395109</v>
      </c>
    </row>
    <row r="773" spans="1:4" x14ac:dyDescent="0.15">
      <c r="A773">
        <v>772</v>
      </c>
      <c r="B773">
        <v>1.5421</v>
      </c>
      <c r="C773">
        <f>'PID Simulator'!$D$7/SQRT(1+('PID Simulator'!$D$8*B773)^2)</f>
        <v>6.4710723342829235E-2</v>
      </c>
      <c r="D773">
        <f>-DEGREES(ATAN2(1,'PID Simulator'!$D$8*B773))+DEGREES(-'PID Simulator'!$D$9*B773)</f>
        <v>-174.64557774424486</v>
      </c>
    </row>
    <row r="774" spans="1:4" x14ac:dyDescent="0.15">
      <c r="A774">
        <v>773</v>
      </c>
      <c r="B774">
        <v>1.5441</v>
      </c>
      <c r="C774">
        <f>'PID Simulator'!$D$7/SQRT(1+('PID Simulator'!$D$8*B774)^2)</f>
        <v>6.4627256892889673E-2</v>
      </c>
      <c r="D774">
        <f>-DEGREES(ATAN2(1,'PID Simulator'!$D$8*B774))+DEGREES(-'PID Simulator'!$D$9*B774)</f>
        <v>-174.76496160998482</v>
      </c>
    </row>
    <row r="775" spans="1:4" x14ac:dyDescent="0.15">
      <c r="A775">
        <v>774</v>
      </c>
      <c r="B775">
        <v>1.5461</v>
      </c>
      <c r="C775">
        <f>'PID Simulator'!$D$7/SQRT(1+('PID Simulator'!$D$8*B775)^2)</f>
        <v>6.4544005032439247E-2</v>
      </c>
      <c r="D775">
        <f>-DEGREES(ATAN2(1,'PID Simulator'!$D$8*B775))+DEGREES(-'PID Simulator'!$D$9*B775)</f>
        <v>-174.88433312900332</v>
      </c>
    </row>
    <row r="776" spans="1:4" x14ac:dyDescent="0.15">
      <c r="A776">
        <v>775</v>
      </c>
      <c r="B776">
        <v>1.5481</v>
      </c>
      <c r="C776">
        <f>'PID Simulator'!$D$7/SQRT(1+('PID Simulator'!$D$8*B776)^2)</f>
        <v>6.4460966936721903E-2</v>
      </c>
      <c r="D776">
        <f>-DEGREES(ATAN2(1,'PID Simulator'!$D$8*B776))+DEGREES(-'PID Simulator'!$D$9*B776)</f>
        <v>-175.00369234888706</v>
      </c>
    </row>
    <row r="777" spans="1:4" x14ac:dyDescent="0.15">
      <c r="A777">
        <v>776</v>
      </c>
      <c r="B777">
        <v>1.5501</v>
      </c>
      <c r="C777">
        <f>'PID Simulator'!$D$7/SQRT(1+('PID Simulator'!$D$8*B777)^2)</f>
        <v>6.4378141785193688E-2</v>
      </c>
      <c r="D777">
        <f>-DEGREES(ATAN2(1,'PID Simulator'!$D$8*B777))+DEGREES(-'PID Simulator'!$D$9*B777)</f>
        <v>-175.12303931697895</v>
      </c>
    </row>
    <row r="778" spans="1:4" x14ac:dyDescent="0.15">
      <c r="A778">
        <v>777</v>
      </c>
      <c r="B778">
        <v>1.5521</v>
      </c>
      <c r="C778">
        <f>'PID Simulator'!$D$7/SQRT(1+('PID Simulator'!$D$8*B778)^2)</f>
        <v>6.4295528761496093E-2</v>
      </c>
      <c r="D778">
        <f>-DEGREES(ATAN2(1,'PID Simulator'!$D$8*B778))+DEGREES(-'PID Simulator'!$D$9*B778)</f>
        <v>-175.24237408037959</v>
      </c>
    </row>
    <row r="779" spans="1:4" x14ac:dyDescent="0.15">
      <c r="A779">
        <v>778</v>
      </c>
      <c r="B779">
        <v>1.5541</v>
      </c>
      <c r="C779">
        <f>'PID Simulator'!$D$7/SQRT(1+('PID Simulator'!$D$8*B779)^2)</f>
        <v>6.4213127053429353E-2</v>
      </c>
      <c r="D779">
        <f>-DEGREES(ATAN2(1,'PID Simulator'!$D$8*B779))+DEGREES(-'PID Simulator'!$D$9*B779)</f>
        <v>-175.36169668594877</v>
      </c>
    </row>
    <row r="780" spans="1:4" x14ac:dyDescent="0.15">
      <c r="A780">
        <v>779</v>
      </c>
      <c r="B780">
        <v>1.5561</v>
      </c>
      <c r="C780">
        <f>'PID Simulator'!$D$7/SQRT(1+('PID Simulator'!$D$8*B780)^2)</f>
        <v>6.4130935852926091E-2</v>
      </c>
      <c r="D780">
        <f>-DEGREES(ATAN2(1,'PID Simulator'!$D$8*B780))+DEGREES(-'PID Simulator'!$D$9*B780)</f>
        <v>-175.48100718030696</v>
      </c>
    </row>
    <row r="781" spans="1:4" x14ac:dyDescent="0.15">
      <c r="A781">
        <v>780</v>
      </c>
      <c r="B781">
        <v>1.5581</v>
      </c>
      <c r="C781">
        <f>'PID Simulator'!$D$7/SQRT(1+('PID Simulator'!$D$8*B781)^2)</f>
        <v>6.4048954356025131E-2</v>
      </c>
      <c r="D781">
        <f>-DEGREES(ATAN2(1,'PID Simulator'!$D$8*B781))+DEGREES(-'PID Simulator'!$D$9*B781)</f>
        <v>-175.60030560983699</v>
      </c>
    </row>
    <row r="782" spans="1:4" x14ac:dyDescent="0.15">
      <c r="A782">
        <v>781</v>
      </c>
      <c r="B782">
        <v>1.5601</v>
      </c>
      <c r="C782">
        <f>'PID Simulator'!$D$7/SQRT(1+('PID Simulator'!$D$8*B782)^2)</f>
        <v>6.3967181762845493E-2</v>
      </c>
      <c r="D782">
        <f>-DEGREES(ATAN2(1,'PID Simulator'!$D$8*B782))+DEGREES(-'PID Simulator'!$D$9*B782)</f>
        <v>-175.71959202068547</v>
      </c>
    </row>
    <row r="783" spans="1:4" x14ac:dyDescent="0.15">
      <c r="A783">
        <v>782</v>
      </c>
      <c r="B783">
        <v>1.5621</v>
      </c>
      <c r="C783">
        <f>'PID Simulator'!$D$7/SQRT(1+('PID Simulator'!$D$8*B783)^2)</f>
        <v>6.3885617277560619E-2</v>
      </c>
      <c r="D783">
        <f>-DEGREES(ATAN2(1,'PID Simulator'!$D$8*B783))+DEGREES(-'PID Simulator'!$D$9*B783)</f>
        <v>-175.83886645876416</v>
      </c>
    </row>
    <row r="784" spans="1:4" x14ac:dyDescent="0.15">
      <c r="A784">
        <v>783</v>
      </c>
      <c r="B784">
        <v>1.5641</v>
      </c>
      <c r="C784">
        <f>'PID Simulator'!$D$7/SQRT(1+('PID Simulator'!$D$8*B784)^2)</f>
        <v>6.3804260108372715E-2</v>
      </c>
      <c r="D784">
        <f>-DEGREES(ATAN2(1,'PID Simulator'!$D$8*B784))+DEGREES(-'PID Simulator'!$D$9*B784)</f>
        <v>-175.95812896975173</v>
      </c>
    </row>
    <row r="785" spans="1:4" x14ac:dyDescent="0.15">
      <c r="A785">
        <v>784</v>
      </c>
      <c r="B785">
        <v>1.5661</v>
      </c>
      <c r="C785">
        <f>'PID Simulator'!$D$7/SQRT(1+('PID Simulator'!$D$8*B785)^2)</f>
        <v>6.3723109467487424E-2</v>
      </c>
      <c r="D785">
        <f>-DEGREES(ATAN2(1,'PID Simulator'!$D$8*B785))+DEGREES(-'PID Simulator'!$D$9*B785)</f>
        <v>-176.07737959909514</v>
      </c>
    </row>
    <row r="786" spans="1:4" x14ac:dyDescent="0.15">
      <c r="A786">
        <v>785</v>
      </c>
      <c r="B786">
        <v>1.5681</v>
      </c>
      <c r="C786">
        <f>'PID Simulator'!$D$7/SQRT(1+('PID Simulator'!$D$8*B786)^2)</f>
        <v>6.3642164571088525E-2</v>
      </c>
      <c r="D786">
        <f>-DEGREES(ATAN2(1,'PID Simulator'!$D$8*B786))+DEGREES(-'PID Simulator'!$D$9*B786)</f>
        <v>-176.19661839201086</v>
      </c>
    </row>
    <row r="787" spans="1:4" x14ac:dyDescent="0.15">
      <c r="A787">
        <v>786</v>
      </c>
      <c r="B787">
        <v>1.5701000000000001</v>
      </c>
      <c r="C787">
        <f>'PID Simulator'!$D$7/SQRT(1+('PID Simulator'!$D$8*B787)^2)</f>
        <v>6.3561424639312997E-2</v>
      </c>
      <c r="D787">
        <f>-DEGREES(ATAN2(1,'PID Simulator'!$D$8*B787))+DEGREES(-'PID Simulator'!$D$9*B787)</f>
        <v>-176.31584539348671</v>
      </c>
    </row>
    <row r="788" spans="1:4" x14ac:dyDescent="0.15">
      <c r="A788">
        <v>787</v>
      </c>
      <c r="B788">
        <v>1.5721000000000001</v>
      </c>
      <c r="C788">
        <f>'PID Simulator'!$D$7/SQRT(1+('PID Simulator'!$D$8*B788)^2)</f>
        <v>6.3480888896226065E-2</v>
      </c>
      <c r="D788">
        <f>-DEGREES(ATAN2(1,'PID Simulator'!$D$8*B788))+DEGREES(-'PID Simulator'!$D$9*B788)</f>
        <v>-176.43506064828301</v>
      </c>
    </row>
    <row r="789" spans="1:4" x14ac:dyDescent="0.15">
      <c r="A789">
        <v>788</v>
      </c>
      <c r="B789">
        <v>1.5741000000000001</v>
      </c>
      <c r="C789">
        <f>'PID Simulator'!$D$7/SQRT(1+('PID Simulator'!$D$8*B789)^2)</f>
        <v>6.3400556569796651E-2</v>
      </c>
      <c r="D789">
        <f>-DEGREES(ATAN2(1,'PID Simulator'!$D$8*B789))+DEGREES(-'PID Simulator'!$D$9*B789)</f>
        <v>-176.55426420093426</v>
      </c>
    </row>
    <row r="790" spans="1:4" x14ac:dyDescent="0.15">
      <c r="A790">
        <v>789</v>
      </c>
      <c r="B790">
        <v>1.5761000000000001</v>
      </c>
      <c r="C790">
        <f>'PID Simulator'!$D$7/SQRT(1+('PID Simulator'!$D$8*B790)^2)</f>
        <v>6.3320426891872839E-2</v>
      </c>
      <c r="D790">
        <f>-DEGREES(ATAN2(1,'PID Simulator'!$D$8*B790))+DEGREES(-'PID Simulator'!$D$9*B790)</f>
        <v>-176.67345609575025</v>
      </c>
    </row>
    <row r="791" spans="1:4" x14ac:dyDescent="0.15">
      <c r="A791">
        <v>790</v>
      </c>
      <c r="B791">
        <v>1.5781000000000001</v>
      </c>
      <c r="C791">
        <f>'PID Simulator'!$D$7/SQRT(1+('PID Simulator'!$D$8*B791)^2)</f>
        <v>6.3240499098157696E-2</v>
      </c>
      <c r="D791">
        <f>-DEGREES(ATAN2(1,'PID Simulator'!$D$8*B791))+DEGREES(-'PID Simulator'!$D$9*B791)</f>
        <v>-176.79263637681777</v>
      </c>
    </row>
    <row r="792" spans="1:4" x14ac:dyDescent="0.15">
      <c r="A792">
        <v>791</v>
      </c>
      <c r="B792">
        <v>1.5801000000000001</v>
      </c>
      <c r="C792">
        <f>'PID Simulator'!$D$7/SQRT(1+('PID Simulator'!$D$8*B792)^2)</f>
        <v>6.3160772428184978E-2</v>
      </c>
      <c r="D792">
        <f>-DEGREES(ATAN2(1,'PID Simulator'!$D$8*B792))+DEGREES(-'PID Simulator'!$D$9*B792)</f>
        <v>-176.91180508800187</v>
      </c>
    </row>
    <row r="793" spans="1:4" x14ac:dyDescent="0.15">
      <c r="A793">
        <v>792</v>
      </c>
      <c r="B793">
        <v>1.5821000000000001</v>
      </c>
      <c r="C793">
        <f>'PID Simulator'!$D$7/SQRT(1+('PID Simulator'!$D$8*B793)^2)</f>
        <v>6.308124612529542E-2</v>
      </c>
      <c r="D793">
        <f>-DEGREES(ATAN2(1,'PID Simulator'!$D$8*B793))+DEGREES(-'PID Simulator'!$D$9*B793)</f>
        <v>-177.03096227294722</v>
      </c>
    </row>
    <row r="794" spans="1:4" x14ac:dyDescent="0.15">
      <c r="A794">
        <v>793</v>
      </c>
      <c r="B794">
        <v>1.5841000000000001</v>
      </c>
      <c r="C794">
        <f>'PID Simulator'!$D$7/SQRT(1+('PID Simulator'!$D$8*B794)^2)</f>
        <v>6.300191943661286E-2</v>
      </c>
      <c r="D794">
        <f>-DEGREES(ATAN2(1,'PID Simulator'!$D$8*B794))+DEGREES(-'PID Simulator'!$D$9*B794)</f>
        <v>-177.15010797507961</v>
      </c>
    </row>
    <row r="795" spans="1:4" x14ac:dyDescent="0.15">
      <c r="A795">
        <v>794</v>
      </c>
      <c r="B795">
        <v>1.5861000000000001</v>
      </c>
      <c r="C795">
        <f>'PID Simulator'!$D$7/SQRT(1+('PID Simulator'!$D$8*B795)^2)</f>
        <v>6.2922791613020709E-2</v>
      </c>
      <c r="D795">
        <f>-DEGREES(ATAN2(1,'PID Simulator'!$D$8*B795))+DEGREES(-'PID Simulator'!$D$9*B795)</f>
        <v>-177.26924223760722</v>
      </c>
    </row>
    <row r="796" spans="1:4" x14ac:dyDescent="0.15">
      <c r="A796">
        <v>795</v>
      </c>
      <c r="B796">
        <v>1.5881000000000001</v>
      </c>
      <c r="C796">
        <f>'PID Simulator'!$D$7/SQRT(1+('PID Simulator'!$D$8*B796)^2)</f>
        <v>6.2843861909138543E-2</v>
      </c>
      <c r="D796">
        <f>-DEGREES(ATAN2(1,'PID Simulator'!$D$8*B796))+DEGREES(-'PID Simulator'!$D$9*B796)</f>
        <v>-177.38836510352195</v>
      </c>
    </row>
    <row r="797" spans="1:4" x14ac:dyDescent="0.15">
      <c r="A797">
        <v>796</v>
      </c>
      <c r="B797">
        <v>1.5901000000000001</v>
      </c>
      <c r="C797">
        <f>'PID Simulator'!$D$7/SQRT(1+('PID Simulator'!$D$8*B797)^2)</f>
        <v>6.2765129583298968E-2</v>
      </c>
      <c r="D797">
        <f>-DEGREES(ATAN2(1,'PID Simulator'!$D$8*B797))+DEGREES(-'PID Simulator'!$D$9*B797)</f>
        <v>-177.50747661560089</v>
      </c>
    </row>
    <row r="798" spans="1:4" x14ac:dyDescent="0.15">
      <c r="A798">
        <v>797</v>
      </c>
      <c r="B798">
        <v>1.5921000000000001</v>
      </c>
      <c r="C798">
        <f>'PID Simulator'!$D$7/SQRT(1+('PID Simulator'!$D$8*B798)^2)</f>
        <v>6.2686593897524442E-2</v>
      </c>
      <c r="D798">
        <f>-DEGREES(ATAN2(1,'PID Simulator'!$D$8*B798))+DEGREES(-'PID Simulator'!$D$9*B798)</f>
        <v>-177.62657681640758</v>
      </c>
    </row>
    <row r="799" spans="1:4" x14ac:dyDescent="0.15">
      <c r="A799">
        <v>798</v>
      </c>
      <c r="B799">
        <v>1.5941000000000001</v>
      </c>
      <c r="C799">
        <f>'PID Simulator'!$D$7/SQRT(1+('PID Simulator'!$D$8*B799)^2)</f>
        <v>6.2608254117504522E-2</v>
      </c>
      <c r="D799">
        <f>-DEGREES(ATAN2(1,'PID Simulator'!$D$8*B799))+DEGREES(-'PID Simulator'!$D$9*B799)</f>
        <v>-177.74566574829339</v>
      </c>
    </row>
    <row r="800" spans="1:4" x14ac:dyDescent="0.15">
      <c r="A800">
        <v>799</v>
      </c>
      <c r="B800">
        <v>1.5961000000000001</v>
      </c>
      <c r="C800">
        <f>'PID Simulator'!$D$7/SQRT(1+('PID Simulator'!$D$8*B800)^2)</f>
        <v>6.2530109512573095E-2</v>
      </c>
      <c r="D800">
        <f>-DEGREES(ATAN2(1,'PID Simulator'!$D$8*B800))+DEGREES(-'PID Simulator'!$D$9*B800)</f>
        <v>-177.86474345339875</v>
      </c>
    </row>
    <row r="801" spans="1:4" x14ac:dyDescent="0.15">
      <c r="A801">
        <v>800</v>
      </c>
      <c r="B801">
        <v>1.5981000000000001</v>
      </c>
      <c r="C801">
        <f>'PID Simulator'!$D$7/SQRT(1+('PID Simulator'!$D$8*B801)^2)</f>
        <v>6.2452159355685856E-2</v>
      </c>
      <c r="D801">
        <f>-DEGREES(ATAN2(1,'PID Simulator'!$D$8*B801))+DEGREES(-'PID Simulator'!$D$9*B801)</f>
        <v>-177.9838099736545</v>
      </c>
    </row>
    <row r="802" spans="1:4" x14ac:dyDescent="0.15">
      <c r="A802">
        <v>801</v>
      </c>
      <c r="B802">
        <v>1.6001000000000001</v>
      </c>
      <c r="C802">
        <f>'PID Simulator'!$D$7/SQRT(1+('PID Simulator'!$D$8*B802)^2)</f>
        <v>6.2374402923397965E-2</v>
      </c>
      <c r="D802">
        <f>-DEGREES(ATAN2(1,'PID Simulator'!$D$8*B802))+DEGREES(-'PID Simulator'!$D$9*B802)</f>
        <v>-178.10286535078328</v>
      </c>
    </row>
    <row r="803" spans="1:4" x14ac:dyDescent="0.15">
      <c r="A803">
        <v>802</v>
      </c>
      <c r="B803">
        <v>1.6021000000000001</v>
      </c>
      <c r="C803">
        <f>'PID Simulator'!$D$7/SQRT(1+('PID Simulator'!$D$8*B803)^2)</f>
        <v>6.2296839495841819E-2</v>
      </c>
      <c r="D803">
        <f>-DEGREES(ATAN2(1,'PID Simulator'!$D$8*B803))+DEGREES(-'PID Simulator'!$D$9*B803)</f>
        <v>-178.22190962630066</v>
      </c>
    </row>
    <row r="804" spans="1:4" x14ac:dyDescent="0.15">
      <c r="A804">
        <v>803</v>
      </c>
      <c r="B804">
        <v>1.6041000000000001</v>
      </c>
      <c r="C804">
        <f>'PID Simulator'!$D$7/SQRT(1+('PID Simulator'!$D$8*B804)^2)</f>
        <v>6.2219468356704992E-2</v>
      </c>
      <c r="D804">
        <f>-DEGREES(ATAN2(1,'PID Simulator'!$D$8*B804))+DEGREES(-'PID Simulator'!$D$9*B804)</f>
        <v>-178.34094284151655</v>
      </c>
    </row>
    <row r="805" spans="1:4" x14ac:dyDescent="0.15">
      <c r="A805">
        <v>804</v>
      </c>
      <c r="B805">
        <v>1.6061000000000001</v>
      </c>
      <c r="C805">
        <f>'PID Simulator'!$D$7/SQRT(1+('PID Simulator'!$D$8*B805)^2)</f>
        <v>6.2142288793208419E-2</v>
      </c>
      <c r="D805">
        <f>-DEGREES(ATAN2(1,'PID Simulator'!$D$8*B805))+DEGREES(-'PID Simulator'!$D$9*B805)</f>
        <v>-178.45996503753642</v>
      </c>
    </row>
    <row r="806" spans="1:4" x14ac:dyDescent="0.15">
      <c r="A806">
        <v>805</v>
      </c>
      <c r="B806">
        <v>1.6081000000000001</v>
      </c>
      <c r="C806">
        <f>'PID Simulator'!$D$7/SQRT(1+('PID Simulator'!$D$8*B806)^2)</f>
        <v>6.206530009608463E-2</v>
      </c>
      <c r="D806">
        <f>-DEGREES(ATAN2(1,'PID Simulator'!$D$8*B806))+DEGREES(-'PID Simulator'!$D$9*B806)</f>
        <v>-178.57897625526255</v>
      </c>
    </row>
    <row r="807" spans="1:4" x14ac:dyDescent="0.15">
      <c r="A807">
        <v>806</v>
      </c>
      <c r="B807">
        <v>1.6101000000000001</v>
      </c>
      <c r="C807">
        <f>'PID Simulator'!$D$7/SQRT(1+('PID Simulator'!$D$8*B807)^2)</f>
        <v>6.1988501559556174E-2</v>
      </c>
      <c r="D807">
        <f>-DEGREES(ATAN2(1,'PID Simulator'!$D$8*B807))+DEGREES(-'PID Simulator'!$D$9*B807)</f>
        <v>-178.69797653539527</v>
      </c>
    </row>
    <row r="808" spans="1:4" x14ac:dyDescent="0.15">
      <c r="A808">
        <v>807</v>
      </c>
      <c r="B808">
        <v>1.6121000000000001</v>
      </c>
      <c r="C808">
        <f>'PID Simulator'!$D$7/SQRT(1+('PID Simulator'!$D$8*B808)^2)</f>
        <v>6.1911892481314318E-2</v>
      </c>
      <c r="D808">
        <f>-DEGREES(ATAN2(1,'PID Simulator'!$D$8*B808))+DEGREES(-'PID Simulator'!$D$9*B808)</f>
        <v>-178.81696591843433</v>
      </c>
    </row>
    <row r="809" spans="1:4" x14ac:dyDescent="0.15">
      <c r="A809">
        <v>808</v>
      </c>
      <c r="B809">
        <v>1.6141000000000001</v>
      </c>
      <c r="C809">
        <f>'PID Simulator'!$D$7/SQRT(1+('PID Simulator'!$D$8*B809)^2)</f>
        <v>6.1835472162497712E-2</v>
      </c>
      <c r="D809">
        <f>-DEGREES(ATAN2(1,'PID Simulator'!$D$8*B809))+DEGREES(-'PID Simulator'!$D$9*B809)</f>
        <v>-178.9359444446799</v>
      </c>
    </row>
    <row r="810" spans="1:4" x14ac:dyDescent="0.15">
      <c r="A810">
        <v>809</v>
      </c>
      <c r="B810">
        <v>1.6161000000000001</v>
      </c>
      <c r="C810">
        <f>'PID Simulator'!$D$7/SQRT(1+('PID Simulator'!$D$8*B810)^2)</f>
        <v>6.1759239907671348E-2</v>
      </c>
      <c r="D810">
        <f>-DEGREES(ATAN2(1,'PID Simulator'!$D$8*B810))+DEGREES(-'PID Simulator'!$D$9*B810)</f>
        <v>-179.05491215423405</v>
      </c>
    </row>
    <row r="811" spans="1:4" x14ac:dyDescent="0.15">
      <c r="A811">
        <v>810</v>
      </c>
      <c r="B811">
        <v>1.6181000000000001</v>
      </c>
      <c r="C811">
        <f>'PID Simulator'!$D$7/SQRT(1+('PID Simulator'!$D$8*B811)^2)</f>
        <v>6.1683195024805591E-2</v>
      </c>
      <c r="D811">
        <f>-DEGREES(ATAN2(1,'PID Simulator'!$D$8*B811))+DEGREES(-'PID Simulator'!$D$9*B811)</f>
        <v>-179.17386908700175</v>
      </c>
    </row>
    <row r="812" spans="1:4" x14ac:dyDescent="0.15">
      <c r="A812">
        <v>811</v>
      </c>
      <c r="B812">
        <v>1.6201000000000001</v>
      </c>
      <c r="C812">
        <f>'PID Simulator'!$D$7/SQRT(1+('PID Simulator'!$D$8*B812)^2)</f>
        <v>6.1607336825255446E-2</v>
      </c>
      <c r="D812">
        <f>-DEGREES(ATAN2(1,'PID Simulator'!$D$8*B812))+DEGREES(-'PID Simulator'!$D$9*B812)</f>
        <v>-179.29281528269223</v>
      </c>
    </row>
    <row r="813" spans="1:4" x14ac:dyDescent="0.15">
      <c r="A813">
        <v>812</v>
      </c>
      <c r="B813">
        <v>1.6221000000000001</v>
      </c>
      <c r="C813">
        <f>'PID Simulator'!$D$7/SQRT(1+('PID Simulator'!$D$8*B813)^2)</f>
        <v>6.15316646237399E-2</v>
      </c>
      <c r="D813">
        <f>-DEGREES(ATAN2(1,'PID Simulator'!$D$8*B813))+DEGREES(-'PID Simulator'!$D$9*B813)</f>
        <v>-179.41175078082006</v>
      </c>
    </row>
    <row r="814" spans="1:4" x14ac:dyDescent="0.15">
      <c r="A814">
        <v>813</v>
      </c>
      <c r="B814">
        <v>1.6241000000000001</v>
      </c>
      <c r="C814">
        <f>'PID Simulator'!$D$7/SQRT(1+('PID Simulator'!$D$8*B814)^2)</f>
        <v>6.1456177738321474E-2</v>
      </c>
      <c r="D814">
        <f>-DEGREES(ATAN2(1,'PID Simulator'!$D$8*B814))+DEGREES(-'PID Simulator'!$D$9*B814)</f>
        <v>-179.53067562070649</v>
      </c>
    </row>
    <row r="815" spans="1:4" x14ac:dyDescent="0.15">
      <c r="A815">
        <v>814</v>
      </c>
      <c r="B815">
        <v>1.6261000000000001</v>
      </c>
      <c r="C815">
        <f>'PID Simulator'!$D$7/SQRT(1+('PID Simulator'!$D$8*B815)^2)</f>
        <v>6.1380875490385865E-2</v>
      </c>
      <c r="D815">
        <f>-DEGREES(ATAN2(1,'PID Simulator'!$D$8*B815))+DEGREES(-'PID Simulator'!$D$9*B815)</f>
        <v>-179.64958984148043</v>
      </c>
    </row>
    <row r="816" spans="1:4" x14ac:dyDescent="0.15">
      <c r="A816">
        <v>815</v>
      </c>
      <c r="B816">
        <v>1.6281000000000001</v>
      </c>
      <c r="C816">
        <f>'PID Simulator'!$D$7/SQRT(1+('PID Simulator'!$D$8*B816)^2)</f>
        <v>6.1305757204621801E-2</v>
      </c>
      <c r="D816">
        <f>-DEGREES(ATAN2(1,'PID Simulator'!$D$8*B816))+DEGREES(-'PID Simulator'!$D$9*B816)</f>
        <v>-179.76849348207983</v>
      </c>
    </row>
    <row r="817" spans="1:4" x14ac:dyDescent="0.15">
      <c r="A817">
        <v>816</v>
      </c>
      <c r="B817">
        <v>1.6301000000000001</v>
      </c>
      <c r="C817">
        <f>'PID Simulator'!$D$7/SQRT(1+('PID Simulator'!$D$8*B817)^2)</f>
        <v>6.1230822209000953E-2</v>
      </c>
      <c r="D817">
        <f>-DEGREES(ATAN2(1,'PID Simulator'!$D$8*B817))+DEGREES(-'PID Simulator'!$D$9*B817)</f>
        <v>-179.88738658125266</v>
      </c>
    </row>
    <row r="818" spans="1:4" x14ac:dyDescent="0.15">
      <c r="A818">
        <v>817</v>
      </c>
      <c r="B818">
        <v>1.6321000000000001</v>
      </c>
      <c r="C818">
        <f>'PID Simulator'!$D$7/SQRT(1+('PID Simulator'!$D$8*B818)^2)</f>
        <v>6.1156069834758103E-2</v>
      </c>
      <c r="D818">
        <f>-DEGREES(ATAN2(1,'PID Simulator'!$D$8*B818))+DEGREES(-'PID Simulator'!$D$9*B818)</f>
        <v>-180.00626917755824</v>
      </c>
    </row>
    <row r="819" spans="1:4" x14ac:dyDescent="0.15">
      <c r="A819">
        <v>818</v>
      </c>
      <c r="B819">
        <v>1.6341000000000001</v>
      </c>
      <c r="C819">
        <f>'PID Simulator'!$D$7/SQRT(1+('PID Simulator'!$D$8*B819)^2)</f>
        <v>6.1081499416371386E-2</v>
      </c>
      <c r="D819">
        <f>-DEGREES(ATAN2(1,'PID Simulator'!$D$8*B819))+DEGREES(-'PID Simulator'!$D$9*B819)</f>
        <v>-180.12514130936816</v>
      </c>
    </row>
    <row r="820" spans="1:4" x14ac:dyDescent="0.15">
      <c r="A820">
        <v>819</v>
      </c>
      <c r="B820">
        <v>1.6361000000000001</v>
      </c>
      <c r="C820">
        <f>'PID Simulator'!$D$7/SQRT(1+('PID Simulator'!$D$8*B820)^2)</f>
        <v>6.1007110291542696E-2</v>
      </c>
      <c r="D820">
        <f>-DEGREES(ATAN2(1,'PID Simulator'!$D$8*B820))+DEGREES(-'PID Simulator'!$D$9*B820)</f>
        <v>-180.24400301486767</v>
      </c>
    </row>
    <row r="821" spans="1:4" x14ac:dyDescent="0.15">
      <c r="A821">
        <v>820</v>
      </c>
      <c r="B821">
        <v>1.6381000000000001</v>
      </c>
      <c r="C821">
        <f>'PID Simulator'!$D$7/SQRT(1+('PID Simulator'!$D$8*B821)^2)</f>
        <v>6.0932901801178163E-2</v>
      </c>
      <c r="D821">
        <f>-DEGREES(ATAN2(1,'PID Simulator'!$D$8*B821))+DEGREES(-'PID Simulator'!$D$9*B821)</f>
        <v>-180.36285433205666</v>
      </c>
    </row>
    <row r="822" spans="1:4" x14ac:dyDescent="0.15">
      <c r="A822">
        <v>821</v>
      </c>
      <c r="B822">
        <v>1.6401000000000001</v>
      </c>
      <c r="C822">
        <f>'PID Simulator'!$D$7/SQRT(1+('PID Simulator'!$D$8*B822)^2)</f>
        <v>6.0858873289368946E-2</v>
      </c>
      <c r="D822">
        <f>-DEGREES(ATAN2(1,'PID Simulator'!$D$8*B822))+DEGREES(-'PID Simulator'!$D$9*B822)</f>
        <v>-180.48169529875076</v>
      </c>
    </row>
    <row r="823" spans="1:4" x14ac:dyDescent="0.15">
      <c r="A823">
        <v>822</v>
      </c>
      <c r="B823">
        <v>1.6421000000000001</v>
      </c>
      <c r="C823">
        <f>'PID Simulator'!$D$7/SQRT(1+('PID Simulator'!$D$8*B823)^2)</f>
        <v>6.0785024103371971E-2</v>
      </c>
      <c r="D823">
        <f>-DEGREES(ATAN2(1,'PID Simulator'!$D$8*B823))+DEGREES(-'PID Simulator'!$D$9*B823)</f>
        <v>-180.60052595258264</v>
      </c>
    </row>
    <row r="824" spans="1:4" x14ac:dyDescent="0.15">
      <c r="A824">
        <v>823</v>
      </c>
      <c r="B824">
        <v>1.6441000000000001</v>
      </c>
      <c r="C824">
        <f>'PID Simulator'!$D$7/SQRT(1+('PID Simulator'!$D$8*B824)^2)</f>
        <v>6.0711353593590901E-2</v>
      </c>
      <c r="D824">
        <f>-DEGREES(ATAN2(1,'PID Simulator'!$D$8*B824))+DEGREES(-'PID Simulator'!$D$9*B824)</f>
        <v>-180.71934633100281</v>
      </c>
    </row>
    <row r="825" spans="1:4" x14ac:dyDescent="0.15">
      <c r="A825">
        <v>824</v>
      </c>
      <c r="B825">
        <v>1.6461000000000001</v>
      </c>
      <c r="C825">
        <f>'PID Simulator'!$D$7/SQRT(1+('PID Simulator'!$D$8*B825)^2)</f>
        <v>6.0637861113557276E-2</v>
      </c>
      <c r="D825">
        <f>-DEGREES(ATAN2(1,'PID Simulator'!$D$8*B825))+DEGREES(-'PID Simulator'!$D$9*B825)</f>
        <v>-180.83815647128102</v>
      </c>
    </row>
    <row r="826" spans="1:4" x14ac:dyDescent="0.15">
      <c r="A826">
        <v>825</v>
      </c>
      <c r="B826">
        <v>1.6481000000000001</v>
      </c>
      <c r="C826">
        <f>'PID Simulator'!$D$7/SQRT(1+('PID Simulator'!$D$8*B826)^2)</f>
        <v>6.0564546019911701E-2</v>
      </c>
      <c r="D826">
        <f>-DEGREES(ATAN2(1,'PID Simulator'!$D$8*B826))+DEGREES(-'PID Simulator'!$D$9*B826)</f>
        <v>-180.95695641050713</v>
      </c>
    </row>
    <row r="827" spans="1:4" x14ac:dyDescent="0.15">
      <c r="A827">
        <v>826</v>
      </c>
      <c r="B827">
        <v>1.6501000000000001</v>
      </c>
      <c r="C827">
        <f>'PID Simulator'!$D$7/SQRT(1+('PID Simulator'!$D$8*B827)^2)</f>
        <v>6.0491407672385228E-2</v>
      </c>
      <c r="D827">
        <f>-DEGREES(ATAN2(1,'PID Simulator'!$D$8*B827))+DEGREES(-'PID Simulator'!$D$9*B827)</f>
        <v>-181.07574618559241</v>
      </c>
    </row>
    <row r="828" spans="1:4" x14ac:dyDescent="0.15">
      <c r="A828">
        <v>827</v>
      </c>
      <c r="B828">
        <v>1.6521000000000001</v>
      </c>
      <c r="C828">
        <f>'PID Simulator'!$D$7/SQRT(1+('PID Simulator'!$D$8*B828)^2)</f>
        <v>6.0418445433780832E-2</v>
      </c>
      <c r="D828">
        <f>-DEGREES(ATAN2(1,'PID Simulator'!$D$8*B828))+DEGREES(-'PID Simulator'!$D$9*B828)</f>
        <v>-181.19452583327032</v>
      </c>
    </row>
    <row r="829" spans="1:4" x14ac:dyDescent="0.15">
      <c r="A829">
        <v>828</v>
      </c>
      <c r="B829">
        <v>1.6541000000000001</v>
      </c>
      <c r="C829">
        <f>'PID Simulator'!$D$7/SQRT(1+('PID Simulator'!$D$8*B829)^2)</f>
        <v>6.0345658669955116E-2</v>
      </c>
      <c r="D829">
        <f>-DEGREES(ATAN2(1,'PID Simulator'!$D$8*B829))+DEGREES(-'PID Simulator'!$D$9*B829)</f>
        <v>-181.31329539009784</v>
      </c>
    </row>
    <row r="830" spans="1:4" x14ac:dyDescent="0.15">
      <c r="A830">
        <v>829</v>
      </c>
      <c r="B830">
        <v>1.6561000000000001</v>
      </c>
      <c r="C830">
        <f>'PID Simulator'!$D$7/SQRT(1+('PID Simulator'!$D$8*B830)^2)</f>
        <v>6.0273046749799997E-2</v>
      </c>
      <c r="D830">
        <f>-DEGREES(ATAN2(1,'PID Simulator'!$D$8*B830))+DEGREES(-'PID Simulator'!$D$9*B830)</f>
        <v>-181.43205489245642</v>
      </c>
    </row>
    <row r="831" spans="1:4" x14ac:dyDescent="0.15">
      <c r="A831">
        <v>830</v>
      </c>
      <c r="B831">
        <v>1.6581000000000001</v>
      </c>
      <c r="C831">
        <f>'PID Simulator'!$D$7/SQRT(1+('PID Simulator'!$D$8*B831)^2)</f>
        <v>6.0200609045224611E-2</v>
      </c>
      <c r="D831">
        <f>-DEGREES(ATAN2(1,'PID Simulator'!$D$8*B831))+DEGREES(-'PID Simulator'!$D$9*B831)</f>
        <v>-181.55080437655306</v>
      </c>
    </row>
    <row r="832" spans="1:4" x14ac:dyDescent="0.15">
      <c r="A832">
        <v>831</v>
      </c>
      <c r="B832">
        <v>1.6601000000000001</v>
      </c>
      <c r="C832">
        <f>'PID Simulator'!$D$7/SQRT(1+('PID Simulator'!$D$8*B832)^2)</f>
        <v>6.012834493113741E-2</v>
      </c>
      <c r="D832">
        <f>-DEGREES(ATAN2(1,'PID Simulator'!$D$8*B832))+DEGREES(-'PID Simulator'!$D$9*B832)</f>
        <v>-181.66954387842125</v>
      </c>
    </row>
    <row r="833" spans="1:4" x14ac:dyDescent="0.15">
      <c r="A833">
        <v>832</v>
      </c>
      <c r="B833">
        <v>1.6621000000000001</v>
      </c>
      <c r="C833">
        <f>'PID Simulator'!$D$7/SQRT(1+('PID Simulator'!$D$8*B833)^2)</f>
        <v>6.0056253785428219E-2</v>
      </c>
      <c r="D833">
        <f>-DEGREES(ATAN2(1,'PID Simulator'!$D$8*B833))+DEGREES(-'PID Simulator'!$D$9*B833)</f>
        <v>-181.78827343392217</v>
      </c>
    </row>
    <row r="834" spans="1:4" x14ac:dyDescent="0.15">
      <c r="A834">
        <v>833</v>
      </c>
      <c r="B834">
        <v>1.6641000000000001</v>
      </c>
      <c r="C834">
        <f>'PID Simulator'!$D$7/SQRT(1+('PID Simulator'!$D$8*B834)^2)</f>
        <v>5.9984334988950574E-2</v>
      </c>
      <c r="D834">
        <f>-DEGREES(ATAN2(1,'PID Simulator'!$D$8*B834))+DEGREES(-'PID Simulator'!$D$9*B834)</f>
        <v>-181.90699307874561</v>
      </c>
    </row>
    <row r="835" spans="1:4" x14ac:dyDescent="0.15">
      <c r="A835">
        <v>834</v>
      </c>
      <c r="B835">
        <v>1.6660999999999999</v>
      </c>
      <c r="C835">
        <f>'PID Simulator'!$D$7/SQRT(1+('PID Simulator'!$D$8*B835)^2)</f>
        <v>5.9912587925504093E-2</v>
      </c>
      <c r="D835">
        <f>-DEGREES(ATAN2(1,'PID Simulator'!$D$8*B835))+DEGREES(-'PID Simulator'!$D$9*B835)</f>
        <v>-182.02570284841102</v>
      </c>
    </row>
    <row r="836" spans="1:4" x14ac:dyDescent="0.15">
      <c r="A836">
        <v>835</v>
      </c>
      <c r="B836">
        <v>1.6680999999999999</v>
      </c>
      <c r="C836">
        <f>'PID Simulator'!$D$7/SQRT(1+('PID Simulator'!$D$8*B836)^2)</f>
        <v>5.9841011981817016E-2</v>
      </c>
      <c r="D836">
        <f>-DEGREES(ATAN2(1,'PID Simulator'!$D$8*B836))+DEGREES(-'PID Simulator'!$D$9*B836)</f>
        <v>-182.1444027782685</v>
      </c>
    </row>
    <row r="837" spans="1:4" x14ac:dyDescent="0.15">
      <c r="A837">
        <v>836</v>
      </c>
      <c r="B837">
        <v>1.6700999999999999</v>
      </c>
      <c r="C837">
        <f>'PID Simulator'!$D$7/SQRT(1+('PID Simulator'!$D$8*B837)^2)</f>
        <v>5.9769606547528893E-2</v>
      </c>
      <c r="D837">
        <f>-DEGREES(ATAN2(1,'PID Simulator'!$D$8*B837))+DEGREES(-'PID Simulator'!$D$9*B837)</f>
        <v>-182.26309290349991</v>
      </c>
    </row>
    <row r="838" spans="1:4" x14ac:dyDescent="0.15">
      <c r="A838">
        <v>837</v>
      </c>
      <c r="B838">
        <v>1.6720999999999999</v>
      </c>
      <c r="C838">
        <f>'PID Simulator'!$D$7/SQRT(1+('PID Simulator'!$D$8*B838)^2)</f>
        <v>5.9698371015173335E-2</v>
      </c>
      <c r="D838">
        <f>-DEGREES(ATAN2(1,'PID Simulator'!$D$8*B838))+DEGREES(-'PID Simulator'!$D$9*B838)</f>
        <v>-182.38177325911965</v>
      </c>
    </row>
    <row r="839" spans="1:4" x14ac:dyDescent="0.15">
      <c r="A839">
        <v>838</v>
      </c>
      <c r="B839">
        <v>1.6740999999999999</v>
      </c>
      <c r="C839">
        <f>'PID Simulator'!$D$7/SQRT(1+('PID Simulator'!$D$8*B839)^2)</f>
        <v>5.9627304780160879E-2</v>
      </c>
      <c r="D839">
        <f>-DEGREES(ATAN2(1,'PID Simulator'!$D$8*B839))+DEGREES(-'PID Simulator'!$D$9*B839)</f>
        <v>-182.50044387997596</v>
      </c>
    </row>
    <row r="840" spans="1:4" x14ac:dyDescent="0.15">
      <c r="A840">
        <v>839</v>
      </c>
      <c r="B840">
        <v>1.6760999999999999</v>
      </c>
      <c r="C840">
        <f>'PID Simulator'!$D$7/SQRT(1+('PID Simulator'!$D$8*B840)^2)</f>
        <v>5.9556407240762055E-2</v>
      </c>
      <c r="D840">
        <f>-DEGREES(ATAN2(1,'PID Simulator'!$D$8*B840))+DEGREES(-'PID Simulator'!$D$9*B840)</f>
        <v>-182.61910480075159</v>
      </c>
    </row>
    <row r="841" spans="1:4" x14ac:dyDescent="0.15">
      <c r="A841">
        <v>840</v>
      </c>
      <c r="B841">
        <v>1.6780999999999999</v>
      </c>
      <c r="C841">
        <f>'PID Simulator'!$D$7/SQRT(1+('PID Simulator'!$D$8*B841)^2)</f>
        <v>5.9485677798090525E-2</v>
      </c>
      <c r="D841">
        <f>-DEGREES(ATAN2(1,'PID Simulator'!$D$8*B841))+DEGREES(-'PID Simulator'!$D$9*B841)</f>
        <v>-182.73775605596501</v>
      </c>
    </row>
    <row r="842" spans="1:4" x14ac:dyDescent="0.15">
      <c r="A842">
        <v>841</v>
      </c>
      <c r="B842">
        <v>1.6800999999999999</v>
      </c>
      <c r="C842">
        <f>'PID Simulator'!$D$7/SQRT(1+('PID Simulator'!$D$8*B842)^2)</f>
        <v>5.941511585608629E-2</v>
      </c>
      <c r="D842">
        <f>-DEGREES(ATAN2(1,'PID Simulator'!$D$8*B842))+DEGREES(-'PID Simulator'!$D$9*B842)</f>
        <v>-182.85639767997122</v>
      </c>
    </row>
    <row r="843" spans="1:4" x14ac:dyDescent="0.15">
      <c r="A843">
        <v>842</v>
      </c>
      <c r="B843">
        <v>1.6820999999999999</v>
      </c>
      <c r="C843">
        <f>'PID Simulator'!$D$7/SQRT(1+('PID Simulator'!$D$8*B843)^2)</f>
        <v>5.934472082149915E-2</v>
      </c>
      <c r="D843">
        <f>-DEGREES(ATAN2(1,'PID Simulator'!$D$8*B843))+DEGREES(-'PID Simulator'!$D$9*B843)</f>
        <v>-182.97502970696291</v>
      </c>
    </row>
    <row r="844" spans="1:4" x14ac:dyDescent="0.15">
      <c r="A844">
        <v>843</v>
      </c>
      <c r="B844">
        <v>1.6840999999999999</v>
      </c>
      <c r="C844">
        <f>'PID Simulator'!$D$7/SQRT(1+('PID Simulator'!$D$8*B844)^2)</f>
        <v>5.9274492103872069E-2</v>
      </c>
      <c r="D844">
        <f>-DEGREES(ATAN2(1,'PID Simulator'!$D$8*B844))+DEGREES(-'PID Simulator'!$D$9*B844)</f>
        <v>-183.09365217097118</v>
      </c>
    </row>
    <row r="845" spans="1:4" x14ac:dyDescent="0.15">
      <c r="A845">
        <v>844</v>
      </c>
      <c r="B845">
        <v>1.6860999999999999</v>
      </c>
      <c r="C845">
        <f>'PID Simulator'!$D$7/SQRT(1+('PID Simulator'!$D$8*B845)^2)</f>
        <v>5.9204429115524981E-2</v>
      </c>
      <c r="D845">
        <f>-DEGREES(ATAN2(1,'PID Simulator'!$D$8*B845))+DEGREES(-'PID Simulator'!$D$9*B845)</f>
        <v>-183.21226510586666</v>
      </c>
    </row>
    <row r="846" spans="1:4" x14ac:dyDescent="0.15">
      <c r="A846">
        <v>845</v>
      </c>
      <c r="B846">
        <v>1.6880999999999999</v>
      </c>
      <c r="C846">
        <f>'PID Simulator'!$D$7/SQRT(1+('PID Simulator'!$D$8*B846)^2)</f>
        <v>5.9134531271538317E-2</v>
      </c>
      <c r="D846">
        <f>-DEGREES(ATAN2(1,'PID Simulator'!$D$8*B846))+DEGREES(-'PID Simulator'!$D$9*B846)</f>
        <v>-183.33086854536043</v>
      </c>
    </row>
    <row r="847" spans="1:4" x14ac:dyDescent="0.15">
      <c r="A847">
        <v>846</v>
      </c>
      <c r="B847">
        <v>1.6900999999999999</v>
      </c>
      <c r="C847">
        <f>'PID Simulator'!$D$7/SQRT(1+('PID Simulator'!$D$8*B847)^2)</f>
        <v>5.906479798973694E-2</v>
      </c>
      <c r="D847">
        <f>-DEGREES(ATAN2(1,'PID Simulator'!$D$8*B847))+DEGREES(-'PID Simulator'!$D$9*B847)</f>
        <v>-183.44946252300491</v>
      </c>
    </row>
    <row r="848" spans="1:4" x14ac:dyDescent="0.15">
      <c r="A848">
        <v>847</v>
      </c>
      <c r="B848">
        <v>1.6920999999999999</v>
      </c>
      <c r="C848">
        <f>'PID Simulator'!$D$7/SQRT(1+('PID Simulator'!$D$8*B848)^2)</f>
        <v>5.8995228690674091E-2</v>
      </c>
      <c r="D848">
        <f>-DEGREES(ATAN2(1,'PID Simulator'!$D$8*B848))+DEGREES(-'PID Simulator'!$D$9*B848)</f>
        <v>-183.56804707219473</v>
      </c>
    </row>
    <row r="849" spans="1:4" x14ac:dyDescent="0.15">
      <c r="A849">
        <v>848</v>
      </c>
      <c r="B849">
        <v>1.6940999999999999</v>
      </c>
      <c r="C849">
        <f>'PID Simulator'!$D$7/SQRT(1+('PID Simulator'!$D$8*B849)^2)</f>
        <v>5.8925822797615428E-2</v>
      </c>
      <c r="D849">
        <f>-DEGREES(ATAN2(1,'PID Simulator'!$D$8*B849))+DEGREES(-'PID Simulator'!$D$9*B849)</f>
        <v>-183.68662222616788</v>
      </c>
    </row>
    <row r="850" spans="1:4" x14ac:dyDescent="0.15">
      <c r="A850">
        <v>849</v>
      </c>
      <c r="B850">
        <v>1.6960999999999999</v>
      </c>
      <c r="C850">
        <f>'PID Simulator'!$D$7/SQRT(1+('PID Simulator'!$D$8*B850)^2)</f>
        <v>5.8856579736523224E-2</v>
      </c>
      <c r="D850">
        <f>-DEGREES(ATAN2(1,'PID Simulator'!$D$8*B850))+DEGREES(-'PID Simulator'!$D$9*B850)</f>
        <v>-183.80518801800639</v>
      </c>
    </row>
    <row r="851" spans="1:4" x14ac:dyDescent="0.15">
      <c r="A851">
        <v>850</v>
      </c>
      <c r="B851">
        <v>1.6980999999999999</v>
      </c>
      <c r="C851">
        <f>'PID Simulator'!$D$7/SQRT(1+('PID Simulator'!$D$8*B851)^2)</f>
        <v>5.8787498936040676E-2</v>
      </c>
      <c r="D851">
        <f>-DEGREES(ATAN2(1,'PID Simulator'!$D$8*B851))+DEGREES(-'PID Simulator'!$D$9*B851)</f>
        <v>-183.92374448063737</v>
      </c>
    </row>
    <row r="852" spans="1:4" x14ac:dyDescent="0.15">
      <c r="A852">
        <v>851</v>
      </c>
      <c r="B852">
        <v>1.7000999999999999</v>
      </c>
      <c r="C852">
        <f>'PID Simulator'!$D$7/SQRT(1+('PID Simulator'!$D$8*B852)^2)</f>
        <v>5.8718579827476212E-2</v>
      </c>
      <c r="D852">
        <f>-DEGREES(ATAN2(1,'PID Simulator'!$D$8*B852))+DEGREES(-'PID Simulator'!$D$9*B852)</f>
        <v>-184.04229164683386</v>
      </c>
    </row>
    <row r="853" spans="1:4" x14ac:dyDescent="0.15">
      <c r="A853">
        <v>852</v>
      </c>
      <c r="B853">
        <v>1.7020999999999999</v>
      </c>
      <c r="C853">
        <f>'PID Simulator'!$D$7/SQRT(1+('PID Simulator'!$D$8*B853)^2)</f>
        <v>5.8649821844788105E-2</v>
      </c>
      <c r="D853">
        <f>-DEGREES(ATAN2(1,'PID Simulator'!$D$8*B853))+DEGREES(-'PID Simulator'!$D$9*B853)</f>
        <v>-184.16082954921575</v>
      </c>
    </row>
    <row r="854" spans="1:4" x14ac:dyDescent="0.15">
      <c r="A854">
        <v>853</v>
      </c>
      <c r="B854">
        <v>1.7040999999999999</v>
      </c>
      <c r="C854">
        <f>'PID Simulator'!$D$7/SQRT(1+('PID Simulator'!$D$8*B854)^2)</f>
        <v>5.8581224424569034E-2</v>
      </c>
      <c r="D854">
        <f>-DEGREES(ATAN2(1,'PID Simulator'!$D$8*B854))+DEGREES(-'PID Simulator'!$D$9*B854)</f>
        <v>-184.27935822025069</v>
      </c>
    </row>
    <row r="855" spans="1:4" x14ac:dyDescent="0.15">
      <c r="A855">
        <v>854</v>
      </c>
      <c r="B855">
        <v>1.7060999999999999</v>
      </c>
      <c r="C855">
        <f>'PID Simulator'!$D$7/SQRT(1+('PID Simulator'!$D$8*B855)^2)</f>
        <v>5.8512787006030749E-2</v>
      </c>
      <c r="D855">
        <f>-DEGREES(ATAN2(1,'PID Simulator'!$D$8*B855))+DEGREES(-'PID Simulator'!$D$9*B855)</f>
        <v>-184.39787769225495</v>
      </c>
    </row>
    <row r="856" spans="1:4" x14ac:dyDescent="0.15">
      <c r="A856">
        <v>855</v>
      </c>
      <c r="B856">
        <v>1.7081</v>
      </c>
      <c r="C856">
        <f>'PID Simulator'!$D$7/SQRT(1+('PID Simulator'!$D$8*B856)^2)</f>
        <v>5.8444509030989002E-2</v>
      </c>
      <c r="D856">
        <f>-DEGREES(ATAN2(1,'PID Simulator'!$D$8*B856))+DEGREES(-'PID Simulator'!$D$9*B856)</f>
        <v>-184.51638799739433</v>
      </c>
    </row>
    <row r="857" spans="1:4" x14ac:dyDescent="0.15">
      <c r="A857">
        <v>856</v>
      </c>
      <c r="B857">
        <v>1.7101</v>
      </c>
      <c r="C857">
        <f>'PID Simulator'!$D$7/SQRT(1+('PID Simulator'!$D$8*B857)^2)</f>
        <v>5.8376389943848396E-2</v>
      </c>
      <c r="D857">
        <f>-DEGREES(ATAN2(1,'PID Simulator'!$D$8*B857))+DEGREES(-'PID Simulator'!$D$9*B857)</f>
        <v>-184.634889167685</v>
      </c>
    </row>
    <row r="858" spans="1:4" x14ac:dyDescent="0.15">
      <c r="A858">
        <v>857</v>
      </c>
      <c r="B858">
        <v>1.7121</v>
      </c>
      <c r="C858">
        <f>'PID Simulator'!$D$7/SQRT(1+('PID Simulator'!$D$8*B858)^2)</f>
        <v>5.830842919158747E-2</v>
      </c>
      <c r="D858">
        <f>-DEGREES(ATAN2(1,'PID Simulator'!$D$8*B858))+DEGREES(-'PID Simulator'!$D$9*B858)</f>
        <v>-184.75338123499432</v>
      </c>
    </row>
    <row r="859" spans="1:4" x14ac:dyDescent="0.15">
      <c r="A859">
        <v>858</v>
      </c>
      <c r="B859">
        <v>1.7141</v>
      </c>
      <c r="C859">
        <f>'PID Simulator'!$D$7/SQRT(1+('PID Simulator'!$D$8*B859)^2)</f>
        <v>5.8240626223743784E-2</v>
      </c>
      <c r="D859">
        <f>-DEGREES(ATAN2(1,'PID Simulator'!$D$8*B859))+DEGREES(-'PID Simulator'!$D$9*B859)</f>
        <v>-184.87186423104185</v>
      </c>
    </row>
    <row r="860" spans="1:4" x14ac:dyDescent="0.15">
      <c r="A860">
        <v>859</v>
      </c>
      <c r="B860">
        <v>1.7161</v>
      </c>
      <c r="C860">
        <f>'PID Simulator'!$D$7/SQRT(1+('PID Simulator'!$D$8*B860)^2)</f>
        <v>5.8172980492399211E-2</v>
      </c>
      <c r="D860">
        <f>-DEGREES(ATAN2(1,'PID Simulator'!$D$8*B860))+DEGREES(-'PID Simulator'!$D$9*B860)</f>
        <v>-184.99033818740011</v>
      </c>
    </row>
    <row r="861" spans="1:4" x14ac:dyDescent="0.15">
      <c r="A861">
        <v>860</v>
      </c>
      <c r="B861">
        <v>1.7181</v>
      </c>
      <c r="C861">
        <f>'PID Simulator'!$D$7/SQRT(1+('PID Simulator'!$D$8*B861)^2)</f>
        <v>5.8105491452165266E-2</v>
      </c>
      <c r="D861">
        <f>-DEGREES(ATAN2(1,'PID Simulator'!$D$8*B861))+DEGREES(-'PID Simulator'!$D$9*B861)</f>
        <v>-185.10880313549538</v>
      </c>
    </row>
    <row r="862" spans="1:4" x14ac:dyDescent="0.15">
      <c r="A862">
        <v>861</v>
      </c>
      <c r="B862">
        <v>1.7201</v>
      </c>
      <c r="C862">
        <f>'PID Simulator'!$D$7/SQRT(1+('PID Simulator'!$D$8*B862)^2)</f>
        <v>5.8038158560168529E-2</v>
      </c>
      <c r="D862">
        <f>-DEGREES(ATAN2(1,'PID Simulator'!$D$8*B862))+DEGREES(-'PID Simulator'!$D$9*B862)</f>
        <v>-185.22725910660861</v>
      </c>
    </row>
    <row r="863" spans="1:4" x14ac:dyDescent="0.15">
      <c r="A863">
        <v>862</v>
      </c>
      <c r="B863">
        <v>1.7221</v>
      </c>
      <c r="C863">
        <f>'PID Simulator'!$D$7/SQRT(1+('PID Simulator'!$D$8*B863)^2)</f>
        <v>5.7970981276036213E-2</v>
      </c>
      <c r="D863">
        <f>-DEGREES(ATAN2(1,'PID Simulator'!$D$8*B863))+DEGREES(-'PID Simulator'!$D$9*B863)</f>
        <v>-185.34570613187634</v>
      </c>
    </row>
    <row r="864" spans="1:4" x14ac:dyDescent="0.15">
      <c r="A864">
        <v>863</v>
      </c>
      <c r="B864">
        <v>1.7241</v>
      </c>
      <c r="C864">
        <f>'PID Simulator'!$D$7/SQRT(1+('PID Simulator'!$D$8*B864)^2)</f>
        <v>5.7903959061881762E-2</v>
      </c>
      <c r="D864">
        <f>-DEGREES(ATAN2(1,'PID Simulator'!$D$8*B864))+DEGREES(-'PID Simulator'!$D$9*B864)</f>
        <v>-185.46414424229133</v>
      </c>
    </row>
    <row r="865" spans="1:4" x14ac:dyDescent="0.15">
      <c r="A865">
        <v>864</v>
      </c>
      <c r="B865">
        <v>1.7261</v>
      </c>
      <c r="C865">
        <f>'PID Simulator'!$D$7/SQRT(1+('PID Simulator'!$D$8*B865)^2)</f>
        <v>5.7837091382290658E-2</v>
      </c>
      <c r="D865">
        <f>-DEGREES(ATAN2(1,'PID Simulator'!$D$8*B865))+DEGREES(-'PID Simulator'!$D$9*B865)</f>
        <v>-185.58257346870354</v>
      </c>
    </row>
    <row r="866" spans="1:4" x14ac:dyDescent="0.15">
      <c r="A866">
        <v>865</v>
      </c>
      <c r="B866">
        <v>1.7281</v>
      </c>
      <c r="C866">
        <f>'PID Simulator'!$D$7/SQRT(1+('PID Simulator'!$D$8*B866)^2)</f>
        <v>5.7770377704306243E-2</v>
      </c>
      <c r="D866">
        <f>-DEGREES(ATAN2(1,'PID Simulator'!$D$8*B866))+DEGREES(-'PID Simulator'!$D$9*B866)</f>
        <v>-185.70099384182097</v>
      </c>
    </row>
    <row r="867" spans="1:4" x14ac:dyDescent="0.15">
      <c r="A867">
        <v>866</v>
      </c>
      <c r="B867">
        <v>1.7301</v>
      </c>
      <c r="C867">
        <f>'PID Simulator'!$D$7/SQRT(1+('PID Simulator'!$D$8*B867)^2)</f>
        <v>5.7703817497415606E-2</v>
      </c>
      <c r="D867">
        <f>-DEGREES(ATAN2(1,'PID Simulator'!$D$8*B867))+DEGREES(-'PID Simulator'!$D$9*B867)</f>
        <v>-185.81940539221034</v>
      </c>
    </row>
    <row r="868" spans="1:4" x14ac:dyDescent="0.15">
      <c r="A868">
        <v>867</v>
      </c>
      <c r="B868">
        <v>1.7321</v>
      </c>
      <c r="C868">
        <f>'PID Simulator'!$D$7/SQRT(1+('PID Simulator'!$D$8*B868)^2)</f>
        <v>5.7637410233535663E-2</v>
      </c>
      <c r="D868">
        <f>-DEGREES(ATAN2(1,'PID Simulator'!$D$8*B868))+DEGREES(-'PID Simulator'!$D$9*B868)</f>
        <v>-185.937808150298</v>
      </c>
    </row>
    <row r="869" spans="1:4" x14ac:dyDescent="0.15">
      <c r="A869">
        <v>868</v>
      </c>
      <c r="B869">
        <v>1.7341</v>
      </c>
      <c r="C869">
        <f>'PID Simulator'!$D$7/SQRT(1+('PID Simulator'!$D$8*B869)^2)</f>
        <v>5.7571155386999293E-2</v>
      </c>
      <c r="D869">
        <f>-DEGREES(ATAN2(1,'PID Simulator'!$D$8*B869))+DEGREES(-'PID Simulator'!$D$9*B869)</f>
        <v>-186.05620214637071</v>
      </c>
    </row>
    <row r="870" spans="1:4" x14ac:dyDescent="0.15">
      <c r="A870">
        <v>869</v>
      </c>
      <c r="B870">
        <v>1.7361</v>
      </c>
      <c r="C870">
        <f>'PID Simulator'!$D$7/SQRT(1+('PID Simulator'!$D$8*B870)^2)</f>
        <v>5.7505052434541508E-2</v>
      </c>
      <c r="D870">
        <f>-DEGREES(ATAN2(1,'PID Simulator'!$D$8*B870))+DEGREES(-'PID Simulator'!$D$9*B870)</f>
        <v>-186.17458741057641</v>
      </c>
    </row>
    <row r="871" spans="1:4" x14ac:dyDescent="0.15">
      <c r="A871">
        <v>870</v>
      </c>
      <c r="B871">
        <v>1.7381</v>
      </c>
      <c r="C871">
        <f>'PID Simulator'!$D$7/SQRT(1+('PID Simulator'!$D$8*B871)^2)</f>
        <v>5.7439100855285863E-2</v>
      </c>
      <c r="D871">
        <f>-DEGREES(ATAN2(1,'PID Simulator'!$D$8*B871))+DEGREES(-'PID Simulator'!$D$9*B871)</f>
        <v>-186.29296397292512</v>
      </c>
    </row>
    <row r="872" spans="1:4" x14ac:dyDescent="0.15">
      <c r="A872">
        <v>871</v>
      </c>
      <c r="B872">
        <v>1.7401</v>
      </c>
      <c r="C872">
        <f>'PID Simulator'!$D$7/SQRT(1+('PID Simulator'!$D$8*B872)^2)</f>
        <v>5.7373300130730734E-2</v>
      </c>
      <c r="D872">
        <f>-DEGREES(ATAN2(1,'PID Simulator'!$D$8*B872))+DEGREES(-'PID Simulator'!$D$9*B872)</f>
        <v>-186.4113318632896</v>
      </c>
    </row>
    <row r="873" spans="1:4" x14ac:dyDescent="0.15">
      <c r="A873">
        <v>872</v>
      </c>
      <c r="B873">
        <v>1.7421</v>
      </c>
      <c r="C873">
        <f>'PID Simulator'!$D$7/SQRT(1+('PID Simulator'!$D$8*B873)^2)</f>
        <v>5.7307649744735942E-2</v>
      </c>
      <c r="D873">
        <f>-DEGREES(ATAN2(1,'PID Simulator'!$D$8*B873))+DEGREES(-'PID Simulator'!$D$9*B873)</f>
        <v>-186.52969111140621</v>
      </c>
    </row>
    <row r="874" spans="1:4" x14ac:dyDescent="0.15">
      <c r="A874">
        <v>873</v>
      </c>
      <c r="B874">
        <v>1.7441</v>
      </c>
      <c r="C874">
        <f>'PID Simulator'!$D$7/SQRT(1+('PID Simulator'!$D$8*B874)^2)</f>
        <v>5.7242149183509304E-2</v>
      </c>
      <c r="D874">
        <f>-DEGREES(ATAN2(1,'PID Simulator'!$D$8*B874))+DEGREES(-'PID Simulator'!$D$9*B874)</f>
        <v>-186.64804174687555</v>
      </c>
    </row>
    <row r="875" spans="1:4" x14ac:dyDescent="0.15">
      <c r="A875">
        <v>874</v>
      </c>
      <c r="B875">
        <v>1.7461</v>
      </c>
      <c r="C875">
        <f>'PID Simulator'!$D$7/SQRT(1+('PID Simulator'!$D$8*B875)^2)</f>
        <v>5.7176797935593292E-2</v>
      </c>
      <c r="D875">
        <f>-DEGREES(ATAN2(1,'PID Simulator'!$D$8*B875))+DEGREES(-'PID Simulator'!$D$9*B875)</f>
        <v>-186.76638379916352</v>
      </c>
    </row>
    <row r="876" spans="1:4" x14ac:dyDescent="0.15">
      <c r="A876">
        <v>875</v>
      </c>
      <c r="B876">
        <v>1.7481</v>
      </c>
      <c r="C876">
        <f>'PID Simulator'!$D$7/SQRT(1+('PID Simulator'!$D$8*B876)^2)</f>
        <v>5.7111595491851838E-2</v>
      </c>
      <c r="D876">
        <f>-DEGREES(ATAN2(1,'PID Simulator'!$D$8*B876))+DEGREES(-'PID Simulator'!$D$9*B876)</f>
        <v>-186.88471729760175</v>
      </c>
    </row>
    <row r="877" spans="1:4" x14ac:dyDescent="0.15">
      <c r="A877">
        <v>876</v>
      </c>
      <c r="B877">
        <v>1.7501</v>
      </c>
      <c r="C877">
        <f>'PID Simulator'!$D$7/SQRT(1+('PID Simulator'!$D$8*B877)^2)</f>
        <v>5.7046541345457218E-2</v>
      </c>
      <c r="D877">
        <f>-DEGREES(ATAN2(1,'PID Simulator'!$D$8*B877))+DEGREES(-'PID Simulator'!$D$9*B877)</f>
        <v>-187.00304227138861</v>
      </c>
    </row>
    <row r="878" spans="1:4" x14ac:dyDescent="0.15">
      <c r="A878">
        <v>877</v>
      </c>
      <c r="B878">
        <v>1.7521</v>
      </c>
      <c r="C878">
        <f>'PID Simulator'!$D$7/SQRT(1+('PID Simulator'!$D$8*B878)^2)</f>
        <v>5.6981634991876959E-2</v>
      </c>
      <c r="D878">
        <f>-DEGREES(ATAN2(1,'PID Simulator'!$D$8*B878))+DEGREES(-'PID Simulator'!$D$9*B878)</f>
        <v>-187.12135874958983</v>
      </c>
    </row>
    <row r="879" spans="1:4" x14ac:dyDescent="0.15">
      <c r="A879">
        <v>878</v>
      </c>
      <c r="B879">
        <v>1.7541</v>
      </c>
      <c r="C879">
        <f>'PID Simulator'!$D$7/SQRT(1+('PID Simulator'!$D$8*B879)^2)</f>
        <v>5.6916875928860911E-2</v>
      </c>
      <c r="D879">
        <f>-DEGREES(ATAN2(1,'PID Simulator'!$D$8*B879))+DEGREES(-'PID Simulator'!$D$9*B879)</f>
        <v>-187.23966676113938</v>
      </c>
    </row>
    <row r="880" spans="1:4" x14ac:dyDescent="0.15">
      <c r="A880">
        <v>879</v>
      </c>
      <c r="B880">
        <v>1.7561</v>
      </c>
      <c r="C880">
        <f>'PID Simulator'!$D$7/SQRT(1+('PID Simulator'!$D$8*B880)^2)</f>
        <v>5.6852263656428384E-2</v>
      </c>
      <c r="D880">
        <f>-DEGREES(ATAN2(1,'PID Simulator'!$D$8*B880))+DEGREES(-'PID Simulator'!$D$9*B880)</f>
        <v>-187.35796633483997</v>
      </c>
    </row>
    <row r="881" spans="1:4" x14ac:dyDescent="0.15">
      <c r="A881">
        <v>880</v>
      </c>
      <c r="B881">
        <v>1.7581</v>
      </c>
      <c r="C881">
        <f>'PID Simulator'!$D$7/SQRT(1+('PID Simulator'!$D$8*B881)^2)</f>
        <v>5.6787797676855351E-2</v>
      </c>
      <c r="D881">
        <f>-DEGREES(ATAN2(1,'PID Simulator'!$D$8*B881))+DEGREES(-'PID Simulator'!$D$9*B881)</f>
        <v>-187.47625749936412</v>
      </c>
    </row>
    <row r="882" spans="1:4" x14ac:dyDescent="0.15">
      <c r="A882">
        <v>881</v>
      </c>
      <c r="B882">
        <v>1.7601</v>
      </c>
      <c r="C882">
        <f>'PID Simulator'!$D$7/SQRT(1+('PID Simulator'!$D$8*B882)^2)</f>
        <v>5.6723477494661736E-2</v>
      </c>
      <c r="D882">
        <f>-DEGREES(ATAN2(1,'PID Simulator'!$D$8*B882))+DEGREES(-'PID Simulator'!$D$9*B882)</f>
        <v>-187.59454028325467</v>
      </c>
    </row>
    <row r="883" spans="1:4" x14ac:dyDescent="0.15">
      <c r="A883">
        <v>882</v>
      </c>
      <c r="B883">
        <v>1.7621</v>
      </c>
      <c r="C883">
        <f>'PID Simulator'!$D$7/SQRT(1+('PID Simulator'!$D$8*B883)^2)</f>
        <v>5.665930261659885E-2</v>
      </c>
      <c r="D883">
        <f>-DEGREES(ATAN2(1,'PID Simulator'!$D$8*B883))+DEGREES(-'PID Simulator'!$D$9*B883)</f>
        <v>-187.71281471492546</v>
      </c>
    </row>
    <row r="884" spans="1:4" x14ac:dyDescent="0.15">
      <c r="A884">
        <v>883</v>
      </c>
      <c r="B884">
        <v>1.7641</v>
      </c>
      <c r="C884">
        <f>'PID Simulator'!$D$7/SQRT(1+('PID Simulator'!$D$8*B884)^2)</f>
        <v>5.6595272551636822E-2</v>
      </c>
      <c r="D884">
        <f>-DEGREES(ATAN2(1,'PID Simulator'!$D$8*B884))+DEGREES(-'PID Simulator'!$D$9*B884)</f>
        <v>-187.83108082266239</v>
      </c>
    </row>
    <row r="885" spans="1:4" x14ac:dyDescent="0.15">
      <c r="A885">
        <v>884</v>
      </c>
      <c r="B885">
        <v>1.7661</v>
      </c>
      <c r="C885">
        <f>'PID Simulator'!$D$7/SQRT(1+('PID Simulator'!$D$8*B885)^2)</f>
        <v>5.6531386810952163E-2</v>
      </c>
      <c r="D885">
        <f>-DEGREES(ATAN2(1,'PID Simulator'!$D$8*B885))+DEGREES(-'PID Simulator'!$D$9*B885)</f>
        <v>-187.9493386346237</v>
      </c>
    </row>
    <row r="886" spans="1:4" x14ac:dyDescent="0.15">
      <c r="A886">
        <v>885</v>
      </c>
      <c r="B886">
        <v>1.7681</v>
      </c>
      <c r="C886">
        <f>'PID Simulator'!$D$7/SQRT(1+('PID Simulator'!$D$8*B886)^2)</f>
        <v>5.6467644907915442E-2</v>
      </c>
      <c r="D886">
        <f>-DEGREES(ATAN2(1,'PID Simulator'!$D$8*B886))+DEGREES(-'PID Simulator'!$D$9*B886)</f>
        <v>-188.06758817884105</v>
      </c>
    </row>
    <row r="887" spans="1:4" x14ac:dyDescent="0.15">
      <c r="A887">
        <v>886</v>
      </c>
      <c r="B887">
        <v>1.7701</v>
      </c>
      <c r="C887">
        <f>'PID Simulator'!$D$7/SQRT(1+('PID Simulator'!$D$8*B887)^2)</f>
        <v>5.6404046358078969E-2</v>
      </c>
      <c r="D887">
        <f>-DEGREES(ATAN2(1,'PID Simulator'!$D$8*B887))+DEGREES(-'PID Simulator'!$D$9*B887)</f>
        <v>-188.18582948322</v>
      </c>
    </row>
    <row r="888" spans="1:4" x14ac:dyDescent="0.15">
      <c r="A888">
        <v>887</v>
      </c>
      <c r="B888">
        <v>1.7721</v>
      </c>
      <c r="C888">
        <f>'PID Simulator'!$D$7/SQRT(1+('PID Simulator'!$D$8*B888)^2)</f>
        <v>5.6340590679164609E-2</v>
      </c>
      <c r="D888">
        <f>-DEGREES(ATAN2(1,'PID Simulator'!$D$8*B888))+DEGREES(-'PID Simulator'!$D$9*B888)</f>
        <v>-188.30406257554083</v>
      </c>
    </row>
    <row r="889" spans="1:4" x14ac:dyDescent="0.15">
      <c r="A889">
        <v>888</v>
      </c>
      <c r="B889">
        <v>1.7741</v>
      </c>
      <c r="C889">
        <f>'PID Simulator'!$D$7/SQRT(1+('PID Simulator'!$D$8*B889)^2)</f>
        <v>5.6277277391051685E-2</v>
      </c>
      <c r="D889">
        <f>-DEGREES(ATAN2(1,'PID Simulator'!$D$8*B889))+DEGREES(-'PID Simulator'!$D$9*B889)</f>
        <v>-188.42228748345923</v>
      </c>
    </row>
    <row r="890" spans="1:4" x14ac:dyDescent="0.15">
      <c r="A890">
        <v>889</v>
      </c>
      <c r="B890">
        <v>1.7761</v>
      </c>
      <c r="C890">
        <f>'PID Simulator'!$D$7/SQRT(1+('PID Simulator'!$D$8*B890)^2)</f>
        <v>5.6214106015764945E-2</v>
      </c>
      <c r="D890">
        <f>-DEGREES(ATAN2(1,'PID Simulator'!$D$8*B890))+DEGREES(-'PID Simulator'!$D$9*B890)</f>
        <v>-188.54050423450695</v>
      </c>
    </row>
    <row r="891" spans="1:4" x14ac:dyDescent="0.15">
      <c r="A891">
        <v>890</v>
      </c>
      <c r="B891">
        <v>1.7781</v>
      </c>
      <c r="C891">
        <f>'PID Simulator'!$D$7/SQRT(1+('PID Simulator'!$D$8*B891)^2)</f>
        <v>5.61510760774626E-2</v>
      </c>
      <c r="D891">
        <f>-DEGREES(ATAN2(1,'PID Simulator'!$D$8*B891))+DEGREES(-'PID Simulator'!$D$9*B891)</f>
        <v>-188.65871285609251</v>
      </c>
    </row>
    <row r="892" spans="1:4" x14ac:dyDescent="0.15">
      <c r="A892">
        <v>891</v>
      </c>
      <c r="B892">
        <v>1.7801</v>
      </c>
      <c r="C892">
        <f>'PID Simulator'!$D$7/SQRT(1+('PID Simulator'!$D$8*B892)^2)</f>
        <v>5.6088187102424449E-2</v>
      </c>
      <c r="D892">
        <f>-DEGREES(ATAN2(1,'PID Simulator'!$D$8*B892))+DEGREES(-'PID Simulator'!$D$9*B892)</f>
        <v>-188.77691337550198</v>
      </c>
    </row>
    <row r="893" spans="1:4" x14ac:dyDescent="0.15">
      <c r="A893">
        <v>892</v>
      </c>
      <c r="B893">
        <v>1.7821</v>
      </c>
      <c r="C893">
        <f>'PID Simulator'!$D$7/SQRT(1+('PID Simulator'!$D$8*B893)^2)</f>
        <v>5.6025438619040135E-2</v>
      </c>
      <c r="D893">
        <f>-DEGREES(ATAN2(1,'PID Simulator'!$D$8*B893))+DEGREES(-'PID Simulator'!$D$9*B893)</f>
        <v>-188.89510581989944</v>
      </c>
    </row>
    <row r="894" spans="1:4" x14ac:dyDescent="0.15">
      <c r="A894">
        <v>893</v>
      </c>
      <c r="B894">
        <v>1.7841</v>
      </c>
      <c r="C894">
        <f>'PID Simulator'!$D$7/SQRT(1+('PID Simulator'!$D$8*B894)^2)</f>
        <v>5.5962830157797343E-2</v>
      </c>
      <c r="D894">
        <f>-DEGREES(ATAN2(1,'PID Simulator'!$D$8*B894))+DEGREES(-'PID Simulator'!$D$9*B894)</f>
        <v>-189.01329021632799</v>
      </c>
    </row>
    <row r="895" spans="1:4" x14ac:dyDescent="0.15">
      <c r="A895">
        <v>894</v>
      </c>
      <c r="B895">
        <v>1.7861</v>
      </c>
      <c r="C895">
        <f>'PID Simulator'!$D$7/SQRT(1+('PID Simulator'!$D$8*B895)^2)</f>
        <v>5.5900361251270243E-2</v>
      </c>
      <c r="D895">
        <f>-DEGREES(ATAN2(1,'PID Simulator'!$D$8*B895))+DEGREES(-'PID Simulator'!$D$9*B895)</f>
        <v>-189.13146659171005</v>
      </c>
    </row>
    <row r="896" spans="1:4" x14ac:dyDescent="0.15">
      <c r="A896">
        <v>895</v>
      </c>
      <c r="B896">
        <v>1.7881</v>
      </c>
      <c r="C896">
        <f>'PID Simulator'!$D$7/SQRT(1+('PID Simulator'!$D$8*B896)^2)</f>
        <v>5.5838031434107899E-2</v>
      </c>
      <c r="D896">
        <f>-DEGREES(ATAN2(1,'PID Simulator'!$D$8*B896))+DEGREES(-'PID Simulator'!$D$9*B896)</f>
        <v>-189.24963497284836</v>
      </c>
    </row>
    <row r="897" spans="1:4" x14ac:dyDescent="0.15">
      <c r="A897">
        <v>896</v>
      </c>
      <c r="B897">
        <v>1.7901</v>
      </c>
      <c r="C897">
        <f>'PID Simulator'!$D$7/SQRT(1+('PID Simulator'!$D$8*B897)^2)</f>
        <v>5.5775840243022783E-2</v>
      </c>
      <c r="D897">
        <f>-DEGREES(ATAN2(1,'PID Simulator'!$D$8*B897))+DEGREES(-'PID Simulator'!$D$9*B897)</f>
        <v>-189.36779538642645</v>
      </c>
    </row>
    <row r="898" spans="1:4" x14ac:dyDescent="0.15">
      <c r="A898">
        <v>897</v>
      </c>
      <c r="B898">
        <v>1.7921</v>
      </c>
      <c r="C898">
        <f>'PID Simulator'!$D$7/SQRT(1+('PID Simulator'!$D$8*B898)^2)</f>
        <v>5.571378721677938E-2</v>
      </c>
      <c r="D898">
        <f>-DEGREES(ATAN2(1,'PID Simulator'!$D$8*B898))+DEGREES(-'PID Simulator'!$D$9*B898)</f>
        <v>-189.48594785900929</v>
      </c>
    </row>
    <row r="899" spans="1:4" x14ac:dyDescent="0.15">
      <c r="A899">
        <v>898</v>
      </c>
      <c r="B899">
        <v>1.7941</v>
      </c>
      <c r="C899">
        <f>'PID Simulator'!$D$7/SQRT(1+('PID Simulator'!$D$8*B899)^2)</f>
        <v>5.5651871896182863E-2</v>
      </c>
      <c r="D899">
        <f>-DEGREES(ATAN2(1,'PID Simulator'!$D$8*B899))+DEGREES(-'PID Simulator'!$D$9*B899)</f>
        <v>-189.60409241704406</v>
      </c>
    </row>
    <row r="900" spans="1:4" x14ac:dyDescent="0.15">
      <c r="A900">
        <v>899</v>
      </c>
      <c r="B900">
        <v>1.7961</v>
      </c>
      <c r="C900">
        <f>'PID Simulator'!$D$7/SQRT(1+('PID Simulator'!$D$8*B900)^2)</f>
        <v>5.5590093824067821E-2</v>
      </c>
      <c r="D900">
        <f>-DEGREES(ATAN2(1,'PID Simulator'!$D$8*B900))+DEGREES(-'PID Simulator'!$D$9*B900)</f>
        <v>-189.72222908686081</v>
      </c>
    </row>
    <row r="901" spans="1:4" x14ac:dyDescent="0.15">
      <c r="A901">
        <v>900</v>
      </c>
      <c r="B901">
        <v>1.7981</v>
      </c>
      <c r="C901">
        <f>'PID Simulator'!$D$7/SQRT(1+('PID Simulator'!$D$8*B901)^2)</f>
        <v>5.5528452545287064E-2</v>
      </c>
      <c r="D901">
        <f>-DEGREES(ATAN2(1,'PID Simulator'!$D$8*B901))+DEGREES(-'PID Simulator'!$D$9*B901)</f>
        <v>-189.84035789467291</v>
      </c>
    </row>
    <row r="902" spans="1:4" x14ac:dyDescent="0.15">
      <c r="A902">
        <v>901</v>
      </c>
      <c r="B902">
        <v>1.8001</v>
      </c>
      <c r="C902">
        <f>'PID Simulator'!$D$7/SQRT(1+('PID Simulator'!$D$8*B902)^2)</f>
        <v>5.5466947606700602E-2</v>
      </c>
      <c r="D902">
        <f>-DEGREES(ATAN2(1,'PID Simulator'!$D$8*B902))+DEGREES(-'PID Simulator'!$D$9*B902)</f>
        <v>-189.95847886657799</v>
      </c>
    </row>
    <row r="903" spans="1:4" x14ac:dyDescent="0.15">
      <c r="A903">
        <v>902</v>
      </c>
      <c r="B903">
        <v>1.8021</v>
      </c>
      <c r="C903">
        <f>'PID Simulator'!$D$7/SQRT(1+('PID Simulator'!$D$8*B903)^2)</f>
        <v>5.5405578557164471E-2</v>
      </c>
      <c r="D903">
        <f>-DEGREES(ATAN2(1,'PID Simulator'!$D$8*B903))+DEGREES(-'PID Simulator'!$D$9*B903)</f>
        <v>-190.07659202855828</v>
      </c>
    </row>
    <row r="904" spans="1:4" x14ac:dyDescent="0.15">
      <c r="A904">
        <v>903</v>
      </c>
      <c r="B904">
        <v>1.8041</v>
      </c>
      <c r="C904">
        <f>'PID Simulator'!$D$7/SQRT(1+('PID Simulator'!$D$8*B904)^2)</f>
        <v>5.5344344947519886E-2</v>
      </c>
      <c r="D904">
        <f>-DEGREES(ATAN2(1,'PID Simulator'!$D$8*B904))+DEGREES(-'PID Simulator'!$D$9*B904)</f>
        <v>-190.19469740648151</v>
      </c>
    </row>
    <row r="905" spans="1:4" x14ac:dyDescent="0.15">
      <c r="A905">
        <v>904</v>
      </c>
      <c r="B905">
        <v>1.8061</v>
      </c>
      <c r="C905">
        <f>'PID Simulator'!$D$7/SQRT(1+('PID Simulator'!$D$8*B905)^2)</f>
        <v>5.5283246330582299E-2</v>
      </c>
      <c r="D905">
        <f>-DEGREES(ATAN2(1,'PID Simulator'!$D$8*B905))+DEGREES(-'PID Simulator'!$D$9*B905)</f>
        <v>-190.31279502610127</v>
      </c>
    </row>
    <row r="906" spans="1:4" x14ac:dyDescent="0.15">
      <c r="A906">
        <v>905</v>
      </c>
      <c r="B906">
        <v>1.8081</v>
      </c>
      <c r="C906">
        <f>'PID Simulator'!$D$7/SQRT(1+('PID Simulator'!$D$8*B906)^2)</f>
        <v>5.5222282261130594E-2</v>
      </c>
      <c r="D906">
        <f>-DEGREES(ATAN2(1,'PID Simulator'!$D$8*B906))+DEGREES(-'PID Simulator'!$D$9*B906)</f>
        <v>-190.43088491305792</v>
      </c>
    </row>
    <row r="907" spans="1:4" x14ac:dyDescent="0.15">
      <c r="A907">
        <v>906</v>
      </c>
      <c r="B907">
        <v>1.8101</v>
      </c>
      <c r="C907">
        <f>'PID Simulator'!$D$7/SQRT(1+('PID Simulator'!$D$8*B907)^2)</f>
        <v>5.5161452295896342E-2</v>
      </c>
      <c r="D907">
        <f>-DEGREES(ATAN2(1,'PID Simulator'!$D$8*B907))+DEGREES(-'PID Simulator'!$D$9*B907)</f>
        <v>-190.54896709287902</v>
      </c>
    </row>
    <row r="908" spans="1:4" x14ac:dyDescent="0.15">
      <c r="A908">
        <v>907</v>
      </c>
      <c r="B908">
        <v>1.8121</v>
      </c>
      <c r="C908">
        <f>'PID Simulator'!$D$7/SQRT(1+('PID Simulator'!$D$8*B908)^2)</f>
        <v>5.5100755993553102E-2</v>
      </c>
      <c r="D908">
        <f>-DEGREES(ATAN2(1,'PID Simulator'!$D$8*B908))+DEGREES(-'PID Simulator'!$D$9*B908)</f>
        <v>-190.66704159097998</v>
      </c>
    </row>
    <row r="909" spans="1:4" x14ac:dyDescent="0.15">
      <c r="A909">
        <v>908</v>
      </c>
      <c r="B909">
        <v>1.8141</v>
      </c>
      <c r="C909">
        <f>'PID Simulator'!$D$7/SQRT(1+('PID Simulator'!$D$8*B909)^2)</f>
        <v>5.5040192914705875E-2</v>
      </c>
      <c r="D909">
        <f>-DEGREES(ATAN2(1,'PID Simulator'!$D$8*B909))+DEGREES(-'PID Simulator'!$D$9*B909)</f>
        <v>-190.78510843266471</v>
      </c>
    </row>
    <row r="910" spans="1:4" x14ac:dyDescent="0.15">
      <c r="A910">
        <v>909</v>
      </c>
      <c r="B910">
        <v>1.8161</v>
      </c>
      <c r="C910">
        <f>'PID Simulator'!$D$7/SQRT(1+('PID Simulator'!$D$8*B910)^2)</f>
        <v>5.4979762621880486E-2</v>
      </c>
      <c r="D910">
        <f>-DEGREES(ATAN2(1,'PID Simulator'!$D$8*B910))+DEGREES(-'PID Simulator'!$D$9*B910)</f>
        <v>-190.90316764312627</v>
      </c>
    </row>
    <row r="911" spans="1:4" x14ac:dyDescent="0.15">
      <c r="A911">
        <v>910</v>
      </c>
      <c r="B911">
        <v>1.8181</v>
      </c>
      <c r="C911">
        <f>'PID Simulator'!$D$7/SQRT(1+('PID Simulator'!$D$8*B911)^2)</f>
        <v>5.4919464679513148E-2</v>
      </c>
      <c r="D911">
        <f>-DEGREES(ATAN2(1,'PID Simulator'!$D$8*B911))+DEGREES(-'PID Simulator'!$D$9*B911)</f>
        <v>-191.02121924744739</v>
      </c>
    </row>
    <row r="912" spans="1:4" x14ac:dyDescent="0.15">
      <c r="A912">
        <v>911</v>
      </c>
      <c r="B912">
        <v>1.8201000000000001</v>
      </c>
      <c r="C912">
        <f>'PID Simulator'!$D$7/SQRT(1+('PID Simulator'!$D$8*B912)^2)</f>
        <v>5.4859298653940104E-2</v>
      </c>
      <c r="D912">
        <f>-DEGREES(ATAN2(1,'PID Simulator'!$D$8*B912))+DEGREES(-'PID Simulator'!$D$9*B912)</f>
        <v>-191.13926327060105</v>
      </c>
    </row>
    <row r="913" spans="1:4" x14ac:dyDescent="0.15">
      <c r="A913">
        <v>912</v>
      </c>
      <c r="B913">
        <v>1.8221000000000001</v>
      </c>
      <c r="C913">
        <f>'PID Simulator'!$D$7/SQRT(1+('PID Simulator'!$D$8*B913)^2)</f>
        <v>5.4799264113387203E-2</v>
      </c>
      <c r="D913">
        <f>-DEGREES(ATAN2(1,'PID Simulator'!$D$8*B913))+DEGREES(-'PID Simulator'!$D$9*B913)</f>
        <v>-191.25729973745121</v>
      </c>
    </row>
    <row r="914" spans="1:4" x14ac:dyDescent="0.15">
      <c r="A914">
        <v>913</v>
      </c>
      <c r="B914">
        <v>1.8241000000000001</v>
      </c>
      <c r="C914">
        <f>'PID Simulator'!$D$7/SQRT(1+('PID Simulator'!$D$8*B914)^2)</f>
        <v>5.4739360627959747E-2</v>
      </c>
      <c r="D914">
        <f>-DEGREES(ATAN2(1,'PID Simulator'!$D$8*B914))+DEGREES(-'PID Simulator'!$D$9*B914)</f>
        <v>-191.37532867275331</v>
      </c>
    </row>
    <row r="915" spans="1:4" x14ac:dyDescent="0.15">
      <c r="A915">
        <v>914</v>
      </c>
      <c r="B915">
        <v>1.8261000000000001</v>
      </c>
      <c r="C915">
        <f>'PID Simulator'!$D$7/SQRT(1+('PID Simulator'!$D$8*B915)^2)</f>
        <v>5.4679587769632179E-2</v>
      </c>
      <c r="D915">
        <f>-DEGREES(ATAN2(1,'PID Simulator'!$D$8*B915))+DEGREES(-'PID Simulator'!$D$9*B915)</f>
        <v>-191.49335010115487</v>
      </c>
    </row>
    <row r="916" spans="1:4" x14ac:dyDescent="0.15">
      <c r="A916">
        <v>915</v>
      </c>
      <c r="B916">
        <v>1.8281000000000001</v>
      </c>
      <c r="C916">
        <f>'PID Simulator'!$D$7/SQRT(1+('PID Simulator'!$D$8*B916)^2)</f>
        <v>5.4619945112238041E-2</v>
      </c>
      <c r="D916">
        <f>-DEGREES(ATAN2(1,'PID Simulator'!$D$8*B916))+DEGREES(-'PID Simulator'!$D$9*B916)</f>
        <v>-191.6113640471961</v>
      </c>
    </row>
    <row r="917" spans="1:4" x14ac:dyDescent="0.15">
      <c r="A917">
        <v>916</v>
      </c>
      <c r="B917">
        <v>1.8301000000000001</v>
      </c>
      <c r="C917">
        <f>'PID Simulator'!$D$7/SQRT(1+('PID Simulator'!$D$8*B917)^2)</f>
        <v>5.456043223145985E-2</v>
      </c>
      <c r="D917">
        <f>-DEGREES(ATAN2(1,'PID Simulator'!$D$8*B917))+DEGREES(-'PID Simulator'!$D$9*B917)</f>
        <v>-191.72937053531044</v>
      </c>
    </row>
    <row r="918" spans="1:4" x14ac:dyDescent="0.15">
      <c r="A918">
        <v>917</v>
      </c>
      <c r="B918">
        <v>1.8321000000000001</v>
      </c>
      <c r="C918">
        <f>'PID Simulator'!$D$7/SQRT(1+('PID Simulator'!$D$8*B918)^2)</f>
        <v>5.4501048704819137E-2</v>
      </c>
      <c r="D918">
        <f>-DEGREES(ATAN2(1,'PID Simulator'!$D$8*B918))+DEGREES(-'PID Simulator'!$D$9*B918)</f>
        <v>-191.84736958982523</v>
      </c>
    </row>
    <row r="919" spans="1:4" x14ac:dyDescent="0.15">
      <c r="A919">
        <v>918</v>
      </c>
      <c r="B919">
        <v>1.8341000000000001</v>
      </c>
      <c r="C919">
        <f>'PID Simulator'!$D$7/SQRT(1+('PID Simulator'!$D$8*B919)^2)</f>
        <v>5.4441794111666456E-2</v>
      </c>
      <c r="D919">
        <f>-DEGREES(ATAN2(1,'PID Simulator'!$D$8*B919))+DEGREES(-'PID Simulator'!$D$9*B919)</f>
        <v>-191.96536123496213</v>
      </c>
    </row>
    <row r="920" spans="1:4" x14ac:dyDescent="0.15">
      <c r="A920">
        <v>919</v>
      </c>
      <c r="B920">
        <v>1.8361000000000001</v>
      </c>
      <c r="C920">
        <f>'PID Simulator'!$D$7/SQRT(1+('PID Simulator'!$D$8*B920)^2)</f>
        <v>5.4382668033171579E-2</v>
      </c>
      <c r="D920">
        <f>-DEGREES(ATAN2(1,'PID Simulator'!$D$8*B920))+DEGREES(-'PID Simulator'!$D$9*B920)</f>
        <v>-192.08334549483789</v>
      </c>
    </row>
    <row r="921" spans="1:4" x14ac:dyDescent="0.15">
      <c r="A921">
        <v>920</v>
      </c>
      <c r="B921">
        <v>1.8381000000000001</v>
      </c>
      <c r="C921">
        <f>'PID Simulator'!$D$7/SQRT(1+('PID Simulator'!$D$8*B921)^2)</f>
        <v>5.432367005231363E-2</v>
      </c>
      <c r="D921">
        <f>-DEGREES(ATAN2(1,'PID Simulator'!$D$8*B921))+DEGREES(-'PID Simulator'!$D$9*B921)</f>
        <v>-192.20132239346475</v>
      </c>
    </row>
    <row r="922" spans="1:4" x14ac:dyDescent="0.15">
      <c r="A922">
        <v>921</v>
      </c>
      <c r="B922">
        <v>1.8401000000000001</v>
      </c>
      <c r="C922">
        <f>'PID Simulator'!$D$7/SQRT(1+('PID Simulator'!$D$8*B922)^2)</f>
        <v>5.4264799753871371E-2</v>
      </c>
      <c r="D922">
        <f>-DEGREES(ATAN2(1,'PID Simulator'!$D$8*B922))+DEGREES(-'PID Simulator'!$D$9*B922)</f>
        <v>-192.31929195475109</v>
      </c>
    </row>
    <row r="923" spans="1:4" x14ac:dyDescent="0.15">
      <c r="A923">
        <v>922</v>
      </c>
      <c r="B923">
        <v>1.8421000000000001</v>
      </c>
      <c r="C923">
        <f>'PID Simulator'!$D$7/SQRT(1+('PID Simulator'!$D$8*B923)^2)</f>
        <v>5.4206056724413532E-2</v>
      </c>
      <c r="D923">
        <f>-DEGREES(ATAN2(1,'PID Simulator'!$D$8*B923))+DEGREES(-'PID Simulator'!$D$9*B923)</f>
        <v>-192.43725420250195</v>
      </c>
    </row>
    <row r="924" spans="1:4" x14ac:dyDescent="0.15">
      <c r="A924">
        <v>923</v>
      </c>
      <c r="B924">
        <v>1.8441000000000001</v>
      </c>
      <c r="C924">
        <f>'PID Simulator'!$D$7/SQRT(1+('PID Simulator'!$D$8*B924)^2)</f>
        <v>5.4147440552289115E-2</v>
      </c>
      <c r="D924">
        <f>-DEGREES(ATAN2(1,'PID Simulator'!$D$8*B924))+DEGREES(-'PID Simulator'!$D$9*B924)</f>
        <v>-192.55520916041962</v>
      </c>
    </row>
    <row r="925" spans="1:4" x14ac:dyDescent="0.15">
      <c r="A925">
        <v>924</v>
      </c>
      <c r="B925">
        <v>1.8461000000000001</v>
      </c>
      <c r="C925">
        <f>'PID Simulator'!$D$7/SQRT(1+('PID Simulator'!$D$8*B925)^2)</f>
        <v>5.408895082761795E-2</v>
      </c>
      <c r="D925">
        <f>-DEGREES(ATAN2(1,'PID Simulator'!$D$8*B925))+DEGREES(-'PID Simulator'!$D$9*B925)</f>
        <v>-192.67315685210423</v>
      </c>
    </row>
    <row r="926" spans="1:4" x14ac:dyDescent="0.15">
      <c r="A926">
        <v>925</v>
      </c>
      <c r="B926">
        <v>1.8481000000000001</v>
      </c>
      <c r="C926">
        <f>'PID Simulator'!$D$7/SQRT(1+('PID Simulator'!$D$8*B926)^2)</f>
        <v>5.4030587142281108E-2</v>
      </c>
      <c r="D926">
        <f>-DEGREES(ATAN2(1,'PID Simulator'!$D$8*B926))+DEGREES(-'PID Simulator'!$D$9*B926)</f>
        <v>-192.79109730105409</v>
      </c>
    </row>
    <row r="927" spans="1:4" x14ac:dyDescent="0.15">
      <c r="A927">
        <v>926</v>
      </c>
      <c r="B927">
        <v>1.8501000000000001</v>
      </c>
      <c r="C927">
        <f>'PID Simulator'!$D$7/SQRT(1+('PID Simulator'!$D$8*B927)^2)</f>
        <v>5.3972349089911505E-2</v>
      </c>
      <c r="D927">
        <f>-DEGREES(ATAN2(1,'PID Simulator'!$D$8*B927))+DEGREES(-'PID Simulator'!$D$9*B927)</f>
        <v>-192.9090305306666</v>
      </c>
    </row>
    <row r="928" spans="1:4" x14ac:dyDescent="0.15">
      <c r="A928">
        <v>927</v>
      </c>
      <c r="B928">
        <v>1.8521000000000001</v>
      </c>
      <c r="C928">
        <f>'PID Simulator'!$D$7/SQRT(1+('PID Simulator'!$D$8*B928)^2)</f>
        <v>5.3914236265884499E-2</v>
      </c>
      <c r="D928">
        <f>-DEGREES(ATAN2(1,'PID Simulator'!$D$8*B928))+DEGREES(-'PID Simulator'!$D$9*B928)</f>
        <v>-193.02695656423845</v>
      </c>
    </row>
    <row r="929" spans="1:4" x14ac:dyDescent="0.15">
      <c r="A929">
        <v>928</v>
      </c>
      <c r="B929">
        <v>1.8541000000000001</v>
      </c>
      <c r="C929">
        <f>'PID Simulator'!$D$7/SQRT(1+('PID Simulator'!$D$8*B929)^2)</f>
        <v>5.3856248267308601E-2</v>
      </c>
      <c r="D929">
        <f>-DEGREES(ATAN2(1,'PID Simulator'!$D$8*B929))+DEGREES(-'PID Simulator'!$D$9*B929)</f>
        <v>-193.14487542496633</v>
      </c>
    </row>
    <row r="930" spans="1:4" x14ac:dyDescent="0.15">
      <c r="A930">
        <v>929</v>
      </c>
      <c r="B930">
        <v>1.8561000000000001</v>
      </c>
      <c r="C930">
        <f>'PID Simulator'!$D$7/SQRT(1+('PID Simulator'!$D$8*B930)^2)</f>
        <v>5.3798384693016232E-2</v>
      </c>
      <c r="D930">
        <f>-DEGREES(ATAN2(1,'PID Simulator'!$D$8*B930))+DEGREES(-'PID Simulator'!$D$9*B930)</f>
        <v>-193.26278713594746</v>
      </c>
    </row>
    <row r="931" spans="1:4" x14ac:dyDescent="0.15">
      <c r="A931">
        <v>930</v>
      </c>
      <c r="B931">
        <v>1.8581000000000001</v>
      </c>
      <c r="C931">
        <f>'PID Simulator'!$D$7/SQRT(1+('PID Simulator'!$D$8*B931)^2)</f>
        <v>5.374064514355447E-2</v>
      </c>
      <c r="D931">
        <f>-DEGREES(ATAN2(1,'PID Simulator'!$D$8*B931))+DEGREES(-'PID Simulator'!$D$9*B931)</f>
        <v>-193.38069172018007</v>
      </c>
    </row>
    <row r="932" spans="1:4" x14ac:dyDescent="0.15">
      <c r="A932">
        <v>931</v>
      </c>
      <c r="B932">
        <v>1.8601000000000001</v>
      </c>
      <c r="C932">
        <f>'PID Simulator'!$D$7/SQRT(1+('PID Simulator'!$D$8*B932)^2)</f>
        <v>5.3683029221175953E-2</v>
      </c>
      <c r="D932">
        <f>-DEGREES(ATAN2(1,'PID Simulator'!$D$8*B932))+DEGREES(-'PID Simulator'!$D$9*B932)</f>
        <v>-193.49858920056391</v>
      </c>
    </row>
    <row r="933" spans="1:4" x14ac:dyDescent="0.15">
      <c r="A933">
        <v>932</v>
      </c>
      <c r="B933">
        <v>1.8621000000000001</v>
      </c>
      <c r="C933">
        <f>'PID Simulator'!$D$7/SQRT(1+('PID Simulator'!$D$8*B933)^2)</f>
        <v>5.3625536529829813E-2</v>
      </c>
      <c r="D933">
        <f>-DEGREES(ATAN2(1,'PID Simulator'!$D$8*B933))+DEGREES(-'PID Simulator'!$D$9*B933)</f>
        <v>-193.61647959990097</v>
      </c>
    </row>
    <row r="934" spans="1:4" x14ac:dyDescent="0.15">
      <c r="A934">
        <v>933</v>
      </c>
      <c r="B934">
        <v>1.8641000000000001</v>
      </c>
      <c r="C934">
        <f>'PID Simulator'!$D$7/SQRT(1+('PID Simulator'!$D$8*B934)^2)</f>
        <v>5.3568166675152629E-2</v>
      </c>
      <c r="D934">
        <f>-DEGREES(ATAN2(1,'PID Simulator'!$D$8*B934))+DEGREES(-'PID Simulator'!$D$9*B934)</f>
        <v>-193.73436294089572</v>
      </c>
    </row>
    <row r="935" spans="1:4" x14ac:dyDescent="0.15">
      <c r="A935">
        <v>934</v>
      </c>
      <c r="B935">
        <v>1.8661000000000001</v>
      </c>
      <c r="C935">
        <f>'PID Simulator'!$D$7/SQRT(1+('PID Simulator'!$D$8*B935)^2)</f>
        <v>5.3510919264459465E-2</v>
      </c>
      <c r="D935">
        <f>-DEGREES(ATAN2(1,'PID Simulator'!$D$8*B935))+DEGREES(-'PID Simulator'!$D$9*B935)</f>
        <v>-193.85223924615573</v>
      </c>
    </row>
    <row r="936" spans="1:4" x14ac:dyDescent="0.15">
      <c r="A936">
        <v>935</v>
      </c>
      <c r="B936">
        <v>1.8681000000000001</v>
      </c>
      <c r="C936">
        <f>'PID Simulator'!$D$7/SQRT(1+('PID Simulator'!$D$8*B936)^2)</f>
        <v>5.345379390673493E-2</v>
      </c>
      <c r="D936">
        <f>-DEGREES(ATAN2(1,'PID Simulator'!$D$8*B936))+DEGREES(-'PID Simulator'!$D$9*B936)</f>
        <v>-193.97010853819233</v>
      </c>
    </row>
    <row r="937" spans="1:4" x14ac:dyDescent="0.15">
      <c r="A937">
        <v>936</v>
      </c>
      <c r="B937">
        <v>1.8701000000000001</v>
      </c>
      <c r="C937">
        <f>'PID Simulator'!$D$7/SQRT(1+('PID Simulator'!$D$8*B937)^2)</f>
        <v>5.3396790212624411E-2</v>
      </c>
      <c r="D937">
        <f>-DEGREES(ATAN2(1,'PID Simulator'!$D$8*B937))+DEGREES(-'PID Simulator'!$D$9*B937)</f>
        <v>-194.08797083942099</v>
      </c>
    </row>
    <row r="938" spans="1:4" x14ac:dyDescent="0.15">
      <c r="A938">
        <v>937</v>
      </c>
      <c r="B938">
        <v>1.8721000000000001</v>
      </c>
      <c r="C938">
        <f>'PID Simulator'!$D$7/SQRT(1+('PID Simulator'!$D$8*B938)^2)</f>
        <v>5.3339907794425212E-2</v>
      </c>
      <c r="D938">
        <f>-DEGREES(ATAN2(1,'PID Simulator'!$D$8*B938))+DEGREES(-'PID Simulator'!$D$9*B938)</f>
        <v>-194.20582617216178</v>
      </c>
    </row>
    <row r="939" spans="1:4" x14ac:dyDescent="0.15">
      <c r="A939">
        <v>938</v>
      </c>
      <c r="B939">
        <v>1.8741000000000001</v>
      </c>
      <c r="C939">
        <f>'PID Simulator'!$D$7/SQRT(1+('PID Simulator'!$D$8*B939)^2)</f>
        <v>5.3283146266077823E-2</v>
      </c>
      <c r="D939">
        <f>-DEGREES(ATAN2(1,'PID Simulator'!$D$8*B939))+DEGREES(-'PID Simulator'!$D$9*B939)</f>
        <v>-194.32367455863996</v>
      </c>
    </row>
    <row r="940" spans="1:4" x14ac:dyDescent="0.15">
      <c r="A940">
        <v>939</v>
      </c>
      <c r="B940">
        <v>1.8761000000000001</v>
      </c>
      <c r="C940">
        <f>'PID Simulator'!$D$7/SQRT(1+('PID Simulator'!$D$8*B940)^2)</f>
        <v>5.3226505243157252E-2</v>
      </c>
      <c r="D940">
        <f>-DEGREES(ATAN2(1,'PID Simulator'!$D$8*B940))+DEGREES(-'PID Simulator'!$D$9*B940)</f>
        <v>-194.44151602098651</v>
      </c>
    </row>
    <row r="941" spans="1:4" x14ac:dyDescent="0.15">
      <c r="A941">
        <v>940</v>
      </c>
      <c r="B941">
        <v>1.8781000000000001</v>
      </c>
      <c r="C941">
        <f>'PID Simulator'!$D$7/SQRT(1+('PID Simulator'!$D$8*B941)^2)</f>
        <v>5.3169984342864393E-2</v>
      </c>
      <c r="D941">
        <f>-DEGREES(ATAN2(1,'PID Simulator'!$D$8*B941))+DEGREES(-'PID Simulator'!$D$9*B941)</f>
        <v>-194.55935058123859</v>
      </c>
    </row>
    <row r="942" spans="1:4" x14ac:dyDescent="0.15">
      <c r="A942">
        <v>941</v>
      </c>
      <c r="B942">
        <v>1.8801000000000001</v>
      </c>
      <c r="C942">
        <f>'PID Simulator'!$D$7/SQRT(1+('PID Simulator'!$D$8*B942)^2)</f>
        <v>5.311358318401746E-2</v>
      </c>
      <c r="D942">
        <f>-DEGREES(ATAN2(1,'PID Simulator'!$D$8*B942))+DEGREES(-'PID Simulator'!$D$9*B942)</f>
        <v>-194.67717826133998</v>
      </c>
    </row>
    <row r="943" spans="1:4" x14ac:dyDescent="0.15">
      <c r="A943">
        <v>942</v>
      </c>
      <c r="B943">
        <v>1.8821000000000001</v>
      </c>
      <c r="C943">
        <f>'PID Simulator'!$D$7/SQRT(1+('PID Simulator'!$D$8*B943)^2)</f>
        <v>5.3057301387043426E-2</v>
      </c>
      <c r="D943">
        <f>-DEGREES(ATAN2(1,'PID Simulator'!$D$8*B943))+DEGREES(-'PID Simulator'!$D$9*B943)</f>
        <v>-194.79499908314165</v>
      </c>
    </row>
    <row r="944" spans="1:4" x14ac:dyDescent="0.15">
      <c r="A944">
        <v>943</v>
      </c>
      <c r="B944">
        <v>1.8841000000000001</v>
      </c>
      <c r="C944">
        <f>'PID Simulator'!$D$7/SQRT(1+('PID Simulator'!$D$8*B944)^2)</f>
        <v>5.3001138573969618E-2</v>
      </c>
      <c r="D944">
        <f>-DEGREES(ATAN2(1,'PID Simulator'!$D$8*B944))+DEGREES(-'PID Simulator'!$D$9*B944)</f>
        <v>-194.91281306840222</v>
      </c>
    </row>
    <row r="945" spans="1:4" x14ac:dyDescent="0.15">
      <c r="A945">
        <v>944</v>
      </c>
      <c r="B945">
        <v>1.8861000000000001</v>
      </c>
      <c r="C945">
        <f>'PID Simulator'!$D$7/SQRT(1+('PID Simulator'!$D$8*B945)^2)</f>
        <v>5.2945094368415241E-2</v>
      </c>
      <c r="D945">
        <f>-DEGREES(ATAN2(1,'PID Simulator'!$D$8*B945))+DEGREES(-'PID Simulator'!$D$9*B945)</f>
        <v>-195.03062023878849</v>
      </c>
    </row>
    <row r="946" spans="1:4" x14ac:dyDescent="0.15">
      <c r="A946">
        <v>945</v>
      </c>
      <c r="B946">
        <v>1.8881000000000001</v>
      </c>
      <c r="C946">
        <f>'PID Simulator'!$D$7/SQRT(1+('PID Simulator'!$D$8*B946)^2)</f>
        <v>5.2889168395583074E-2</v>
      </c>
      <c r="D946">
        <f>-DEGREES(ATAN2(1,'PID Simulator'!$D$8*B946))+DEGREES(-'PID Simulator'!$D$9*B946)</f>
        <v>-195.14842061587581</v>
      </c>
    </row>
    <row r="947" spans="1:4" x14ac:dyDescent="0.15">
      <c r="A947">
        <v>946</v>
      </c>
      <c r="B947">
        <v>1.8901000000000001</v>
      </c>
      <c r="C947">
        <f>'PID Simulator'!$D$7/SQRT(1+('PID Simulator'!$D$8*B947)^2)</f>
        <v>5.2833360282251149E-2</v>
      </c>
      <c r="D947">
        <f>-DEGREES(ATAN2(1,'PID Simulator'!$D$8*B947))+DEGREES(-'PID Simulator'!$D$9*B947)</f>
        <v>-195.26621422114872</v>
      </c>
    </row>
    <row r="948" spans="1:4" x14ac:dyDescent="0.15">
      <c r="A948">
        <v>947</v>
      </c>
      <c r="B948">
        <v>1.8921000000000001</v>
      </c>
      <c r="C948">
        <f>'PID Simulator'!$D$7/SQRT(1+('PID Simulator'!$D$8*B948)^2)</f>
        <v>5.2777669656764434E-2</v>
      </c>
      <c r="D948">
        <f>-DEGREES(ATAN2(1,'PID Simulator'!$D$8*B948))+DEGREES(-'PID Simulator'!$D$9*B948)</f>
        <v>-195.38400107600125</v>
      </c>
    </row>
    <row r="949" spans="1:4" x14ac:dyDescent="0.15">
      <c r="A949">
        <v>948</v>
      </c>
      <c r="B949">
        <v>1.8941000000000001</v>
      </c>
      <c r="C949">
        <f>'PID Simulator'!$D$7/SQRT(1+('PID Simulator'!$D$8*B949)^2)</f>
        <v>5.2722096149026718E-2</v>
      </c>
      <c r="D949">
        <f>-DEGREES(ATAN2(1,'PID Simulator'!$D$8*B949))+DEGREES(-'PID Simulator'!$D$9*B949)</f>
        <v>-195.50178120173757</v>
      </c>
    </row>
    <row r="950" spans="1:4" x14ac:dyDescent="0.15">
      <c r="A950">
        <v>949</v>
      </c>
      <c r="B950">
        <v>1.8961000000000001</v>
      </c>
      <c r="C950">
        <f>'PID Simulator'!$D$7/SQRT(1+('PID Simulator'!$D$8*B950)^2)</f>
        <v>5.2666639390492445E-2</v>
      </c>
      <c r="D950">
        <f>-DEGREES(ATAN2(1,'PID Simulator'!$D$8*B950))+DEGREES(-'PID Simulator'!$D$9*B950)</f>
        <v>-195.6195546195724</v>
      </c>
    </row>
    <row r="951" spans="1:4" x14ac:dyDescent="0.15">
      <c r="A951">
        <v>950</v>
      </c>
      <c r="B951">
        <v>1.8981000000000001</v>
      </c>
      <c r="C951">
        <f>'PID Simulator'!$D$7/SQRT(1+('PID Simulator'!$D$8*B951)^2)</f>
        <v>5.2611299014158529E-2</v>
      </c>
      <c r="D951">
        <f>-DEGREES(ATAN2(1,'PID Simulator'!$D$8*B951))+DEGREES(-'PID Simulator'!$D$9*B951)</f>
        <v>-195.73732135063133</v>
      </c>
    </row>
    <row r="952" spans="1:4" x14ac:dyDescent="0.15">
      <c r="A952">
        <v>951</v>
      </c>
      <c r="B952">
        <v>1.9001000000000001</v>
      </c>
      <c r="C952">
        <f>'PID Simulator'!$D$7/SQRT(1+('PID Simulator'!$D$8*B952)^2)</f>
        <v>5.255607465455641E-2</v>
      </c>
      <c r="D952">
        <f>-DEGREES(ATAN2(1,'PID Simulator'!$D$8*B952))+DEGREES(-'PID Simulator'!$D$9*B952)</f>
        <v>-195.85508141595156</v>
      </c>
    </row>
    <row r="953" spans="1:4" x14ac:dyDescent="0.15">
      <c r="A953">
        <v>952</v>
      </c>
      <c r="B953">
        <v>1.9021000000000001</v>
      </c>
      <c r="C953">
        <f>'PID Simulator'!$D$7/SQRT(1+('PID Simulator'!$D$8*B953)^2)</f>
        <v>5.2500965947743998E-2</v>
      </c>
      <c r="D953">
        <f>-DEGREES(ATAN2(1,'PID Simulator'!$D$8*B953))+DEGREES(-'PID Simulator'!$D$9*B953)</f>
        <v>-195.97283483648212</v>
      </c>
    </row>
    <row r="954" spans="1:4" x14ac:dyDescent="0.15">
      <c r="A954">
        <v>953</v>
      </c>
      <c r="B954">
        <v>1.9041000000000001</v>
      </c>
      <c r="C954">
        <f>'PID Simulator'!$D$7/SQRT(1+('PID Simulator'!$D$8*B954)^2)</f>
        <v>5.2445972531297708E-2</v>
      </c>
      <c r="D954">
        <f>-DEGREES(ATAN2(1,'PID Simulator'!$D$8*B954))+DEGREES(-'PID Simulator'!$D$9*B954)</f>
        <v>-196.09058163308447</v>
      </c>
    </row>
    <row r="955" spans="1:4" x14ac:dyDescent="0.15">
      <c r="A955">
        <v>954</v>
      </c>
      <c r="B955">
        <v>1.9061000000000001</v>
      </c>
      <c r="C955">
        <f>'PID Simulator'!$D$7/SQRT(1+('PID Simulator'!$D$8*B955)^2)</f>
        <v>5.2391094044304608E-2</v>
      </c>
      <c r="D955">
        <f>-DEGREES(ATAN2(1,'PID Simulator'!$D$8*B955))+DEGREES(-'PID Simulator'!$D$9*B955)</f>
        <v>-196.20832182653288</v>
      </c>
    </row>
    <row r="956" spans="1:4" x14ac:dyDescent="0.15">
      <c r="A956">
        <v>955</v>
      </c>
      <c r="B956">
        <v>1.9081000000000001</v>
      </c>
      <c r="C956">
        <f>'PID Simulator'!$D$7/SQRT(1+('PID Simulator'!$D$8*B956)^2)</f>
        <v>5.233633012735453E-2</v>
      </c>
      <c r="D956">
        <f>-DEGREES(ATAN2(1,'PID Simulator'!$D$8*B956))+DEGREES(-'PID Simulator'!$D$9*B956)</f>
        <v>-196.32605543751504</v>
      </c>
    </row>
    <row r="957" spans="1:4" x14ac:dyDescent="0.15">
      <c r="A957">
        <v>956</v>
      </c>
      <c r="B957">
        <v>1.9101000000000001</v>
      </c>
      <c r="C957">
        <f>'PID Simulator'!$D$7/SQRT(1+('PID Simulator'!$D$8*B957)^2)</f>
        <v>5.2281680422532312E-2</v>
      </c>
      <c r="D957">
        <f>-DEGREES(ATAN2(1,'PID Simulator'!$D$8*B957))+DEGREES(-'PID Simulator'!$D$9*B957)</f>
        <v>-196.44378248663219</v>
      </c>
    </row>
    <row r="958" spans="1:4" x14ac:dyDescent="0.15">
      <c r="A958">
        <v>957</v>
      </c>
      <c r="B958">
        <v>1.9121000000000001</v>
      </c>
      <c r="C958">
        <f>'PID Simulator'!$D$7/SQRT(1+('PID Simulator'!$D$8*B958)^2)</f>
        <v>5.2227144573409968E-2</v>
      </c>
      <c r="D958">
        <f>-DEGREES(ATAN2(1,'PID Simulator'!$D$8*B958))+DEGREES(-'PID Simulator'!$D$9*B958)</f>
        <v>-196.56150299439992</v>
      </c>
    </row>
    <row r="959" spans="1:4" x14ac:dyDescent="0.15">
      <c r="A959">
        <v>958</v>
      </c>
      <c r="B959">
        <v>1.9141000000000001</v>
      </c>
      <c r="C959">
        <f>'PID Simulator'!$D$7/SQRT(1+('PID Simulator'!$D$8*B959)^2)</f>
        <v>5.2172722225039055E-2</v>
      </c>
      <c r="D959">
        <f>-DEGREES(ATAN2(1,'PID Simulator'!$D$8*B959))+DEGREES(-'PID Simulator'!$D$9*B959)</f>
        <v>-196.67921698124843</v>
      </c>
    </row>
    <row r="960" spans="1:4" x14ac:dyDescent="0.15">
      <c r="A960">
        <v>959</v>
      </c>
      <c r="B960">
        <v>1.9161000000000001</v>
      </c>
      <c r="C960">
        <f>'PID Simulator'!$D$7/SQRT(1+('PID Simulator'!$D$8*B960)^2)</f>
        <v>5.2118413023942975E-2</v>
      </c>
      <c r="D960">
        <f>-DEGREES(ATAN2(1,'PID Simulator'!$D$8*B960))+DEGREES(-'PID Simulator'!$D$9*B960)</f>
        <v>-196.79692446752296</v>
      </c>
    </row>
    <row r="961" spans="1:4" x14ac:dyDescent="0.15">
      <c r="A961">
        <v>960</v>
      </c>
      <c r="B961">
        <v>1.9181000000000001</v>
      </c>
      <c r="C961">
        <f>'PID Simulator'!$D$7/SQRT(1+('PID Simulator'!$D$8*B961)^2)</f>
        <v>5.206421661810938E-2</v>
      </c>
      <c r="D961">
        <f>-DEGREES(ATAN2(1,'PID Simulator'!$D$8*B961))+DEGREES(-'PID Simulator'!$D$9*B961)</f>
        <v>-196.91462547348436</v>
      </c>
    </row>
    <row r="962" spans="1:4" x14ac:dyDescent="0.15">
      <c r="A962">
        <v>961</v>
      </c>
      <c r="B962">
        <v>1.9200999999999999</v>
      </c>
      <c r="C962">
        <f>'PID Simulator'!$D$7/SQRT(1+('PID Simulator'!$D$8*B962)^2)</f>
        <v>5.2010132656982601E-2</v>
      </c>
      <c r="D962">
        <f>-DEGREES(ATAN2(1,'PID Simulator'!$D$8*B962))+DEGREES(-'PID Simulator'!$D$9*B962)</f>
        <v>-197.0323200193094</v>
      </c>
    </row>
    <row r="963" spans="1:4" x14ac:dyDescent="0.15">
      <c r="A963">
        <v>962</v>
      </c>
      <c r="B963">
        <v>1.9220999999999999</v>
      </c>
      <c r="C963">
        <f>'PID Simulator'!$D$7/SQRT(1+('PID Simulator'!$D$8*B963)^2)</f>
        <v>5.1956160791456145E-2</v>
      </c>
      <c r="D963">
        <f>-DEGREES(ATAN2(1,'PID Simulator'!$D$8*B963))+DEGREES(-'PID Simulator'!$D$9*B963)</f>
        <v>-197.15000812509126</v>
      </c>
    </row>
    <row r="964" spans="1:4" x14ac:dyDescent="0.15">
      <c r="A964">
        <v>963</v>
      </c>
      <c r="B964">
        <v>1.9240999999999999</v>
      </c>
      <c r="C964">
        <f>'PID Simulator'!$D$7/SQRT(1+('PID Simulator'!$D$8*B964)^2)</f>
        <v>5.1902300673865198E-2</v>
      </c>
      <c r="D964">
        <f>-DEGREES(ATAN2(1,'PID Simulator'!$D$8*B964))+DEGREES(-'PID Simulator'!$D$9*B964)</f>
        <v>-197.2676898108399</v>
      </c>
    </row>
    <row r="965" spans="1:4" x14ac:dyDescent="0.15">
      <c r="A965">
        <v>964</v>
      </c>
      <c r="B965">
        <v>1.9260999999999999</v>
      </c>
      <c r="C965">
        <f>'PID Simulator'!$D$7/SQRT(1+('PID Simulator'!$D$8*B965)^2)</f>
        <v>5.1848551957979223E-2</v>
      </c>
      <c r="D965">
        <f>-DEGREES(ATAN2(1,'PID Simulator'!$D$8*B965))+DEGREES(-'PID Simulator'!$D$9*B965)</f>
        <v>-197.38536509648264</v>
      </c>
    </row>
    <row r="966" spans="1:4" x14ac:dyDescent="0.15">
      <c r="A966">
        <v>965</v>
      </c>
      <c r="B966">
        <v>1.9280999999999999</v>
      </c>
      <c r="C966">
        <f>'PID Simulator'!$D$7/SQRT(1+('PID Simulator'!$D$8*B966)^2)</f>
        <v>5.1794914298994583E-2</v>
      </c>
      <c r="D966">
        <f>-DEGREES(ATAN2(1,'PID Simulator'!$D$8*B966))+DEGREES(-'PID Simulator'!$D$9*B966)</f>
        <v>-197.50303400186442</v>
      </c>
    </row>
    <row r="967" spans="1:4" x14ac:dyDescent="0.15">
      <c r="A967">
        <v>966</v>
      </c>
      <c r="B967">
        <v>1.9300999999999999</v>
      </c>
      <c r="C967">
        <f>'PID Simulator'!$D$7/SQRT(1+('PID Simulator'!$D$8*B967)^2)</f>
        <v>5.1741387353527193E-2</v>
      </c>
      <c r="D967">
        <f>-DEGREES(ATAN2(1,'PID Simulator'!$D$8*B967))+DEGREES(-'PID Simulator'!$D$9*B967)</f>
        <v>-197.62069654674829</v>
      </c>
    </row>
    <row r="968" spans="1:4" x14ac:dyDescent="0.15">
      <c r="A968">
        <v>967</v>
      </c>
      <c r="B968">
        <v>1.9320999999999999</v>
      </c>
      <c r="C968">
        <f>'PID Simulator'!$D$7/SQRT(1+('PID Simulator'!$D$8*B968)^2)</f>
        <v>5.1687970779605241E-2</v>
      </c>
      <c r="D968">
        <f>-DEGREES(ATAN2(1,'PID Simulator'!$D$8*B968))+DEGREES(-'PID Simulator'!$D$9*B968)</f>
        <v>-197.73835275081589</v>
      </c>
    </row>
    <row r="969" spans="1:4" x14ac:dyDescent="0.15">
      <c r="A969">
        <v>968</v>
      </c>
      <c r="B969">
        <v>1.9340999999999999</v>
      </c>
      <c r="C969">
        <f>'PID Simulator'!$D$7/SQRT(1+('PID Simulator'!$D$8*B969)^2)</f>
        <v>5.1634664236661937E-2</v>
      </c>
      <c r="D969">
        <f>-DEGREES(ATAN2(1,'PID Simulator'!$D$8*B969))+DEGREES(-'PID Simulator'!$D$9*B969)</f>
        <v>-197.85600263366777</v>
      </c>
    </row>
    <row r="970" spans="1:4" x14ac:dyDescent="0.15">
      <c r="A970">
        <v>969</v>
      </c>
      <c r="B970">
        <v>1.9360999999999999</v>
      </c>
      <c r="C970">
        <f>'PID Simulator'!$D$7/SQRT(1+('PID Simulator'!$D$8*B970)^2)</f>
        <v>5.158146738552833E-2</v>
      </c>
      <c r="D970">
        <f>-DEGREES(ATAN2(1,'PID Simulator'!$D$8*B970))+DEGREES(-'PID Simulator'!$D$9*B970)</f>
        <v>-197.97364621482387</v>
      </c>
    </row>
    <row r="971" spans="1:4" x14ac:dyDescent="0.15">
      <c r="A971">
        <v>970</v>
      </c>
      <c r="B971">
        <v>1.9380999999999999</v>
      </c>
      <c r="C971">
        <f>'PID Simulator'!$D$7/SQRT(1+('PID Simulator'!$D$8*B971)^2)</f>
        <v>5.1528379888426144E-2</v>
      </c>
      <c r="D971">
        <f>-DEGREES(ATAN2(1,'PID Simulator'!$D$8*B971))+DEGREES(-'PID Simulator'!$D$9*B971)</f>
        <v>-198.09128351372391</v>
      </c>
    </row>
    <row r="972" spans="1:4" x14ac:dyDescent="0.15">
      <c r="A972">
        <v>971</v>
      </c>
      <c r="B972">
        <v>1.9400999999999999</v>
      </c>
      <c r="C972">
        <f>'PID Simulator'!$D$7/SQRT(1+('PID Simulator'!$D$8*B972)^2)</f>
        <v>5.1475401408960654E-2</v>
      </c>
      <c r="D972">
        <f>-DEGREES(ATAN2(1,'PID Simulator'!$D$8*B972))+DEGREES(-'PID Simulator'!$D$9*B972)</f>
        <v>-198.20891454972772</v>
      </c>
    </row>
    <row r="973" spans="1:4" x14ac:dyDescent="0.15">
      <c r="A973">
        <v>972</v>
      </c>
      <c r="B973">
        <v>1.9420999999999999</v>
      </c>
      <c r="C973">
        <f>'PID Simulator'!$D$7/SQRT(1+('PID Simulator'!$D$8*B973)^2)</f>
        <v>5.1422531612113645E-2</v>
      </c>
      <c r="D973">
        <f>-DEGREES(ATAN2(1,'PID Simulator'!$D$8*B973))+DEGREES(-'PID Simulator'!$D$9*B973)</f>
        <v>-198.32653934211589</v>
      </c>
    </row>
    <row r="974" spans="1:4" x14ac:dyDescent="0.15">
      <c r="A974">
        <v>973</v>
      </c>
      <c r="B974">
        <v>1.9440999999999999</v>
      </c>
      <c r="C974">
        <f>'PID Simulator'!$D$7/SQRT(1+('PID Simulator'!$D$8*B974)^2)</f>
        <v>5.136977016423637E-2</v>
      </c>
      <c r="D974">
        <f>-DEGREES(ATAN2(1,'PID Simulator'!$D$8*B974))+DEGREES(-'PID Simulator'!$D$9*B974)</f>
        <v>-198.44415791008998</v>
      </c>
    </row>
    <row r="975" spans="1:4" x14ac:dyDescent="0.15">
      <c r="A975">
        <v>974</v>
      </c>
      <c r="B975">
        <v>1.9460999999999999</v>
      </c>
      <c r="C975">
        <f>'PID Simulator'!$D$7/SQRT(1+('PID Simulator'!$D$8*B975)^2)</f>
        <v>5.1317116733042588E-2</v>
      </c>
      <c r="D975">
        <f>-DEGREES(ATAN2(1,'PID Simulator'!$D$8*B975))+DEGREES(-'PID Simulator'!$D$9*B975)</f>
        <v>-198.56177027277283</v>
      </c>
    </row>
    <row r="976" spans="1:4" x14ac:dyDescent="0.15">
      <c r="A976">
        <v>975</v>
      </c>
      <c r="B976">
        <v>1.9480999999999999</v>
      </c>
      <c r="C976">
        <f>'PID Simulator'!$D$7/SQRT(1+('PID Simulator'!$D$8*B976)^2)</f>
        <v>5.1264570987601579E-2</v>
      </c>
      <c r="D976">
        <f>-DEGREES(ATAN2(1,'PID Simulator'!$D$8*B976))+DEGREES(-'PID Simulator'!$D$9*B976)</f>
        <v>-198.67937644920926</v>
      </c>
    </row>
    <row r="977" spans="1:4" x14ac:dyDescent="0.15">
      <c r="A977">
        <v>976</v>
      </c>
      <c r="B977">
        <v>1.9500999999999999</v>
      </c>
      <c r="C977">
        <f>'PID Simulator'!$D$7/SQRT(1+('PID Simulator'!$D$8*B977)^2)</f>
        <v>5.1212132598331302E-2</v>
      </c>
      <c r="D977">
        <f>-DEGREES(ATAN2(1,'PID Simulator'!$D$8*B977))+DEGREES(-'PID Simulator'!$D$9*B977)</f>
        <v>-198.79697645836626</v>
      </c>
    </row>
    <row r="978" spans="1:4" x14ac:dyDescent="0.15">
      <c r="A978">
        <v>977</v>
      </c>
      <c r="B978">
        <v>1.9520999999999999</v>
      </c>
      <c r="C978">
        <f>'PID Simulator'!$D$7/SQRT(1+('PID Simulator'!$D$8*B978)^2)</f>
        <v>5.1159801236991521E-2</v>
      </c>
      <c r="D978">
        <f>-DEGREES(ATAN2(1,'PID Simulator'!$D$8*B978))+DEGREES(-'PID Simulator'!$D$9*B978)</f>
        <v>-198.9145703191333</v>
      </c>
    </row>
    <row r="979" spans="1:4" x14ac:dyDescent="0.15">
      <c r="A979">
        <v>978</v>
      </c>
      <c r="B979">
        <v>1.9540999999999999</v>
      </c>
      <c r="C979">
        <f>'PID Simulator'!$D$7/SQRT(1+('PID Simulator'!$D$8*B979)^2)</f>
        <v>5.1107576576676993E-2</v>
      </c>
      <c r="D979">
        <f>-DEGREES(ATAN2(1,'PID Simulator'!$D$8*B979))+DEGREES(-'PID Simulator'!$D$9*B979)</f>
        <v>-199.03215805032306</v>
      </c>
    </row>
    <row r="980" spans="1:4" x14ac:dyDescent="0.15">
      <c r="A980">
        <v>979</v>
      </c>
      <c r="B980">
        <v>1.9560999999999999</v>
      </c>
      <c r="C980">
        <f>'PID Simulator'!$D$7/SQRT(1+('PID Simulator'!$D$8*B980)^2)</f>
        <v>5.1055458291810692E-2</v>
      </c>
      <c r="D980">
        <f>-DEGREES(ATAN2(1,'PID Simulator'!$D$8*B980))+DEGREES(-'PID Simulator'!$D$9*B980)</f>
        <v>-199.14973967067147</v>
      </c>
    </row>
    <row r="981" spans="1:4" x14ac:dyDescent="0.15">
      <c r="A981">
        <v>980</v>
      </c>
      <c r="B981">
        <v>1.9581</v>
      </c>
      <c r="C981">
        <f>'PID Simulator'!$D$7/SQRT(1+('PID Simulator'!$D$8*B981)^2)</f>
        <v>5.1003446058137059E-2</v>
      </c>
      <c r="D981">
        <f>-DEGREES(ATAN2(1,'PID Simulator'!$D$8*B981))+DEGREES(-'PID Simulator'!$D$9*B981)</f>
        <v>-199.2673151988383</v>
      </c>
    </row>
    <row r="982" spans="1:4" x14ac:dyDescent="0.15">
      <c r="A982">
        <v>981</v>
      </c>
      <c r="B982">
        <v>1.9601</v>
      </c>
      <c r="C982">
        <f>'PID Simulator'!$D$7/SQRT(1+('PID Simulator'!$D$8*B982)^2)</f>
        <v>5.0951539552715364E-2</v>
      </c>
      <c r="D982">
        <f>-DEGREES(ATAN2(1,'PID Simulator'!$D$8*B982))+DEGREES(-'PID Simulator'!$D$9*B982)</f>
        <v>-199.38488465340751</v>
      </c>
    </row>
    <row r="983" spans="1:4" x14ac:dyDescent="0.15">
      <c r="A983">
        <v>982</v>
      </c>
      <c r="B983">
        <v>1.9621</v>
      </c>
      <c r="C983">
        <f>'PID Simulator'!$D$7/SQRT(1+('PID Simulator'!$D$8*B983)^2)</f>
        <v>5.0899738453913032E-2</v>
      </c>
      <c r="D983">
        <f>-DEGREES(ATAN2(1,'PID Simulator'!$D$8*B983))+DEGREES(-'PID Simulator'!$D$9*B983)</f>
        <v>-199.50244805288759</v>
      </c>
    </row>
    <row r="984" spans="1:4" x14ac:dyDescent="0.15">
      <c r="A984">
        <v>983</v>
      </c>
      <c r="B984">
        <v>1.9641</v>
      </c>
      <c r="C984">
        <f>'PID Simulator'!$D$7/SQRT(1+('PID Simulator'!$D$8*B984)^2)</f>
        <v>5.0848042441398997E-2</v>
      </c>
      <c r="D984">
        <f>-DEGREES(ATAN2(1,'PID Simulator'!$D$8*B984))+DEGREES(-'PID Simulator'!$D$9*B984)</f>
        <v>-199.62000541571192</v>
      </c>
    </row>
    <row r="985" spans="1:4" x14ac:dyDescent="0.15">
      <c r="A985">
        <v>984</v>
      </c>
      <c r="B985">
        <v>1.9661</v>
      </c>
      <c r="C985">
        <f>'PID Simulator'!$D$7/SQRT(1+('PID Simulator'!$D$8*B985)^2)</f>
        <v>5.0796451196137196E-2</v>
      </c>
      <c r="D985">
        <f>-DEGREES(ATAN2(1,'PID Simulator'!$D$8*B985))+DEGREES(-'PID Simulator'!$D$9*B985)</f>
        <v>-199.73755676023927</v>
      </c>
    </row>
    <row r="986" spans="1:4" x14ac:dyDescent="0.15">
      <c r="A986">
        <v>985</v>
      </c>
      <c r="B986">
        <v>1.9681</v>
      </c>
      <c r="C986">
        <f>'PID Simulator'!$D$7/SQRT(1+('PID Simulator'!$D$8*B986)^2)</f>
        <v>5.0744964400380038E-2</v>
      </c>
      <c r="D986">
        <f>-DEGREES(ATAN2(1,'PID Simulator'!$D$8*B986))+DEGREES(-'PID Simulator'!$D$9*B986)</f>
        <v>-199.85510210475414</v>
      </c>
    </row>
    <row r="987" spans="1:4" x14ac:dyDescent="0.15">
      <c r="A987">
        <v>986</v>
      </c>
      <c r="B987">
        <v>1.9701</v>
      </c>
      <c r="C987">
        <f>'PID Simulator'!$D$7/SQRT(1+('PID Simulator'!$D$8*B987)^2)</f>
        <v>5.0693581737661822E-2</v>
      </c>
      <c r="D987">
        <f>-DEGREES(ATAN2(1,'PID Simulator'!$D$8*B987))+DEGREES(-'PID Simulator'!$D$9*B987)</f>
        <v>-199.97264146746696</v>
      </c>
    </row>
    <row r="988" spans="1:4" x14ac:dyDescent="0.15">
      <c r="A988">
        <v>987</v>
      </c>
      <c r="B988">
        <v>1.9721</v>
      </c>
      <c r="C988">
        <f>'PID Simulator'!$D$7/SQRT(1+('PID Simulator'!$D$8*B988)^2)</f>
        <v>5.0642302892792423E-2</v>
      </c>
      <c r="D988">
        <f>-DEGREES(ATAN2(1,'PID Simulator'!$D$8*B988))+DEGREES(-'PID Simulator'!$D$9*B988)</f>
        <v>-200.09017486651476</v>
      </c>
    </row>
    <row r="989" spans="1:4" x14ac:dyDescent="0.15">
      <c r="A989">
        <v>988</v>
      </c>
      <c r="B989">
        <v>1.9741</v>
      </c>
      <c r="C989">
        <f>'PID Simulator'!$D$7/SQRT(1+('PID Simulator'!$D$8*B989)^2)</f>
        <v>5.0591127551850766E-2</v>
      </c>
      <c r="D989">
        <f>-DEGREES(ATAN2(1,'PID Simulator'!$D$8*B989))+DEGREES(-'PID Simulator'!$D$9*B989)</f>
        <v>-200.20770231996124</v>
      </c>
    </row>
    <row r="990" spans="1:4" x14ac:dyDescent="0.15">
      <c r="A990">
        <v>989</v>
      </c>
      <c r="B990">
        <v>1.9761</v>
      </c>
      <c r="C990">
        <f>'PID Simulator'!$D$7/SQRT(1+('PID Simulator'!$D$8*B990)^2)</f>
        <v>5.0540055402178499E-2</v>
      </c>
      <c r="D990">
        <f>-DEGREES(ATAN2(1,'PID Simulator'!$D$8*B990))+DEGREES(-'PID Simulator'!$D$9*B990)</f>
        <v>-200.32522384579744</v>
      </c>
    </row>
    <row r="991" spans="1:4" x14ac:dyDescent="0.15">
      <c r="A991">
        <v>990</v>
      </c>
      <c r="B991">
        <v>1.9781</v>
      </c>
      <c r="C991">
        <f>'PID Simulator'!$D$7/SQRT(1+('PID Simulator'!$D$8*B991)^2)</f>
        <v>5.0489086132373698E-2</v>
      </c>
      <c r="D991">
        <f>-DEGREES(ATAN2(1,'PID Simulator'!$D$8*B991))+DEGREES(-'PID Simulator'!$D$9*B991)</f>
        <v>-200.44273946194178</v>
      </c>
    </row>
    <row r="992" spans="1:4" x14ac:dyDescent="0.15">
      <c r="A992">
        <v>991</v>
      </c>
      <c r="B992">
        <v>1.9801</v>
      </c>
      <c r="C992">
        <f>'PID Simulator'!$D$7/SQRT(1+('PID Simulator'!$D$8*B992)^2)</f>
        <v>5.0438219432284506E-2</v>
      </c>
      <c r="D992">
        <f>-DEGREES(ATAN2(1,'PID Simulator'!$D$8*B992))+DEGREES(-'PID Simulator'!$D$9*B992)</f>
        <v>-200.56024918624075</v>
      </c>
    </row>
    <row r="993" spans="1:4" x14ac:dyDescent="0.15">
      <c r="A993">
        <v>992</v>
      </c>
      <c r="B993">
        <v>1.9821</v>
      </c>
      <c r="C993">
        <f>'PID Simulator'!$D$7/SQRT(1+('PID Simulator'!$D$8*B993)^2)</f>
        <v>5.03874549930029E-2</v>
      </c>
      <c r="D993">
        <f>-DEGREES(ATAN2(1,'PID Simulator'!$D$8*B993))+DEGREES(-'PID Simulator'!$D$9*B993)</f>
        <v>-200.677753036469</v>
      </c>
    </row>
    <row r="994" spans="1:4" x14ac:dyDescent="0.15">
      <c r="A994">
        <v>993</v>
      </c>
      <c r="B994">
        <v>1.9841</v>
      </c>
      <c r="C994">
        <f>'PID Simulator'!$D$7/SQRT(1+('PID Simulator'!$D$8*B994)^2)</f>
        <v>5.0336792506858456E-2</v>
      </c>
      <c r="D994">
        <f>-DEGREES(ATAN2(1,'PID Simulator'!$D$8*B994))+DEGREES(-'PID Simulator'!$D$9*B994)</f>
        <v>-200.79525103032989</v>
      </c>
    </row>
    <row r="995" spans="1:4" x14ac:dyDescent="0.15">
      <c r="A995">
        <v>994</v>
      </c>
      <c r="B995">
        <v>1.9861</v>
      </c>
      <c r="C995">
        <f>'PID Simulator'!$D$7/SQRT(1+('PID Simulator'!$D$8*B995)^2)</f>
        <v>5.0286231667412223E-2</v>
      </c>
      <c r="D995">
        <f>-DEGREES(ATAN2(1,'PID Simulator'!$D$8*B995))+DEGREES(-'PID Simulator'!$D$9*B995)</f>
        <v>-200.91274318545567</v>
      </c>
    </row>
    <row r="996" spans="1:4" x14ac:dyDescent="0.15">
      <c r="A996">
        <v>995</v>
      </c>
      <c r="B996">
        <v>1.9881</v>
      </c>
      <c r="C996">
        <f>'PID Simulator'!$D$7/SQRT(1+('PID Simulator'!$D$8*B996)^2)</f>
        <v>5.02357721694505E-2</v>
      </c>
      <c r="D996">
        <f>-DEGREES(ATAN2(1,'PID Simulator'!$D$8*B996))+DEGREES(-'PID Simulator'!$D$9*B996)</f>
        <v>-201.03022951940812</v>
      </c>
    </row>
    <row r="997" spans="1:4" x14ac:dyDescent="0.15">
      <c r="A997">
        <v>996</v>
      </c>
      <c r="B997">
        <v>1.9901</v>
      </c>
      <c r="C997">
        <f>'PID Simulator'!$D$7/SQRT(1+('PID Simulator'!$D$8*B997)^2)</f>
        <v>5.0185413708978756E-2</v>
      </c>
      <c r="D997">
        <f>-DEGREES(ATAN2(1,'PID Simulator'!$D$8*B997))+DEGREES(-'PID Simulator'!$D$9*B997)</f>
        <v>-201.14771004967855</v>
      </c>
    </row>
    <row r="998" spans="1:4" x14ac:dyDescent="0.15">
      <c r="A998">
        <v>997</v>
      </c>
      <c r="B998">
        <v>1.9921</v>
      </c>
      <c r="C998">
        <f>'PID Simulator'!$D$7/SQRT(1+('PID Simulator'!$D$8*B998)^2)</f>
        <v>5.0135155983215565E-2</v>
      </c>
      <c r="D998">
        <f>-DEGREES(ATAN2(1,'PID Simulator'!$D$8*B998))+DEGREES(-'PID Simulator'!$D$9*B998)</f>
        <v>-201.26518479368838</v>
      </c>
    </row>
    <row r="999" spans="1:4" x14ac:dyDescent="0.15">
      <c r="A999">
        <v>998</v>
      </c>
      <c r="B999">
        <v>1.9941</v>
      </c>
      <c r="C999">
        <f>'PID Simulator'!$D$7/SQRT(1+('PID Simulator'!$D$8*B999)^2)</f>
        <v>5.0084998690586573E-2</v>
      </c>
      <c r="D999">
        <f>-DEGREES(ATAN2(1,'PID Simulator'!$D$8*B999))+DEGREES(-'PID Simulator'!$D$9*B999)</f>
        <v>-201.3826537687894</v>
      </c>
    </row>
    <row r="1000" spans="1:4" x14ac:dyDescent="0.15">
      <c r="A1000">
        <v>999</v>
      </c>
      <c r="B1000">
        <v>1.9961</v>
      </c>
      <c r="C1000">
        <f>'PID Simulator'!$D$7/SQRT(1+('PID Simulator'!$D$8*B1000)^2)</f>
        <v>5.0034941530718476E-2</v>
      </c>
      <c r="D1000">
        <f>-DEGREES(ATAN2(1,'PID Simulator'!$D$8*B1000))+DEGREES(-'PID Simulator'!$D$9*B1000)</f>
        <v>-201.50011699226425</v>
      </c>
    </row>
    <row r="1001" spans="1:4" x14ac:dyDescent="0.15">
      <c r="A1001">
        <v>1000</v>
      </c>
      <c r="B1001">
        <v>1.9981</v>
      </c>
      <c r="C1001">
        <f>'PID Simulator'!$D$7/SQRT(1+('PID Simulator'!$D$8*B1001)^2)</f>
        <v>4.9984984204433043E-2</v>
      </c>
      <c r="D1001">
        <f>-DEGREES(ATAN2(1,'PID Simulator'!$D$8*B1001))+DEGREES(-'PID Simulator'!$D$9*B1001)</f>
        <v>-201.61757448132659</v>
      </c>
    </row>
    <row r="1002" spans="1:4" x14ac:dyDescent="0.15">
      <c r="A1002">
        <v>1001</v>
      </c>
      <c r="B1002">
        <v>2.0001000000000002</v>
      </c>
      <c r="C1002">
        <f>'PID Simulator'!$D$7/SQRT(1+('PID Simulator'!$D$8*B1002)^2)</f>
        <v>4.9935126413741267E-2</v>
      </c>
      <c r="D1002">
        <f>-DEGREES(ATAN2(1,'PID Simulator'!$D$8*B1002))+DEGREES(-'PID Simulator'!$D$9*B1002)</f>
        <v>-201.73502625312145</v>
      </c>
    </row>
    <row r="1003" spans="1:4" x14ac:dyDescent="0.15">
      <c r="A1003">
        <v>1002</v>
      </c>
      <c r="B1003">
        <v>2.0021000000000004</v>
      </c>
      <c r="C1003">
        <f>'PID Simulator'!$D$7/SQRT(1+('PID Simulator'!$D$8*B1003)^2)</f>
        <v>4.9885367861837351E-2</v>
      </c>
      <c r="D1003">
        <f>-DEGREES(ATAN2(1,'PID Simulator'!$D$8*B1003))+DEGREES(-'PID Simulator'!$D$9*B1003)</f>
        <v>-201.85247232472577</v>
      </c>
    </row>
    <row r="1004" spans="1:4" x14ac:dyDescent="0.15">
      <c r="A1004">
        <v>1003</v>
      </c>
      <c r="B1004">
        <v>2.0041000000000002</v>
      </c>
      <c r="C1004">
        <f>'PID Simulator'!$D$7/SQRT(1+('PID Simulator'!$D$8*B1004)^2)</f>
        <v>4.9835708253092942E-2</v>
      </c>
      <c r="D1004">
        <f>-DEGREES(ATAN2(1,'PID Simulator'!$D$8*B1004))+DEGREES(-'PID Simulator'!$D$9*B1004)</f>
        <v>-201.96991271314849</v>
      </c>
    </row>
    <row r="1005" spans="1:4" x14ac:dyDescent="0.15">
      <c r="A1005">
        <v>1004</v>
      </c>
      <c r="B1005">
        <v>2.0061000000000004</v>
      </c>
      <c r="C1005">
        <f>'PID Simulator'!$D$7/SQRT(1+('PID Simulator'!$D$8*B1005)^2)</f>
        <v>4.9786147293051246E-2</v>
      </c>
      <c r="D1005">
        <f>-DEGREES(ATAN2(1,'PID Simulator'!$D$8*B1005))+DEGREES(-'PID Simulator'!$D$9*B1005)</f>
        <v>-202.08734743533111</v>
      </c>
    </row>
    <row r="1006" spans="1:4" x14ac:dyDescent="0.15">
      <c r="A1006">
        <v>1005</v>
      </c>
      <c r="B1006">
        <v>2.0081000000000002</v>
      </c>
      <c r="C1006">
        <f>'PID Simulator'!$D$7/SQRT(1+('PID Simulator'!$D$8*B1006)^2)</f>
        <v>4.9736684688421288E-2</v>
      </c>
      <c r="D1006">
        <f>-DEGREES(ATAN2(1,'PID Simulator'!$D$8*B1006))+DEGREES(-'PID Simulator'!$D$9*B1006)</f>
        <v>-202.2047765081478</v>
      </c>
    </row>
    <row r="1007" spans="1:4" x14ac:dyDescent="0.15">
      <c r="A1007">
        <v>1006</v>
      </c>
      <c r="B1007">
        <v>2.0101000000000004</v>
      </c>
      <c r="C1007">
        <f>'PID Simulator'!$D$7/SQRT(1+('PID Simulator'!$D$8*B1007)^2)</f>
        <v>4.9687320147072105E-2</v>
      </c>
      <c r="D1007">
        <f>-DEGREES(ATAN2(1,'PID Simulator'!$D$8*B1007))+DEGREES(-'PID Simulator'!$D$9*B1007)</f>
        <v>-202.32219994840597</v>
      </c>
    </row>
    <row r="1008" spans="1:4" x14ac:dyDescent="0.15">
      <c r="A1008">
        <v>1007</v>
      </c>
      <c r="B1008">
        <v>2.0121000000000002</v>
      </c>
      <c r="C1008">
        <f>'PID Simulator'!$D$7/SQRT(1+('PID Simulator'!$D$8*B1008)^2)</f>
        <v>4.9638053378027076E-2</v>
      </c>
      <c r="D1008">
        <f>-DEGREES(ATAN2(1,'PID Simulator'!$D$8*B1008))+DEGREES(-'PID Simulator'!$D$9*B1008)</f>
        <v>-202.4396177728463</v>
      </c>
    </row>
    <row r="1009" spans="1:4" x14ac:dyDescent="0.15">
      <c r="A1009">
        <v>1008</v>
      </c>
      <c r="B1009">
        <v>2.0141000000000004</v>
      </c>
      <c r="C1009">
        <f>'PID Simulator'!$D$7/SQRT(1+('PID Simulator'!$D$8*B1009)^2)</f>
        <v>4.958888409145816E-2</v>
      </c>
      <c r="D1009">
        <f>-DEGREES(ATAN2(1,'PID Simulator'!$D$8*B1009))+DEGREES(-'PID Simulator'!$D$9*B1009)</f>
        <v>-202.55702999814355</v>
      </c>
    </row>
    <row r="1010" spans="1:4" x14ac:dyDescent="0.15">
      <c r="A1010">
        <v>1009</v>
      </c>
      <c r="B1010">
        <v>2.0161000000000002</v>
      </c>
      <c r="C1010">
        <f>'PID Simulator'!$D$7/SQRT(1+('PID Simulator'!$D$8*B1010)^2)</f>
        <v>4.9539811998680357E-2</v>
      </c>
      <c r="D1010">
        <f>-DEGREES(ATAN2(1,'PID Simulator'!$D$8*B1010))+DEGREES(-'PID Simulator'!$D$9*B1010)</f>
        <v>-202.67443664090624</v>
      </c>
    </row>
    <row r="1011" spans="1:4" x14ac:dyDescent="0.15">
      <c r="A1011">
        <v>1010</v>
      </c>
      <c r="B1011">
        <v>2.0181000000000004</v>
      </c>
      <c r="C1011">
        <f>'PID Simulator'!$D$7/SQRT(1+('PID Simulator'!$D$8*B1011)^2)</f>
        <v>4.949083681214593E-2</v>
      </c>
      <c r="D1011">
        <f>-DEGREES(ATAN2(1,'PID Simulator'!$D$8*B1011))+DEGREES(-'PID Simulator'!$D$9*B1011)</f>
        <v>-202.79183771767759</v>
      </c>
    </row>
    <row r="1012" spans="1:4" x14ac:dyDescent="0.15">
      <c r="A1012">
        <v>1011</v>
      </c>
      <c r="B1012">
        <v>2.0201000000000002</v>
      </c>
      <c r="C1012">
        <f>'PID Simulator'!$D$7/SQRT(1+('PID Simulator'!$D$8*B1012)^2)</f>
        <v>4.9441958245439004E-2</v>
      </c>
      <c r="D1012">
        <f>-DEGREES(ATAN2(1,'PID Simulator'!$D$8*B1012))+DEGREES(-'PID Simulator'!$D$9*B1012)</f>
        <v>-202.90923324493536</v>
      </c>
    </row>
    <row r="1013" spans="1:4" x14ac:dyDescent="0.15">
      <c r="A1013">
        <v>1012</v>
      </c>
      <c r="B1013">
        <v>2.0221000000000005</v>
      </c>
      <c r="C1013">
        <f>'PID Simulator'!$D$7/SQRT(1+('PID Simulator'!$D$8*B1013)^2)</f>
        <v>4.9393176013269799E-2</v>
      </c>
      <c r="D1013">
        <f>-DEGREES(ATAN2(1,'PID Simulator'!$D$8*B1013))+DEGREES(-'PID Simulator'!$D$9*B1013)</f>
        <v>-203.02662323909263</v>
      </c>
    </row>
    <row r="1014" spans="1:4" x14ac:dyDescent="0.15">
      <c r="A1014">
        <v>1013</v>
      </c>
      <c r="B1014">
        <v>2.0241000000000002</v>
      </c>
      <c r="C1014">
        <f>'PID Simulator'!$D$7/SQRT(1+('PID Simulator'!$D$8*B1014)^2)</f>
        <v>4.9344489831469301E-2</v>
      </c>
      <c r="D1014">
        <f>-DEGREES(ATAN2(1,'PID Simulator'!$D$8*B1014))+DEGREES(-'PID Simulator'!$D$9*B1014)</f>
        <v>-203.14400771649758</v>
      </c>
    </row>
    <row r="1015" spans="1:4" x14ac:dyDescent="0.15">
      <c r="A1015">
        <v>1014</v>
      </c>
      <c r="B1015">
        <v>2.0261000000000005</v>
      </c>
      <c r="C1015">
        <f>'PID Simulator'!$D$7/SQRT(1+('PID Simulator'!$D$8*B1015)^2)</f>
        <v>4.9295899416983653E-2</v>
      </c>
      <c r="D1015">
        <f>-DEGREES(ATAN2(1,'PID Simulator'!$D$8*B1015))+DEGREES(-'PID Simulator'!$D$9*B1015)</f>
        <v>-203.26138669343439</v>
      </c>
    </row>
    <row r="1016" spans="1:4" x14ac:dyDescent="0.15">
      <c r="A1016">
        <v>1015</v>
      </c>
      <c r="B1016">
        <v>2.0281000000000002</v>
      </c>
      <c r="C1016">
        <f>'PID Simulator'!$D$7/SQRT(1+('PID Simulator'!$D$8*B1016)^2)</f>
        <v>4.9247404487868733E-2</v>
      </c>
      <c r="D1016">
        <f>-DEGREES(ATAN2(1,'PID Simulator'!$D$8*B1016))+DEGREES(-'PID Simulator'!$D$9*B1016)</f>
        <v>-203.37876018612306</v>
      </c>
    </row>
    <row r="1017" spans="1:4" x14ac:dyDescent="0.15">
      <c r="A1017">
        <v>1016</v>
      </c>
      <c r="B1017">
        <v>2.0301000000000005</v>
      </c>
      <c r="C1017">
        <f>'PID Simulator'!$D$7/SQRT(1+('PID Simulator'!$D$8*B1017)^2)</f>
        <v>4.9199004763284711E-2</v>
      </c>
      <c r="D1017">
        <f>-DEGREES(ATAN2(1,'PID Simulator'!$D$8*B1017))+DEGREES(-'PID Simulator'!$D$9*B1017)</f>
        <v>-203.49612821072</v>
      </c>
    </row>
    <row r="1018" spans="1:4" x14ac:dyDescent="0.15">
      <c r="A1018">
        <v>1017</v>
      </c>
      <c r="B1018">
        <v>2.0321000000000002</v>
      </c>
      <c r="C1018">
        <f>'PID Simulator'!$D$7/SQRT(1+('PID Simulator'!$D$8*B1018)^2)</f>
        <v>4.9150699963490717E-2</v>
      </c>
      <c r="D1018">
        <f>-DEGREES(ATAN2(1,'PID Simulator'!$D$8*B1018))+DEGREES(-'PID Simulator'!$D$9*B1018)</f>
        <v>-203.6134907833183</v>
      </c>
    </row>
    <row r="1019" spans="1:4" x14ac:dyDescent="0.15">
      <c r="A1019">
        <v>1018</v>
      </c>
      <c r="B1019">
        <v>2.0341000000000005</v>
      </c>
      <c r="C1019">
        <f>'PID Simulator'!$D$7/SQRT(1+('PID Simulator'!$D$8*B1019)^2)</f>
        <v>4.9102489809839361E-2</v>
      </c>
      <c r="D1019">
        <f>-DEGREES(ATAN2(1,'PID Simulator'!$D$8*B1019))+DEGREES(-'PID Simulator'!$D$9*B1019)</f>
        <v>-203.73084791994802</v>
      </c>
    </row>
    <row r="1020" spans="1:4" x14ac:dyDescent="0.15">
      <c r="A1020">
        <v>1019</v>
      </c>
      <c r="B1020">
        <v>2.0361000000000002</v>
      </c>
      <c r="C1020">
        <f>'PID Simulator'!$D$7/SQRT(1+('PID Simulator'!$D$8*B1020)^2)</f>
        <v>4.9054374024771516E-2</v>
      </c>
      <c r="D1020">
        <f>-DEGREES(ATAN2(1,'PID Simulator'!$D$8*B1020))+DEGREES(-'PID Simulator'!$D$9*B1020)</f>
        <v>-203.84819963657634</v>
      </c>
    </row>
    <row r="1021" spans="1:4" x14ac:dyDescent="0.15">
      <c r="A1021">
        <v>1020</v>
      </c>
      <c r="B1021">
        <v>2.0381000000000005</v>
      </c>
      <c r="C1021">
        <f>'PID Simulator'!$D$7/SQRT(1+('PID Simulator'!$D$8*B1021)^2)</f>
        <v>4.9006352331810971E-2</v>
      </c>
      <c r="D1021">
        <f>-DEGREES(ATAN2(1,'PID Simulator'!$D$8*B1021))+DEGREES(-'PID Simulator'!$D$9*B1021)</f>
        <v>-203.96554594910828</v>
      </c>
    </row>
    <row r="1022" spans="1:4" x14ac:dyDescent="0.15">
      <c r="A1022">
        <v>1021</v>
      </c>
      <c r="B1022">
        <v>2.0401000000000002</v>
      </c>
      <c r="C1022">
        <f>'PID Simulator'!$D$7/SQRT(1+('PID Simulator'!$D$8*B1022)^2)</f>
        <v>4.8958424455559132E-2</v>
      </c>
      <c r="D1022">
        <f>-DEGREES(ATAN2(1,'PID Simulator'!$D$8*B1022))+DEGREES(-'PID Simulator'!$D$9*B1022)</f>
        <v>-204.08288687338649</v>
      </c>
    </row>
    <row r="1023" spans="1:4" x14ac:dyDescent="0.15">
      <c r="A1023">
        <v>1022</v>
      </c>
      <c r="B1023">
        <v>2.0421000000000005</v>
      </c>
      <c r="C1023">
        <f>'PID Simulator'!$D$7/SQRT(1+('PID Simulator'!$D$8*B1023)^2)</f>
        <v>4.8910590121689843E-2</v>
      </c>
      <c r="D1023">
        <f>-DEGREES(ATAN2(1,'PID Simulator'!$D$8*B1023))+DEGREES(-'PID Simulator'!$D$9*B1023)</f>
        <v>-204.20022242519192</v>
      </c>
    </row>
    <row r="1024" spans="1:4" x14ac:dyDescent="0.15">
      <c r="A1024">
        <v>1023</v>
      </c>
      <c r="B1024">
        <v>2.0441000000000003</v>
      </c>
      <c r="C1024">
        <f>'PID Simulator'!$D$7/SQRT(1+('PID Simulator'!$D$8*B1024)^2)</f>
        <v>4.8862849056944137E-2</v>
      </c>
      <c r="D1024">
        <f>-DEGREES(ATAN2(1,'PID Simulator'!$D$8*B1024))+DEGREES(-'PID Simulator'!$D$9*B1024)</f>
        <v>-204.31755262024399</v>
      </c>
    </row>
    <row r="1025" spans="1:4" x14ac:dyDescent="0.15">
      <c r="A1025">
        <v>1024</v>
      </c>
      <c r="B1025">
        <v>2.0461000000000005</v>
      </c>
      <c r="C1025">
        <f>'PID Simulator'!$D$7/SQRT(1+('PID Simulator'!$D$8*B1025)^2)</f>
        <v>4.8815200989125028E-2</v>
      </c>
      <c r="D1025">
        <f>-DEGREES(ATAN2(1,'PID Simulator'!$D$8*B1025))+DEGREES(-'PID Simulator'!$D$9*B1025)</f>
        <v>-204.43487747420096</v>
      </c>
    </row>
    <row r="1026" spans="1:4" x14ac:dyDescent="0.15">
      <c r="A1026">
        <v>1025</v>
      </c>
      <c r="B1026">
        <v>2.0481000000000003</v>
      </c>
      <c r="C1026">
        <f>'PID Simulator'!$D$7/SQRT(1+('PID Simulator'!$D$8*B1026)^2)</f>
        <v>4.8767645647092482E-2</v>
      </c>
      <c r="D1026">
        <f>-DEGREES(ATAN2(1,'PID Simulator'!$D$8*B1026))+DEGREES(-'PID Simulator'!$D$9*B1026)</f>
        <v>-204.55219700266005</v>
      </c>
    </row>
    <row r="1027" spans="1:4" x14ac:dyDescent="0.15">
      <c r="A1027">
        <v>1026</v>
      </c>
      <c r="B1027">
        <v>2.0501</v>
      </c>
      <c r="C1027">
        <f>'PID Simulator'!$D$7/SQRT(1+('PID Simulator'!$D$8*B1027)^2)</f>
        <v>4.8720182760758152E-2</v>
      </c>
      <c r="D1027">
        <f>-DEGREES(ATAN2(1,'PID Simulator'!$D$8*B1027))+DEGREES(-'PID Simulator'!$D$9*B1027)</f>
        <v>-204.66951122115796</v>
      </c>
    </row>
    <row r="1028" spans="1:4" x14ac:dyDescent="0.15">
      <c r="A1028">
        <v>1027</v>
      </c>
      <c r="B1028">
        <v>2.0521000000000003</v>
      </c>
      <c r="C1028">
        <f>'PID Simulator'!$D$7/SQRT(1+('PID Simulator'!$D$8*B1028)^2)</f>
        <v>4.8672812061080366E-2</v>
      </c>
      <c r="D1028">
        <f>-DEGREES(ATAN2(1,'PID Simulator'!$D$8*B1028))+DEGREES(-'PID Simulator'!$D$9*B1028)</f>
        <v>-204.78682014517102</v>
      </c>
    </row>
    <row r="1029" spans="1:4" x14ac:dyDescent="0.15">
      <c r="A1029">
        <v>1028</v>
      </c>
      <c r="B1029">
        <v>2.0541</v>
      </c>
      <c r="C1029">
        <f>'PID Simulator'!$D$7/SQRT(1+('PID Simulator'!$D$8*B1029)^2)</f>
        <v>4.8625533280059099E-2</v>
      </c>
      <c r="D1029">
        <f>-DEGREES(ATAN2(1,'PID Simulator'!$D$8*B1029))+DEGREES(-'PID Simulator'!$D$9*B1029)</f>
        <v>-204.90412379011551</v>
      </c>
    </row>
    <row r="1030" spans="1:4" x14ac:dyDescent="0.15">
      <c r="A1030">
        <v>1029</v>
      </c>
      <c r="B1030">
        <v>2.0561000000000003</v>
      </c>
      <c r="C1030">
        <f>'PID Simulator'!$D$7/SQRT(1+('PID Simulator'!$D$8*B1030)^2)</f>
        <v>4.8578346150730832E-2</v>
      </c>
      <c r="D1030">
        <f>-DEGREES(ATAN2(1,'PID Simulator'!$D$8*B1030))+DEGREES(-'PID Simulator'!$D$9*B1030)</f>
        <v>-205.02142217134804</v>
      </c>
    </row>
    <row r="1031" spans="1:4" x14ac:dyDescent="0.15">
      <c r="A1031">
        <v>1030</v>
      </c>
      <c r="B1031">
        <v>2.0581</v>
      </c>
      <c r="C1031">
        <f>'PID Simulator'!$D$7/SQRT(1+('PID Simulator'!$D$8*B1031)^2)</f>
        <v>4.853125040716371E-2</v>
      </c>
      <c r="D1031">
        <f>-DEGREES(ATAN2(1,'PID Simulator'!$D$8*B1031))+DEGREES(-'PID Simulator'!$D$9*B1031)</f>
        <v>-205.13871530416557</v>
      </c>
    </row>
    <row r="1032" spans="1:4" x14ac:dyDescent="0.15">
      <c r="A1032">
        <v>1031</v>
      </c>
      <c r="B1032">
        <v>2.0601000000000003</v>
      </c>
      <c r="C1032">
        <f>'PID Simulator'!$D$7/SQRT(1+('PID Simulator'!$D$8*B1032)^2)</f>
        <v>4.8484245784452394E-2</v>
      </c>
      <c r="D1032">
        <f>-DEGREES(ATAN2(1,'PID Simulator'!$D$8*B1032))+DEGREES(-'PID Simulator'!$D$9*B1032)</f>
        <v>-205.25600320380619</v>
      </c>
    </row>
    <row r="1033" spans="1:4" x14ac:dyDescent="0.15">
      <c r="A1033">
        <v>1032</v>
      </c>
      <c r="B1033">
        <v>2.0621</v>
      </c>
      <c r="C1033">
        <f>'PID Simulator'!$D$7/SQRT(1+('PID Simulator'!$D$8*B1033)^2)</f>
        <v>4.8437332018713267E-2</v>
      </c>
      <c r="D1033">
        <f>-DEGREES(ATAN2(1,'PID Simulator'!$D$8*B1033))+DEGREES(-'PID Simulator'!$D$9*B1033)</f>
        <v>-205.37328588544878</v>
      </c>
    </row>
    <row r="1034" spans="1:4" x14ac:dyDescent="0.15">
      <c r="A1034">
        <v>1033</v>
      </c>
      <c r="B1034">
        <v>2.0641000000000003</v>
      </c>
      <c r="C1034">
        <f>'PID Simulator'!$D$7/SQRT(1+('PID Simulator'!$D$8*B1034)^2)</f>
        <v>4.839050884707944E-2</v>
      </c>
      <c r="D1034">
        <f>-DEGREES(ATAN2(1,'PID Simulator'!$D$8*B1034))+DEGREES(-'PID Simulator'!$D$9*B1034)</f>
        <v>-205.49056336421387</v>
      </c>
    </row>
    <row r="1035" spans="1:4" x14ac:dyDescent="0.15">
      <c r="A1035">
        <v>1034</v>
      </c>
      <c r="B1035">
        <v>2.0661</v>
      </c>
      <c r="C1035">
        <f>'PID Simulator'!$D$7/SQRT(1+('PID Simulator'!$D$8*B1035)^2)</f>
        <v>4.8343776007695863E-2</v>
      </c>
      <c r="D1035">
        <f>-DEGREES(ATAN2(1,'PID Simulator'!$D$8*B1035))+DEGREES(-'PID Simulator'!$D$9*B1035)</f>
        <v>-205.60783565516357</v>
      </c>
    </row>
    <row r="1036" spans="1:4" x14ac:dyDescent="0.15">
      <c r="A1036">
        <v>1035</v>
      </c>
      <c r="B1036">
        <v>2.0681000000000003</v>
      </c>
      <c r="C1036">
        <f>'PID Simulator'!$D$7/SQRT(1+('PID Simulator'!$D$8*B1036)^2)</f>
        <v>4.829713323971449E-2</v>
      </c>
      <c r="D1036">
        <f>-DEGREES(ATAN2(1,'PID Simulator'!$D$8*B1036))+DEGREES(-'PID Simulator'!$D$9*B1036)</f>
        <v>-205.72510277330198</v>
      </c>
    </row>
    <row r="1037" spans="1:4" x14ac:dyDescent="0.15">
      <c r="A1037">
        <v>1036</v>
      </c>
      <c r="B1037">
        <v>2.0701000000000001</v>
      </c>
      <c r="C1037">
        <f>'PID Simulator'!$D$7/SQRT(1+('PID Simulator'!$D$8*B1037)^2)</f>
        <v>4.8250580283289511E-2</v>
      </c>
      <c r="D1037">
        <f>-DEGREES(ATAN2(1,'PID Simulator'!$D$8*B1037))+DEGREES(-'PID Simulator'!$D$9*B1037)</f>
        <v>-205.84236473357538</v>
      </c>
    </row>
    <row r="1038" spans="1:4" x14ac:dyDescent="0.15">
      <c r="A1038">
        <v>1037</v>
      </c>
      <c r="B1038">
        <v>2.0721000000000003</v>
      </c>
      <c r="C1038">
        <f>'PID Simulator'!$D$7/SQRT(1+('PID Simulator'!$D$8*B1038)^2)</f>
        <v>4.8204116879572378E-2</v>
      </c>
      <c r="D1038">
        <f>-DEGREES(ATAN2(1,'PID Simulator'!$D$8*B1038))+DEGREES(-'PID Simulator'!$D$9*B1038)</f>
        <v>-205.95962155087264</v>
      </c>
    </row>
    <row r="1039" spans="1:4" x14ac:dyDescent="0.15">
      <c r="A1039">
        <v>1038</v>
      </c>
      <c r="B1039">
        <v>2.0741000000000001</v>
      </c>
      <c r="C1039">
        <f>'PID Simulator'!$D$7/SQRT(1+('PID Simulator'!$D$8*B1039)^2)</f>
        <v>4.8157742770707224E-2</v>
      </c>
      <c r="D1039">
        <f>-DEGREES(ATAN2(1,'PID Simulator'!$D$8*B1039))+DEGREES(-'PID Simulator'!$D$9*B1039)</f>
        <v>-206.07687324002535</v>
      </c>
    </row>
    <row r="1040" spans="1:4" x14ac:dyDescent="0.15">
      <c r="A1040">
        <v>1039</v>
      </c>
      <c r="B1040">
        <v>2.0761000000000003</v>
      </c>
      <c r="C1040">
        <f>'PID Simulator'!$D$7/SQRT(1+('PID Simulator'!$D$8*B1040)^2)</f>
        <v>4.8111457699825971E-2</v>
      </c>
      <c r="D1040">
        <f>-DEGREES(ATAN2(1,'PID Simulator'!$D$8*B1040))+DEGREES(-'PID Simulator'!$D$9*B1040)</f>
        <v>-206.19411981580831</v>
      </c>
    </row>
    <row r="1041" spans="1:4" x14ac:dyDescent="0.15">
      <c r="A1041">
        <v>1040</v>
      </c>
      <c r="B1041">
        <v>2.0781000000000001</v>
      </c>
      <c r="C1041">
        <f>'PID Simulator'!$D$7/SQRT(1+('PID Simulator'!$D$8*B1041)^2)</f>
        <v>4.8065261411043704E-2</v>
      </c>
      <c r="D1041">
        <f>-DEGREES(ATAN2(1,'PID Simulator'!$D$8*B1041))+DEGREES(-'PID Simulator'!$D$9*B1041)</f>
        <v>-206.31136129293947</v>
      </c>
    </row>
    <row r="1042" spans="1:4" x14ac:dyDescent="0.15">
      <c r="A1042">
        <v>1041</v>
      </c>
      <c r="B1042">
        <v>2.0801000000000003</v>
      </c>
      <c r="C1042">
        <f>'PID Simulator'!$D$7/SQRT(1+('PID Simulator'!$D$8*B1042)^2)</f>
        <v>4.8019153649453909E-2</v>
      </c>
      <c r="D1042">
        <f>-DEGREES(ATAN2(1,'PID Simulator'!$D$8*B1042))+DEGREES(-'PID Simulator'!$D$9*B1042)</f>
        <v>-206.42859768608054</v>
      </c>
    </row>
    <row r="1043" spans="1:4" x14ac:dyDescent="0.15">
      <c r="A1043">
        <v>1042</v>
      </c>
      <c r="B1043">
        <v>2.0821000000000001</v>
      </c>
      <c r="C1043">
        <f>'PID Simulator'!$D$7/SQRT(1+('PID Simulator'!$D$8*B1043)^2)</f>
        <v>4.7973134161123865E-2</v>
      </c>
      <c r="D1043">
        <f>-DEGREES(ATAN2(1,'PID Simulator'!$D$8*B1043))+DEGREES(-'PID Simulator'!$D$9*B1043)</f>
        <v>-206.54582900983706</v>
      </c>
    </row>
    <row r="1044" spans="1:4" x14ac:dyDescent="0.15">
      <c r="A1044">
        <v>1043</v>
      </c>
      <c r="B1044">
        <v>2.0841000000000003</v>
      </c>
      <c r="C1044">
        <f>'PID Simulator'!$D$7/SQRT(1+('PID Simulator'!$D$8*B1044)^2)</f>
        <v>4.7927202693089956E-2</v>
      </c>
      <c r="D1044">
        <f>-DEGREES(ATAN2(1,'PID Simulator'!$D$8*B1044))+DEGREES(-'PID Simulator'!$D$9*B1044)</f>
        <v>-206.66305527875875</v>
      </c>
    </row>
    <row r="1045" spans="1:4" x14ac:dyDescent="0.15">
      <c r="A1045">
        <v>1044</v>
      </c>
      <c r="B1045">
        <v>2.0861000000000001</v>
      </c>
      <c r="C1045">
        <f>'PID Simulator'!$D$7/SQRT(1+('PID Simulator'!$D$8*B1045)^2)</f>
        <v>4.7881358993353086E-2</v>
      </c>
      <c r="D1045">
        <f>-DEGREES(ATAN2(1,'PID Simulator'!$D$8*B1045))+DEGREES(-'PID Simulator'!$D$9*B1045)</f>
        <v>-206.78027650733966</v>
      </c>
    </row>
    <row r="1046" spans="1:4" x14ac:dyDescent="0.15">
      <c r="A1046">
        <v>1045</v>
      </c>
      <c r="B1046">
        <v>2.0881000000000003</v>
      </c>
      <c r="C1046">
        <f>'PID Simulator'!$D$7/SQRT(1+('PID Simulator'!$D$8*B1046)^2)</f>
        <v>4.7835602810874081E-2</v>
      </c>
      <c r="D1046">
        <f>-DEGREES(ATAN2(1,'PID Simulator'!$D$8*B1046))+DEGREES(-'PID Simulator'!$D$9*B1046)</f>
        <v>-206.89749271001864</v>
      </c>
    </row>
    <row r="1047" spans="1:4" x14ac:dyDescent="0.15">
      <c r="A1047">
        <v>1046</v>
      </c>
      <c r="B1047">
        <v>2.0901000000000001</v>
      </c>
      <c r="C1047">
        <f>'PID Simulator'!$D$7/SQRT(1+('PID Simulator'!$D$8*B1047)^2)</f>
        <v>4.7789933895569153E-2</v>
      </c>
      <c r="D1047">
        <f>-DEGREES(ATAN2(1,'PID Simulator'!$D$8*B1047))+DEGREES(-'PID Simulator'!$D$9*B1047)</f>
        <v>-207.01470390117939</v>
      </c>
    </row>
    <row r="1048" spans="1:4" x14ac:dyDescent="0.15">
      <c r="A1048">
        <v>1047</v>
      </c>
      <c r="B1048">
        <v>2.0921000000000003</v>
      </c>
      <c r="C1048">
        <f>'PID Simulator'!$D$7/SQRT(1+('PID Simulator'!$D$8*B1048)^2)</f>
        <v>4.7744351998305269E-2</v>
      </c>
      <c r="D1048">
        <f>-DEGREES(ATAN2(1,'PID Simulator'!$D$8*B1048))+DEGREES(-'PID Simulator'!$D$9*B1048)</f>
        <v>-207.13191009515089</v>
      </c>
    </row>
    <row r="1049" spans="1:4" x14ac:dyDescent="0.15">
      <c r="A1049">
        <v>1048</v>
      </c>
      <c r="B1049">
        <v>2.0941000000000001</v>
      </c>
      <c r="C1049">
        <f>'PID Simulator'!$D$7/SQRT(1+('PID Simulator'!$D$8*B1049)^2)</f>
        <v>4.7698856870895805E-2</v>
      </c>
      <c r="D1049">
        <f>-DEGREES(ATAN2(1,'PID Simulator'!$D$8*B1049))+DEGREES(-'PID Simulator'!$D$9*B1049)</f>
        <v>-207.24911130620751</v>
      </c>
    </row>
    <row r="1050" spans="1:4" x14ac:dyDescent="0.15">
      <c r="A1050">
        <v>1049</v>
      </c>
      <c r="B1050">
        <v>2.0961000000000003</v>
      </c>
      <c r="C1050">
        <f>'PID Simulator'!$D$7/SQRT(1+('PID Simulator'!$D$8*B1050)^2)</f>
        <v>4.7653448266095924E-2</v>
      </c>
      <c r="D1050">
        <f>-DEGREES(ATAN2(1,'PID Simulator'!$D$8*B1050))+DEGREES(-'PID Simulator'!$D$9*B1050)</f>
        <v>-207.36630754856941</v>
      </c>
    </row>
    <row r="1051" spans="1:4" x14ac:dyDescent="0.15">
      <c r="A1051">
        <v>1050</v>
      </c>
      <c r="B1051">
        <v>2.0981000000000001</v>
      </c>
      <c r="C1051">
        <f>'PID Simulator'!$D$7/SQRT(1+('PID Simulator'!$D$8*B1051)^2)</f>
        <v>4.7608125937598167E-2</v>
      </c>
      <c r="D1051">
        <f>-DEGREES(ATAN2(1,'PID Simulator'!$D$8*B1051))+DEGREES(-'PID Simulator'!$D$9*B1051)</f>
        <v>-207.48349883640273</v>
      </c>
    </row>
    <row r="1052" spans="1:4" x14ac:dyDescent="0.15">
      <c r="A1052">
        <v>1051</v>
      </c>
      <c r="B1052">
        <v>2.1001000000000003</v>
      </c>
      <c r="C1052">
        <f>'PID Simulator'!$D$7/SQRT(1+('PID Simulator'!$D$8*B1052)^2)</f>
        <v>4.7562889640028035E-2</v>
      </c>
      <c r="D1052">
        <f>-DEGREES(ATAN2(1,'PID Simulator'!$D$8*B1052))+DEGREES(-'PID Simulator'!$D$9*B1052)</f>
        <v>-207.60068518381985</v>
      </c>
    </row>
    <row r="1053" spans="1:4" x14ac:dyDescent="0.15">
      <c r="A1053">
        <v>1052</v>
      </c>
      <c r="B1053">
        <v>2.1021000000000001</v>
      </c>
      <c r="C1053">
        <f>'PID Simulator'!$D$7/SQRT(1+('PID Simulator'!$D$8*B1053)^2)</f>
        <v>4.7517739128939564E-2</v>
      </c>
      <c r="D1053">
        <f>-DEGREES(ATAN2(1,'PID Simulator'!$D$8*B1053))+DEGREES(-'PID Simulator'!$D$9*B1053)</f>
        <v>-207.71786660487959</v>
      </c>
    </row>
    <row r="1054" spans="1:4" x14ac:dyDescent="0.15">
      <c r="A1054">
        <v>1053</v>
      </c>
      <c r="B1054">
        <v>2.1041000000000003</v>
      </c>
      <c r="C1054">
        <f>'PID Simulator'!$D$7/SQRT(1+('PID Simulator'!$D$8*B1054)^2)</f>
        <v>4.7472674160810906E-2</v>
      </c>
      <c r="D1054">
        <f>-DEGREES(ATAN2(1,'PID Simulator'!$D$8*B1054))+DEGREES(-'PID Simulator'!$D$9*B1054)</f>
        <v>-207.83504311358755</v>
      </c>
    </row>
    <row r="1055" spans="1:4" x14ac:dyDescent="0.15">
      <c r="A1055">
        <v>1054</v>
      </c>
      <c r="B1055">
        <v>2.1061000000000001</v>
      </c>
      <c r="C1055">
        <f>'PID Simulator'!$D$7/SQRT(1+('PID Simulator'!$D$8*B1055)^2)</f>
        <v>4.7427694493040067E-2</v>
      </c>
      <c r="D1055">
        <f>-DEGREES(ATAN2(1,'PID Simulator'!$D$8*B1055))+DEGREES(-'PID Simulator'!$D$9*B1055)</f>
        <v>-207.95221472389636</v>
      </c>
    </row>
    <row r="1056" spans="1:4" x14ac:dyDescent="0.15">
      <c r="A1056">
        <v>1055</v>
      </c>
      <c r="B1056">
        <v>2.1081000000000003</v>
      </c>
      <c r="C1056">
        <f>'PID Simulator'!$D$7/SQRT(1+('PID Simulator'!$D$8*B1056)^2)</f>
        <v>4.7382799883940452E-2</v>
      </c>
      <c r="D1056">
        <f>-DEGREES(ATAN2(1,'PID Simulator'!$D$8*B1056))+DEGREES(-'PID Simulator'!$D$9*B1056)</f>
        <v>-208.06938144970587</v>
      </c>
    </row>
    <row r="1057" spans="1:4" x14ac:dyDescent="0.15">
      <c r="A1057">
        <v>1056</v>
      </c>
      <c r="B1057">
        <v>2.1101000000000001</v>
      </c>
      <c r="C1057">
        <f>'PID Simulator'!$D$7/SQRT(1+('PID Simulator'!$D$8*B1057)^2)</f>
        <v>4.733799009273669E-2</v>
      </c>
      <c r="D1057">
        <f>-DEGREES(ATAN2(1,'PID Simulator'!$D$8*B1057))+DEGREES(-'PID Simulator'!$D$9*B1057)</f>
        <v>-208.18654330486345</v>
      </c>
    </row>
    <row r="1058" spans="1:4" x14ac:dyDescent="0.15">
      <c r="A1058">
        <v>1057</v>
      </c>
      <c r="B1058">
        <v>2.1121000000000003</v>
      </c>
      <c r="C1058">
        <f>'PID Simulator'!$D$7/SQRT(1+('PID Simulator'!$D$8*B1058)^2)</f>
        <v>4.7293264879560197E-2</v>
      </c>
      <c r="D1058">
        <f>-DEGREES(ATAN2(1,'PID Simulator'!$D$8*B1058))+DEGREES(-'PID Simulator'!$D$9*B1058)</f>
        <v>-208.30370030316419</v>
      </c>
    </row>
    <row r="1059" spans="1:4" x14ac:dyDescent="0.15">
      <c r="A1059">
        <v>1058</v>
      </c>
      <c r="B1059">
        <v>2.1141000000000001</v>
      </c>
      <c r="C1059">
        <f>'PID Simulator'!$D$7/SQRT(1+('PID Simulator'!$D$8*B1059)^2)</f>
        <v>4.724862400544505E-2</v>
      </c>
      <c r="D1059">
        <f>-DEGREES(ATAN2(1,'PID Simulator'!$D$8*B1059))+DEGREES(-'PID Simulator'!$D$9*B1059)</f>
        <v>-208.42085245835119</v>
      </c>
    </row>
    <row r="1060" spans="1:4" x14ac:dyDescent="0.15">
      <c r="A1060">
        <v>1059</v>
      </c>
      <c r="B1060">
        <v>2.1161000000000003</v>
      </c>
      <c r="C1060">
        <f>'PID Simulator'!$D$7/SQRT(1+('PID Simulator'!$D$8*B1060)^2)</f>
        <v>4.720406723232369E-2</v>
      </c>
      <c r="D1060">
        <f>-DEGREES(ATAN2(1,'PID Simulator'!$D$8*B1060))+DEGREES(-'PID Simulator'!$D$9*B1060)</f>
        <v>-208.53799978411581</v>
      </c>
    </row>
    <row r="1061" spans="1:4" x14ac:dyDescent="0.15">
      <c r="A1061">
        <v>1060</v>
      </c>
      <c r="B1061">
        <v>2.1181000000000001</v>
      </c>
      <c r="C1061">
        <f>'PID Simulator'!$D$7/SQRT(1+('PID Simulator'!$D$8*B1061)^2)</f>
        <v>4.7159594323022691E-2</v>
      </c>
      <c r="D1061">
        <f>-DEGREES(ATAN2(1,'PID Simulator'!$D$8*B1061))+DEGREES(-'PID Simulator'!$D$9*B1061)</f>
        <v>-208.6551422940978</v>
      </c>
    </row>
    <row r="1062" spans="1:4" x14ac:dyDescent="0.15">
      <c r="A1062">
        <v>1061</v>
      </c>
      <c r="B1062">
        <v>2.1201000000000003</v>
      </c>
      <c r="C1062">
        <f>'PID Simulator'!$D$7/SQRT(1+('PID Simulator'!$D$8*B1062)^2)</f>
        <v>4.7115205041258608E-2</v>
      </c>
      <c r="D1062">
        <f>-DEGREES(ATAN2(1,'PID Simulator'!$D$8*B1062))+DEGREES(-'PID Simulator'!$D$9*B1062)</f>
        <v>-208.77228000188575</v>
      </c>
    </row>
    <row r="1063" spans="1:4" x14ac:dyDescent="0.15">
      <c r="A1063">
        <v>1062</v>
      </c>
      <c r="B1063">
        <v>2.1221000000000001</v>
      </c>
      <c r="C1063">
        <f>'PID Simulator'!$D$7/SQRT(1+('PID Simulator'!$D$8*B1063)^2)</f>
        <v>4.7070899151633809E-2</v>
      </c>
      <c r="D1063">
        <f>-DEGREES(ATAN2(1,'PID Simulator'!$D$8*B1063))+DEGREES(-'PID Simulator'!$D$9*B1063)</f>
        <v>-208.88941292101708</v>
      </c>
    </row>
    <row r="1064" spans="1:4" x14ac:dyDescent="0.15">
      <c r="A1064">
        <v>1063</v>
      </c>
      <c r="B1064">
        <v>2.1241000000000003</v>
      </c>
      <c r="C1064">
        <f>'PID Simulator'!$D$7/SQRT(1+('PID Simulator'!$D$8*B1064)^2)</f>
        <v>4.7026676419632304E-2</v>
      </c>
      <c r="D1064">
        <f>-DEGREES(ATAN2(1,'PID Simulator'!$D$8*B1064))+DEGREES(-'PID Simulator'!$D$9*B1064)</f>
        <v>-209.00654106497859</v>
      </c>
    </row>
    <row r="1065" spans="1:4" x14ac:dyDescent="0.15">
      <c r="A1065">
        <v>1064</v>
      </c>
      <c r="B1065">
        <v>2.1261000000000001</v>
      </c>
      <c r="C1065">
        <f>'PID Simulator'!$D$7/SQRT(1+('PID Simulator'!$D$8*B1065)^2)</f>
        <v>4.6982536611615645E-2</v>
      </c>
      <c r="D1065">
        <f>-DEGREES(ATAN2(1,'PID Simulator'!$D$8*B1065))+DEGREES(-'PID Simulator'!$D$9*B1065)</f>
        <v>-209.12366444720635</v>
      </c>
    </row>
    <row r="1066" spans="1:4" x14ac:dyDescent="0.15">
      <c r="A1066">
        <v>1065</v>
      </c>
      <c r="B1066">
        <v>2.1281000000000003</v>
      </c>
      <c r="C1066">
        <f>'PID Simulator'!$D$7/SQRT(1+('PID Simulator'!$D$8*B1066)^2)</f>
        <v>4.6938479494818844E-2</v>
      </c>
      <c r="D1066">
        <f>-DEGREES(ATAN2(1,'PID Simulator'!$D$8*B1066))+DEGREES(-'PID Simulator'!$D$9*B1066)</f>
        <v>-209.24078308108625</v>
      </c>
    </row>
    <row r="1067" spans="1:4" x14ac:dyDescent="0.15">
      <c r="A1067">
        <v>1066</v>
      </c>
      <c r="B1067">
        <v>2.1301000000000001</v>
      </c>
      <c r="C1067">
        <f>'PID Simulator'!$D$7/SQRT(1+('PID Simulator'!$D$8*B1067)^2)</f>
        <v>4.6894504837346258E-2</v>
      </c>
      <c r="D1067">
        <f>-DEGREES(ATAN2(1,'PID Simulator'!$D$8*B1067))+DEGREES(-'PID Simulator'!$D$9*B1067)</f>
        <v>-209.35789697995392</v>
      </c>
    </row>
    <row r="1068" spans="1:4" x14ac:dyDescent="0.15">
      <c r="A1068">
        <v>1067</v>
      </c>
      <c r="B1068">
        <v>2.1321000000000003</v>
      </c>
      <c r="C1068">
        <f>'PID Simulator'!$D$7/SQRT(1+('PID Simulator'!$D$8*B1068)^2)</f>
        <v>4.6850612408167576E-2</v>
      </c>
      <c r="D1068">
        <f>-DEGREES(ATAN2(1,'PID Simulator'!$D$8*B1068))+DEGREES(-'PID Simulator'!$D$9*B1068)</f>
        <v>-209.47500615709532</v>
      </c>
    </row>
    <row r="1069" spans="1:4" x14ac:dyDescent="0.15">
      <c r="A1069">
        <v>1068</v>
      </c>
      <c r="B1069">
        <v>2.1341000000000001</v>
      </c>
      <c r="C1069">
        <f>'PID Simulator'!$D$7/SQRT(1+('PID Simulator'!$D$8*B1069)^2)</f>
        <v>4.6806801977113809E-2</v>
      </c>
      <c r="D1069">
        <f>-DEGREES(ATAN2(1,'PID Simulator'!$D$8*B1069))+DEGREES(-'PID Simulator'!$D$9*B1069)</f>
        <v>-209.59211062574661</v>
      </c>
    </row>
    <row r="1070" spans="1:4" x14ac:dyDescent="0.15">
      <c r="A1070">
        <v>1069</v>
      </c>
      <c r="B1070">
        <v>2.1361000000000003</v>
      </c>
      <c r="C1070">
        <f>'PID Simulator'!$D$7/SQRT(1+('PID Simulator'!$D$8*B1070)^2)</f>
        <v>4.6763073314873185E-2</v>
      </c>
      <c r="D1070">
        <f>-DEGREES(ATAN2(1,'PID Simulator'!$D$8*B1070))+DEGREES(-'PID Simulator'!$D$9*B1070)</f>
        <v>-209.70921039909476</v>
      </c>
    </row>
    <row r="1071" spans="1:4" x14ac:dyDescent="0.15">
      <c r="A1071">
        <v>1070</v>
      </c>
      <c r="B1071">
        <v>2.1381000000000001</v>
      </c>
      <c r="C1071">
        <f>'PID Simulator'!$D$7/SQRT(1+('PID Simulator'!$D$8*B1071)^2)</f>
        <v>4.6719426192987308E-2</v>
      </c>
      <c r="D1071">
        <f>-DEGREES(ATAN2(1,'PID Simulator'!$D$8*B1071))+DEGREES(-'PID Simulator'!$D$9*B1071)</f>
        <v>-209.82630549027738</v>
      </c>
    </row>
    <row r="1072" spans="1:4" x14ac:dyDescent="0.15">
      <c r="A1072">
        <v>1071</v>
      </c>
      <c r="B1072">
        <v>2.1401000000000003</v>
      </c>
      <c r="C1072">
        <f>'PID Simulator'!$D$7/SQRT(1+('PID Simulator'!$D$8*B1072)^2)</f>
        <v>4.6675860383847072E-2</v>
      </c>
      <c r="D1072">
        <f>-DEGREES(ATAN2(1,'PID Simulator'!$D$8*B1072))+DEGREES(-'PID Simulator'!$D$9*B1072)</f>
        <v>-209.94339591238327</v>
      </c>
    </row>
    <row r="1073" spans="1:4" x14ac:dyDescent="0.15">
      <c r="A1073">
        <v>1072</v>
      </c>
      <c r="B1073">
        <v>2.1421000000000001</v>
      </c>
      <c r="C1073">
        <f>'PID Simulator'!$D$7/SQRT(1+('PID Simulator'!$D$8*B1073)^2)</f>
        <v>4.663237566068882E-2</v>
      </c>
      <c r="D1073">
        <f>-DEGREES(ATAN2(1,'PID Simulator'!$D$8*B1073))+DEGREES(-'PID Simulator'!$D$9*B1073)</f>
        <v>-210.06048167845248</v>
      </c>
    </row>
    <row r="1074" spans="1:4" x14ac:dyDescent="0.15">
      <c r="A1074">
        <v>1073</v>
      </c>
      <c r="B1074">
        <v>2.1441000000000003</v>
      </c>
      <c r="C1074">
        <f>'PID Simulator'!$D$7/SQRT(1+('PID Simulator'!$D$8*B1074)^2)</f>
        <v>4.6588971797590327E-2</v>
      </c>
      <c r="D1074">
        <f>-DEGREES(ATAN2(1,'PID Simulator'!$D$8*B1074))+DEGREES(-'PID Simulator'!$D$9*B1074)</f>
        <v>-210.17756280147665</v>
      </c>
    </row>
    <row r="1075" spans="1:4" x14ac:dyDescent="0.15">
      <c r="A1075">
        <v>1074</v>
      </c>
      <c r="B1075">
        <v>2.1461000000000001</v>
      </c>
      <c r="C1075">
        <f>'PID Simulator'!$D$7/SQRT(1+('PID Simulator'!$D$8*B1075)^2)</f>
        <v>4.6545648569467003E-2</v>
      </c>
      <c r="D1075">
        <f>-DEGREES(ATAN2(1,'PID Simulator'!$D$8*B1075))+DEGREES(-'PID Simulator'!$D$9*B1075)</f>
        <v>-210.29463929439902</v>
      </c>
    </row>
    <row r="1076" spans="1:4" x14ac:dyDescent="0.15">
      <c r="A1076">
        <v>1075</v>
      </c>
      <c r="B1076">
        <v>2.1481000000000003</v>
      </c>
      <c r="C1076">
        <f>'PID Simulator'!$D$7/SQRT(1+('PID Simulator'!$D$8*B1076)^2)</f>
        <v>4.6502405752067974E-2</v>
      </c>
      <c r="D1076">
        <f>-DEGREES(ATAN2(1,'PID Simulator'!$D$8*B1076))+DEGREES(-'PID Simulator'!$D$9*B1076)</f>
        <v>-210.41171117011498</v>
      </c>
    </row>
    <row r="1077" spans="1:4" x14ac:dyDescent="0.15">
      <c r="A1077">
        <v>1076</v>
      </c>
      <c r="B1077">
        <v>2.1501000000000001</v>
      </c>
      <c r="C1077">
        <f>'PID Simulator'!$D$7/SQRT(1+('PID Simulator'!$D$8*B1077)^2)</f>
        <v>4.6459243121972187E-2</v>
      </c>
      <c r="D1077">
        <f>-DEGREES(ATAN2(1,'PID Simulator'!$D$8*B1077))+DEGREES(-'PID Simulator'!$D$9*B1077)</f>
        <v>-210.52877844147199</v>
      </c>
    </row>
    <row r="1078" spans="1:4" x14ac:dyDescent="0.15">
      <c r="A1078">
        <v>1077</v>
      </c>
      <c r="B1078">
        <v>2.1521000000000003</v>
      </c>
      <c r="C1078">
        <f>'PID Simulator'!$D$7/SQRT(1+('PID Simulator'!$D$8*B1078)^2)</f>
        <v>4.6416160456584678E-2</v>
      </c>
      <c r="D1078">
        <f>-DEGREES(ATAN2(1,'PID Simulator'!$D$8*B1078))+DEGREES(-'PID Simulator'!$D$9*B1078)</f>
        <v>-210.64584112126994</v>
      </c>
    </row>
    <row r="1079" spans="1:4" x14ac:dyDescent="0.15">
      <c r="A1079">
        <v>1078</v>
      </c>
      <c r="B1079">
        <v>2.1541000000000001</v>
      </c>
      <c r="C1079">
        <f>'PID Simulator'!$D$7/SQRT(1+('PID Simulator'!$D$8*B1079)^2)</f>
        <v>4.6373157534132695E-2</v>
      </c>
      <c r="D1079">
        <f>-DEGREES(ATAN2(1,'PID Simulator'!$D$8*B1079))+DEGREES(-'PID Simulator'!$D$9*B1079)</f>
        <v>-210.76289922226141</v>
      </c>
    </row>
    <row r="1080" spans="1:4" x14ac:dyDescent="0.15">
      <c r="A1080">
        <v>1079</v>
      </c>
      <c r="B1080">
        <v>2.1561000000000003</v>
      </c>
      <c r="C1080">
        <f>'PID Simulator'!$D$7/SQRT(1+('PID Simulator'!$D$8*B1080)^2)</f>
        <v>4.6330234133661864E-2</v>
      </c>
      <c r="D1080">
        <f>-DEGREES(ATAN2(1,'PID Simulator'!$D$8*B1080))+DEGREES(-'PID Simulator'!$D$9*B1080)</f>
        <v>-210.87995275715173</v>
      </c>
    </row>
    <row r="1081" spans="1:4" x14ac:dyDescent="0.15">
      <c r="A1081">
        <v>1080</v>
      </c>
      <c r="B1081">
        <v>2.1581000000000001</v>
      </c>
      <c r="C1081">
        <f>'PID Simulator'!$D$7/SQRT(1+('PID Simulator'!$D$8*B1081)^2)</f>
        <v>4.6287390035032565E-2</v>
      </c>
      <c r="D1081">
        <f>-DEGREES(ATAN2(1,'PID Simulator'!$D$8*B1081))+DEGREES(-'PID Simulator'!$D$9*B1081)</f>
        <v>-210.99700173859947</v>
      </c>
    </row>
    <row r="1082" spans="1:4" x14ac:dyDescent="0.15">
      <c r="A1082">
        <v>1081</v>
      </c>
      <c r="B1082">
        <v>2.1601000000000004</v>
      </c>
      <c r="C1082">
        <f>'PID Simulator'!$D$7/SQRT(1+('PID Simulator'!$D$8*B1082)^2)</f>
        <v>4.6244625018916033E-2</v>
      </c>
      <c r="D1082">
        <f>-DEGREES(ATAN2(1,'PID Simulator'!$D$8*B1082))+DEGREES(-'PID Simulator'!$D$9*B1082)</f>
        <v>-211.1140461792163</v>
      </c>
    </row>
    <row r="1083" spans="1:4" x14ac:dyDescent="0.15">
      <c r="A1083">
        <v>1082</v>
      </c>
      <c r="B1083">
        <v>2.1621000000000001</v>
      </c>
      <c r="C1083">
        <f>'PID Simulator'!$D$7/SQRT(1+('PID Simulator'!$D$8*B1083)^2)</f>
        <v>4.6201938866790741E-2</v>
      </c>
      <c r="D1083">
        <f>-DEGREES(ATAN2(1,'PID Simulator'!$D$8*B1083))+DEGREES(-'PID Simulator'!$D$9*B1083)</f>
        <v>-211.23108609156748</v>
      </c>
    </row>
    <row r="1084" spans="1:4" x14ac:dyDescent="0.15">
      <c r="A1084">
        <v>1083</v>
      </c>
      <c r="B1084">
        <v>2.1641000000000004</v>
      </c>
      <c r="C1084">
        <f>'PID Simulator'!$D$7/SQRT(1+('PID Simulator'!$D$8*B1084)^2)</f>
        <v>4.6159331360938589E-2</v>
      </c>
      <c r="D1084">
        <f>-DEGREES(ATAN2(1,'PID Simulator'!$D$8*B1084))+DEGREES(-'PID Simulator'!$D$9*B1084)</f>
        <v>-211.34812148817201</v>
      </c>
    </row>
    <row r="1085" spans="1:4" x14ac:dyDescent="0.15">
      <c r="A1085">
        <v>1084</v>
      </c>
      <c r="B1085">
        <v>2.1661000000000001</v>
      </c>
      <c r="C1085">
        <f>'PID Simulator'!$D$7/SQRT(1+('PID Simulator'!$D$8*B1085)^2)</f>
        <v>4.6116802284441379E-2</v>
      </c>
      <c r="D1085">
        <f>-DEGREES(ATAN2(1,'PID Simulator'!$D$8*B1085))+DEGREES(-'PID Simulator'!$D$9*B1085)</f>
        <v>-211.46515238150275</v>
      </c>
    </row>
    <row r="1086" spans="1:4" x14ac:dyDescent="0.15">
      <c r="A1086">
        <v>1085</v>
      </c>
      <c r="B1086">
        <v>2.1681000000000004</v>
      </c>
      <c r="C1086">
        <f>'PID Simulator'!$D$7/SQRT(1+('PID Simulator'!$D$8*B1086)^2)</f>
        <v>4.607435142117694E-2</v>
      </c>
      <c r="D1086">
        <f>-DEGREES(ATAN2(1,'PID Simulator'!$D$8*B1086))+DEGREES(-'PID Simulator'!$D$9*B1086)</f>
        <v>-211.58217878398679</v>
      </c>
    </row>
    <row r="1087" spans="1:4" x14ac:dyDescent="0.15">
      <c r="A1087">
        <v>1086</v>
      </c>
      <c r="B1087">
        <v>2.1701000000000001</v>
      </c>
      <c r="C1087">
        <f>'PID Simulator'!$D$7/SQRT(1+('PID Simulator'!$D$8*B1087)^2)</f>
        <v>4.6031978555815679E-2</v>
      </c>
      <c r="D1087">
        <f>-DEGREES(ATAN2(1,'PID Simulator'!$D$8*B1087))+DEGREES(-'PID Simulator'!$D$9*B1087)</f>
        <v>-211.69920070800543</v>
      </c>
    </row>
    <row r="1088" spans="1:4" x14ac:dyDescent="0.15">
      <c r="A1088">
        <v>1087</v>
      </c>
      <c r="B1088">
        <v>2.1721000000000004</v>
      </c>
      <c r="C1088">
        <f>'PID Simulator'!$D$7/SQRT(1+('PID Simulator'!$D$8*B1088)^2)</f>
        <v>4.5989683473816795E-2</v>
      </c>
      <c r="D1088">
        <f>-DEGREES(ATAN2(1,'PID Simulator'!$D$8*B1088))+DEGREES(-'PID Simulator'!$D$9*B1088)</f>
        <v>-211.81621816589472</v>
      </c>
    </row>
    <row r="1089" spans="1:4" x14ac:dyDescent="0.15">
      <c r="A1089">
        <v>1088</v>
      </c>
      <c r="B1089">
        <v>2.1741000000000001</v>
      </c>
      <c r="C1089">
        <f>'PID Simulator'!$D$7/SQRT(1+('PID Simulator'!$D$8*B1089)^2)</f>
        <v>4.5947465961424828E-2</v>
      </c>
      <c r="D1089">
        <f>-DEGREES(ATAN2(1,'PID Simulator'!$D$8*B1089))+DEGREES(-'PID Simulator'!$D$9*B1089)</f>
        <v>-211.93323116994532</v>
      </c>
    </row>
    <row r="1090" spans="1:4" x14ac:dyDescent="0.15">
      <c r="A1090">
        <v>1089</v>
      </c>
      <c r="B1090">
        <v>2.1761000000000004</v>
      </c>
      <c r="C1090">
        <f>'PID Simulator'!$D$7/SQRT(1+('PID Simulator'!$D$8*B1090)^2)</f>
        <v>4.5905325805665913E-2</v>
      </c>
      <c r="D1090">
        <f>-DEGREES(ATAN2(1,'PID Simulator'!$D$8*B1090))+DEGREES(-'PID Simulator'!$D$9*B1090)</f>
        <v>-212.05023973240293</v>
      </c>
    </row>
    <row r="1091" spans="1:4" x14ac:dyDescent="0.15">
      <c r="A1091">
        <v>1090</v>
      </c>
      <c r="B1091">
        <v>2.1781000000000001</v>
      </c>
      <c r="C1091">
        <f>'PID Simulator'!$D$7/SQRT(1+('PID Simulator'!$D$8*B1091)^2)</f>
        <v>4.586326279434437E-2</v>
      </c>
      <c r="D1091">
        <f>-DEGREES(ATAN2(1,'PID Simulator'!$D$8*B1091))+DEGREES(-'PID Simulator'!$D$9*B1091)</f>
        <v>-212.16724386546841</v>
      </c>
    </row>
    <row r="1092" spans="1:4" x14ac:dyDescent="0.15">
      <c r="A1092">
        <v>1091</v>
      </c>
      <c r="B1092">
        <v>2.1801000000000004</v>
      </c>
      <c r="C1092">
        <f>'PID Simulator'!$D$7/SQRT(1+('PID Simulator'!$D$8*B1092)^2)</f>
        <v>4.5821276716039021E-2</v>
      </c>
      <c r="D1092">
        <f>-DEGREES(ATAN2(1,'PID Simulator'!$D$8*B1092))+DEGREES(-'PID Simulator'!$D$9*B1092)</f>
        <v>-212.28424358129803</v>
      </c>
    </row>
    <row r="1093" spans="1:4" x14ac:dyDescent="0.15">
      <c r="A1093">
        <v>1092</v>
      </c>
      <c r="B1093">
        <v>2.1821000000000002</v>
      </c>
      <c r="C1093">
        <f>'PID Simulator'!$D$7/SQRT(1+('PID Simulator'!$D$8*B1093)^2)</f>
        <v>4.5779367360099764E-2</v>
      </c>
      <c r="D1093">
        <f>-DEGREES(ATAN2(1,'PID Simulator'!$D$8*B1093))+DEGREES(-'PID Simulator'!$D$9*B1093)</f>
        <v>-212.40123889200362</v>
      </c>
    </row>
    <row r="1094" spans="1:4" x14ac:dyDescent="0.15">
      <c r="A1094">
        <v>1093</v>
      </c>
      <c r="B1094">
        <v>2.1841000000000004</v>
      </c>
      <c r="C1094">
        <f>'PID Simulator'!$D$7/SQRT(1+('PID Simulator'!$D$8*B1094)^2)</f>
        <v>4.5737534516643981E-2</v>
      </c>
      <c r="D1094">
        <f>-DEGREES(ATAN2(1,'PID Simulator'!$D$8*B1094))+DEGREES(-'PID Simulator'!$D$9*B1094)</f>
        <v>-212.51822980965278</v>
      </c>
    </row>
    <row r="1095" spans="1:4" x14ac:dyDescent="0.15">
      <c r="A1095">
        <v>1094</v>
      </c>
      <c r="B1095">
        <v>2.1861000000000002</v>
      </c>
      <c r="C1095">
        <f>'PID Simulator'!$D$7/SQRT(1+('PID Simulator'!$D$8*B1095)^2)</f>
        <v>4.5695777976553172E-2</v>
      </c>
      <c r="D1095">
        <f>-DEGREES(ATAN2(1,'PID Simulator'!$D$8*B1095))+DEGREES(-'PID Simulator'!$D$9*B1095)</f>
        <v>-212.6352163462692</v>
      </c>
    </row>
    <row r="1096" spans="1:4" x14ac:dyDescent="0.15">
      <c r="A1096">
        <v>1095</v>
      </c>
      <c r="B1096">
        <v>2.1881000000000004</v>
      </c>
      <c r="C1096">
        <f>'PID Simulator'!$D$7/SQRT(1+('PID Simulator'!$D$8*B1096)^2)</f>
        <v>4.5654097531469297E-2</v>
      </c>
      <c r="D1096">
        <f>-DEGREES(ATAN2(1,'PID Simulator'!$D$8*B1096))+DEGREES(-'PID Simulator'!$D$9*B1096)</f>
        <v>-212.7521985138327</v>
      </c>
    </row>
    <row r="1097" spans="1:4" x14ac:dyDescent="0.15">
      <c r="A1097">
        <v>1096</v>
      </c>
      <c r="B1097">
        <v>2.1901000000000002</v>
      </c>
      <c r="C1097">
        <f>'PID Simulator'!$D$7/SQRT(1+('PID Simulator'!$D$8*B1097)^2)</f>
        <v>4.5612492973791531E-2</v>
      </c>
      <c r="D1097">
        <f>-DEGREES(ATAN2(1,'PID Simulator'!$D$8*B1097))+DEGREES(-'PID Simulator'!$D$9*B1097)</f>
        <v>-212.86917632427944</v>
      </c>
    </row>
    <row r="1098" spans="1:4" x14ac:dyDescent="0.15">
      <c r="A1098">
        <v>1097</v>
      </c>
      <c r="B1098">
        <v>2.1921000000000004</v>
      </c>
      <c r="C1098">
        <f>'PID Simulator'!$D$7/SQRT(1+('PID Simulator'!$D$8*B1098)^2)</f>
        <v>4.5570964096672696E-2</v>
      </c>
      <c r="D1098">
        <f>-DEGREES(ATAN2(1,'PID Simulator'!$D$8*B1098))+DEGREES(-'PID Simulator'!$D$9*B1098)</f>
        <v>-212.98614978950229</v>
      </c>
    </row>
    <row r="1099" spans="1:4" x14ac:dyDescent="0.15">
      <c r="A1099">
        <v>1098</v>
      </c>
      <c r="B1099">
        <v>2.1941000000000002</v>
      </c>
      <c r="C1099">
        <f>'PID Simulator'!$D$7/SQRT(1+('PID Simulator'!$D$8*B1099)^2)</f>
        <v>4.5529510694015861E-2</v>
      </c>
      <c r="D1099">
        <f>-DEGREES(ATAN2(1,'PID Simulator'!$D$8*B1099))+DEGREES(-'PID Simulator'!$D$9*B1099)</f>
        <v>-213.10311892135076</v>
      </c>
    </row>
    <row r="1100" spans="1:4" x14ac:dyDescent="0.15">
      <c r="A1100">
        <v>1099</v>
      </c>
      <c r="B1100">
        <v>2.1961000000000004</v>
      </c>
      <c r="C1100">
        <f>'PID Simulator'!$D$7/SQRT(1+('PID Simulator'!$D$8*B1100)^2)</f>
        <v>4.5488132560471017E-2</v>
      </c>
      <c r="D1100">
        <f>-DEGREES(ATAN2(1,'PID Simulator'!$D$8*B1100))+DEGREES(-'PID Simulator'!$D$9*B1100)</f>
        <v>-213.22008373163149</v>
      </c>
    </row>
    <row r="1101" spans="1:4" x14ac:dyDescent="0.15">
      <c r="A1101">
        <v>1100</v>
      </c>
      <c r="B1101">
        <v>2.1981000000000002</v>
      </c>
      <c r="C1101">
        <f>'PID Simulator'!$D$7/SQRT(1+('PID Simulator'!$D$8*B1101)^2)</f>
        <v>4.5446829491431646E-2</v>
      </c>
      <c r="D1101">
        <f>-DEGREES(ATAN2(1,'PID Simulator'!$D$8*B1101))+DEGREES(-'PID Simulator'!$D$9*B1101)</f>
        <v>-213.33704423210818</v>
      </c>
    </row>
    <row r="1102" spans="1:4" x14ac:dyDescent="0.15">
      <c r="A1102">
        <v>1101</v>
      </c>
      <c r="B1102">
        <v>2.2001000000000004</v>
      </c>
      <c r="C1102">
        <f>'PID Simulator'!$D$7/SQRT(1+('PID Simulator'!$D$8*B1102)^2)</f>
        <v>4.5405601283031345E-2</v>
      </c>
      <c r="D1102">
        <f>-DEGREES(ATAN2(1,'PID Simulator'!$D$8*B1102))+DEGREES(-'PID Simulator'!$D$9*B1102)</f>
        <v>-213.45400043450201</v>
      </c>
    </row>
    <row r="1103" spans="1:4" x14ac:dyDescent="0.15">
      <c r="A1103">
        <v>1102</v>
      </c>
      <c r="B1103">
        <v>2.2021000000000002</v>
      </c>
      <c r="C1103">
        <f>'PID Simulator'!$D$7/SQRT(1+('PID Simulator'!$D$8*B1103)^2)</f>
        <v>4.5364447732140538E-2</v>
      </c>
      <c r="D1103">
        <f>-DEGREES(ATAN2(1,'PID Simulator'!$D$8*B1103))+DEGREES(-'PID Simulator'!$D$9*B1103)</f>
        <v>-213.57095235049164</v>
      </c>
    </row>
    <row r="1104" spans="1:4" x14ac:dyDescent="0.15">
      <c r="A1104">
        <v>1103</v>
      </c>
      <c r="B1104">
        <v>2.2041000000000004</v>
      </c>
      <c r="C1104">
        <f>'PID Simulator'!$D$7/SQRT(1+('PID Simulator'!$D$8*B1104)^2)</f>
        <v>4.5323368636363125E-2</v>
      </c>
      <c r="D1104">
        <f>-DEGREES(ATAN2(1,'PID Simulator'!$D$8*B1104))+DEGREES(-'PID Simulator'!$D$9*B1104)</f>
        <v>-213.68789999171349</v>
      </c>
    </row>
    <row r="1105" spans="1:4" x14ac:dyDescent="0.15">
      <c r="A1105">
        <v>1104</v>
      </c>
      <c r="B1105">
        <v>2.2061000000000002</v>
      </c>
      <c r="C1105">
        <f>'PID Simulator'!$D$7/SQRT(1+('PID Simulator'!$D$8*B1105)^2)</f>
        <v>4.5282363794033172E-2</v>
      </c>
      <c r="D1105">
        <f>-DEGREES(ATAN2(1,'PID Simulator'!$D$8*B1105))+DEGREES(-'PID Simulator'!$D$9*B1105)</f>
        <v>-213.80484336976198</v>
      </c>
    </row>
    <row r="1106" spans="1:4" x14ac:dyDescent="0.15">
      <c r="A1106">
        <v>1105</v>
      </c>
      <c r="B1106">
        <v>2.2081000000000004</v>
      </c>
      <c r="C1106">
        <f>'PID Simulator'!$D$7/SQRT(1+('PID Simulator'!$D$8*B1106)^2)</f>
        <v>4.5241433004211636E-2</v>
      </c>
      <c r="D1106">
        <f>-DEGREES(ATAN2(1,'PID Simulator'!$D$8*B1106))+DEGREES(-'PID Simulator'!$D$9*B1106)</f>
        <v>-213.92178249618968</v>
      </c>
    </row>
    <row r="1107" spans="1:4" x14ac:dyDescent="0.15">
      <c r="A1107">
        <v>1106</v>
      </c>
      <c r="B1107">
        <v>2.2101000000000002</v>
      </c>
      <c r="C1107">
        <f>'PID Simulator'!$D$7/SQRT(1+('PID Simulator'!$D$8*B1107)^2)</f>
        <v>4.5200576066683117E-2</v>
      </c>
      <c r="D1107">
        <f>-DEGREES(ATAN2(1,'PID Simulator'!$D$8*B1107))+DEGREES(-'PID Simulator'!$D$9*B1107)</f>
        <v>-214.03871738250734</v>
      </c>
    </row>
    <row r="1108" spans="1:4" x14ac:dyDescent="0.15">
      <c r="A1108">
        <v>1107</v>
      </c>
      <c r="B1108">
        <v>2.2121000000000004</v>
      </c>
      <c r="C1108">
        <f>'PID Simulator'!$D$7/SQRT(1+('PID Simulator'!$D$8*B1108)^2)</f>
        <v>4.5159792781952555E-2</v>
      </c>
      <c r="D1108">
        <f>-DEGREES(ATAN2(1,'PID Simulator'!$D$8*B1108))+DEGREES(-'PID Simulator'!$D$9*B1108)</f>
        <v>-214.15564804018442</v>
      </c>
    </row>
    <row r="1109" spans="1:4" x14ac:dyDescent="0.15">
      <c r="A1109">
        <v>1108</v>
      </c>
      <c r="B1109">
        <v>2.2141000000000002</v>
      </c>
      <c r="C1109">
        <f>'PID Simulator'!$D$7/SQRT(1+('PID Simulator'!$D$8*B1109)^2)</f>
        <v>4.5119082951242048E-2</v>
      </c>
      <c r="D1109">
        <f>-DEGREES(ATAN2(1,'PID Simulator'!$D$8*B1109))+DEGREES(-'PID Simulator'!$D$9*B1109)</f>
        <v>-214.27257448064893</v>
      </c>
    </row>
    <row r="1110" spans="1:4" x14ac:dyDescent="0.15">
      <c r="A1110">
        <v>1109</v>
      </c>
      <c r="B1110">
        <v>2.2161000000000004</v>
      </c>
      <c r="C1110">
        <f>'PID Simulator'!$D$7/SQRT(1+('PID Simulator'!$D$8*B1110)^2)</f>
        <v>4.5078446376487585E-2</v>
      </c>
      <c r="D1110">
        <f>-DEGREES(ATAN2(1,'PID Simulator'!$D$8*B1110))+DEGREES(-'PID Simulator'!$D$9*B1110)</f>
        <v>-214.38949671528786</v>
      </c>
    </row>
    <row r="1111" spans="1:4" x14ac:dyDescent="0.15">
      <c r="A1111">
        <v>1110</v>
      </c>
      <c r="B1111">
        <v>2.2181000000000002</v>
      </c>
      <c r="C1111">
        <f>'PID Simulator'!$D$7/SQRT(1+('PID Simulator'!$D$8*B1111)^2)</f>
        <v>4.5037882860335922E-2</v>
      </c>
      <c r="D1111">
        <f>-DEGREES(ATAN2(1,'PID Simulator'!$D$8*B1111))+DEGREES(-'PID Simulator'!$D$9*B1111)</f>
        <v>-214.50641475544722</v>
      </c>
    </row>
    <row r="1112" spans="1:4" x14ac:dyDescent="0.15">
      <c r="A1112">
        <v>1111</v>
      </c>
      <c r="B1112">
        <v>2.2201000000000004</v>
      </c>
      <c r="C1112">
        <f>'PID Simulator'!$D$7/SQRT(1+('PID Simulator'!$D$8*B1112)^2)</f>
        <v>4.4997392206141303E-2</v>
      </c>
      <c r="D1112">
        <f>-DEGREES(ATAN2(1,'PID Simulator'!$D$8*B1112))+DEGREES(-'PID Simulator'!$D$9*B1112)</f>
        <v>-214.62332861243229</v>
      </c>
    </row>
    <row r="1113" spans="1:4" x14ac:dyDescent="0.15">
      <c r="A1113">
        <v>1112</v>
      </c>
      <c r="B1113">
        <v>2.2221000000000002</v>
      </c>
      <c r="C1113">
        <f>'PID Simulator'!$D$7/SQRT(1+('PID Simulator'!$D$8*B1113)^2)</f>
        <v>4.4956974217962381E-2</v>
      </c>
      <c r="D1113">
        <f>-DEGREES(ATAN2(1,'PID Simulator'!$D$8*B1113))+DEGREES(-'PID Simulator'!$D$9*B1113)</f>
        <v>-214.74023829750774</v>
      </c>
    </row>
    <row r="1114" spans="1:4" x14ac:dyDescent="0.15">
      <c r="A1114">
        <v>1113</v>
      </c>
      <c r="B1114">
        <v>2.2241000000000004</v>
      </c>
      <c r="C1114">
        <f>'PID Simulator'!$D$7/SQRT(1+('PID Simulator'!$D$8*B1114)^2)</f>
        <v>4.4916628700559028E-2</v>
      </c>
      <c r="D1114">
        <f>-DEGREES(ATAN2(1,'PID Simulator'!$D$8*B1114))+DEGREES(-'PID Simulator'!$D$9*B1114)</f>
        <v>-214.85714382189798</v>
      </c>
    </row>
    <row r="1115" spans="1:4" x14ac:dyDescent="0.15">
      <c r="A1115">
        <v>1114</v>
      </c>
      <c r="B1115">
        <v>2.2261000000000002</v>
      </c>
      <c r="C1115">
        <f>'PID Simulator'!$D$7/SQRT(1+('PID Simulator'!$D$8*B1115)^2)</f>
        <v>4.4876355459389207E-2</v>
      </c>
      <c r="D1115">
        <f>-DEGREES(ATAN2(1,'PID Simulator'!$D$8*B1115))+DEGREES(-'PID Simulator'!$D$9*B1115)</f>
        <v>-214.97404519678707</v>
      </c>
    </row>
    <row r="1116" spans="1:4" x14ac:dyDescent="0.15">
      <c r="A1116">
        <v>1115</v>
      </c>
      <c r="B1116">
        <v>2.2281000000000004</v>
      </c>
      <c r="C1116">
        <f>'PID Simulator'!$D$7/SQRT(1+('PID Simulator'!$D$8*B1116)^2)</f>
        <v>4.4836154300605849E-2</v>
      </c>
      <c r="D1116">
        <f>-DEGREES(ATAN2(1,'PID Simulator'!$D$8*B1116))+DEGREES(-'PID Simulator'!$D$9*B1116)</f>
        <v>-215.09094243331919</v>
      </c>
    </row>
    <row r="1117" spans="1:4" x14ac:dyDescent="0.15">
      <c r="A1117">
        <v>1116</v>
      </c>
      <c r="B1117">
        <v>2.2301000000000002</v>
      </c>
      <c r="C1117">
        <f>'PID Simulator'!$D$7/SQRT(1+('PID Simulator'!$D$8*B1117)^2)</f>
        <v>4.4796025031053809E-2</v>
      </c>
      <c r="D1117">
        <f>-DEGREES(ATAN2(1,'PID Simulator'!$D$8*B1117))+DEGREES(-'PID Simulator'!$D$9*B1117)</f>
        <v>-215.2078355425985</v>
      </c>
    </row>
    <row r="1118" spans="1:4" x14ac:dyDescent="0.15">
      <c r="A1118">
        <v>1117</v>
      </c>
      <c r="B1118">
        <v>2.2321000000000004</v>
      </c>
      <c r="C1118">
        <f>'PID Simulator'!$D$7/SQRT(1+('PID Simulator'!$D$8*B1118)^2)</f>
        <v>4.4755967458266703E-2</v>
      </c>
      <c r="D1118">
        <f>-DEGREES(ATAN2(1,'PID Simulator'!$D$8*B1118))+DEGREES(-'PID Simulator'!$D$9*B1118)</f>
        <v>-215.32472453568965</v>
      </c>
    </row>
    <row r="1119" spans="1:4" x14ac:dyDescent="0.15">
      <c r="A1119">
        <v>1118</v>
      </c>
      <c r="B1119">
        <v>2.2341000000000002</v>
      </c>
      <c r="C1119">
        <f>'PID Simulator'!$D$7/SQRT(1+('PID Simulator'!$D$8*B1119)^2)</f>
        <v>4.471598139046392E-2</v>
      </c>
      <c r="D1119">
        <f>-DEGREES(ATAN2(1,'PID Simulator'!$D$8*B1119))+DEGREES(-'PID Simulator'!$D$9*B1119)</f>
        <v>-215.44160942361776</v>
      </c>
    </row>
    <row r="1120" spans="1:4" x14ac:dyDescent="0.15">
      <c r="A1120">
        <v>1119</v>
      </c>
      <c r="B1120">
        <v>2.2361000000000004</v>
      </c>
      <c r="C1120">
        <f>'PID Simulator'!$D$7/SQRT(1+('PID Simulator'!$D$8*B1120)^2)</f>
        <v>4.4676066636547503E-2</v>
      </c>
      <c r="D1120">
        <f>-DEGREES(ATAN2(1,'PID Simulator'!$D$8*B1120))+DEGREES(-'PID Simulator'!$D$9*B1120)</f>
        <v>-215.55849021736867</v>
      </c>
    </row>
    <row r="1121" spans="1:4" x14ac:dyDescent="0.15">
      <c r="A1121">
        <v>1120</v>
      </c>
      <c r="B1121">
        <v>2.2381000000000002</v>
      </c>
      <c r="C1121">
        <f>'PID Simulator'!$D$7/SQRT(1+('PID Simulator'!$D$8*B1121)^2)</f>
        <v>4.4636223006099193E-2</v>
      </c>
      <c r="D1121">
        <f>-DEGREES(ATAN2(1,'PID Simulator'!$D$8*B1121))+DEGREES(-'PID Simulator'!$D$9*B1121)</f>
        <v>-215.67536692788889</v>
      </c>
    </row>
    <row r="1122" spans="1:4" x14ac:dyDescent="0.15">
      <c r="A1122">
        <v>1121</v>
      </c>
      <c r="B1122">
        <v>2.2401000000000004</v>
      </c>
      <c r="C1122">
        <f>'PID Simulator'!$D$7/SQRT(1+('PID Simulator'!$D$8*B1122)^2)</f>
        <v>4.4596450309377325E-2</v>
      </c>
      <c r="D1122">
        <f>-DEGREES(ATAN2(1,'PID Simulator'!$D$8*B1122))+DEGREES(-'PID Simulator'!$D$9*B1122)</f>
        <v>-215.79223956608627</v>
      </c>
    </row>
    <row r="1123" spans="1:4" x14ac:dyDescent="0.15">
      <c r="A1123">
        <v>1122</v>
      </c>
      <c r="B1123">
        <v>2.2421000000000002</v>
      </c>
      <c r="C1123">
        <f>'PID Simulator'!$D$7/SQRT(1+('PID Simulator'!$D$8*B1123)^2)</f>
        <v>4.4556748357313936E-2</v>
      </c>
      <c r="D1123">
        <f>-DEGREES(ATAN2(1,'PID Simulator'!$D$8*B1123))+DEGREES(-'PID Simulator'!$D$9*B1123)</f>
        <v>-215.90910814282967</v>
      </c>
    </row>
    <row r="1124" spans="1:4" x14ac:dyDescent="0.15">
      <c r="A1124">
        <v>1123</v>
      </c>
      <c r="B1124">
        <v>2.2441000000000004</v>
      </c>
      <c r="C1124">
        <f>'PID Simulator'!$D$7/SQRT(1+('PID Simulator'!$D$8*B1124)^2)</f>
        <v>4.4517116961511678E-2</v>
      </c>
      <c r="D1124">
        <f>-DEGREES(ATAN2(1,'PID Simulator'!$D$8*B1124))+DEGREES(-'PID Simulator'!$D$9*B1124)</f>
        <v>-216.02597266894935</v>
      </c>
    </row>
    <row r="1125" spans="1:4" x14ac:dyDescent="0.15">
      <c r="A1125">
        <v>1124</v>
      </c>
      <c r="B1125">
        <v>2.2461000000000002</v>
      </c>
      <c r="C1125">
        <f>'PID Simulator'!$D$7/SQRT(1+('PID Simulator'!$D$8*B1125)^2)</f>
        <v>4.4477555934240909E-2</v>
      </c>
      <c r="D1125">
        <f>-DEGREES(ATAN2(1,'PID Simulator'!$D$8*B1125))+DEGREES(-'PID Simulator'!$D$9*B1125)</f>
        <v>-216.14283315523716</v>
      </c>
    </row>
    <row r="1126" spans="1:4" x14ac:dyDescent="0.15">
      <c r="A1126">
        <v>1125</v>
      </c>
      <c r="B1126">
        <v>2.2481000000000004</v>
      </c>
      <c r="C1126">
        <f>'PID Simulator'!$D$7/SQRT(1+('PID Simulator'!$D$8*B1126)^2)</f>
        <v>4.4438065088436715E-2</v>
      </c>
      <c r="D1126">
        <f>-DEGREES(ATAN2(1,'PID Simulator'!$D$8*B1126))+DEGREES(-'PID Simulator'!$D$9*B1126)</f>
        <v>-216.25968961244669</v>
      </c>
    </row>
    <row r="1127" spans="1:4" x14ac:dyDescent="0.15">
      <c r="A1127">
        <v>1126</v>
      </c>
      <c r="B1127">
        <v>2.2501000000000002</v>
      </c>
      <c r="C1127">
        <f>'PID Simulator'!$D$7/SQRT(1+('PID Simulator'!$D$8*B1127)^2)</f>
        <v>4.4398644237696017E-2</v>
      </c>
      <c r="D1127">
        <f>-DEGREES(ATAN2(1,'PID Simulator'!$D$8*B1127))+DEGREES(-'PID Simulator'!$D$9*B1127)</f>
        <v>-216.37654205129337</v>
      </c>
    </row>
    <row r="1128" spans="1:4" x14ac:dyDescent="0.15">
      <c r="A1128">
        <v>1127</v>
      </c>
      <c r="B1128">
        <v>2.2521000000000004</v>
      </c>
      <c r="C1128">
        <f>'PID Simulator'!$D$7/SQRT(1+('PID Simulator'!$D$8*B1128)^2)</f>
        <v>4.4359293196274553E-2</v>
      </c>
      <c r="D1128">
        <f>-DEGREES(ATAN2(1,'PID Simulator'!$D$8*B1128))+DEGREES(-'PID Simulator'!$D$9*B1128)</f>
        <v>-216.49339048245469</v>
      </c>
    </row>
    <row r="1129" spans="1:4" x14ac:dyDescent="0.15">
      <c r="A1129">
        <v>1128</v>
      </c>
      <c r="B1129">
        <v>2.2541000000000002</v>
      </c>
      <c r="C1129">
        <f>'PID Simulator'!$D$7/SQRT(1+('PID Simulator'!$D$8*B1129)^2)</f>
        <v>4.4320011779084116E-2</v>
      </c>
      <c r="D1129">
        <f>-DEGREES(ATAN2(1,'PID Simulator'!$D$8*B1129))+DEGREES(-'PID Simulator'!$D$9*B1129)</f>
        <v>-216.61023491657045</v>
      </c>
    </row>
    <row r="1130" spans="1:4" x14ac:dyDescent="0.15">
      <c r="A1130">
        <v>1129</v>
      </c>
      <c r="B1130">
        <v>2.2561000000000004</v>
      </c>
      <c r="C1130">
        <f>'PID Simulator'!$D$7/SQRT(1+('PID Simulator'!$D$8*B1130)^2)</f>
        <v>4.4280799801689516E-2</v>
      </c>
      <c r="D1130">
        <f>-DEGREES(ATAN2(1,'PID Simulator'!$D$8*B1130))+DEGREES(-'PID Simulator'!$D$9*B1130)</f>
        <v>-216.72707536424278</v>
      </c>
    </row>
    <row r="1131" spans="1:4" x14ac:dyDescent="0.15">
      <c r="A1131">
        <v>1130</v>
      </c>
      <c r="B1131">
        <v>2.2581000000000002</v>
      </c>
      <c r="C1131">
        <f>'PID Simulator'!$D$7/SQRT(1+('PID Simulator'!$D$8*B1131)^2)</f>
        <v>4.4241657080305807E-2</v>
      </c>
      <c r="D1131">
        <f>-DEGREES(ATAN2(1,'PID Simulator'!$D$8*B1131))+DEGREES(-'PID Simulator'!$D$9*B1131)</f>
        <v>-216.84391183603634</v>
      </c>
    </row>
    <row r="1132" spans="1:4" x14ac:dyDescent="0.15">
      <c r="A1132">
        <v>1131</v>
      </c>
      <c r="B1132">
        <v>2.2601000000000004</v>
      </c>
      <c r="C1132">
        <f>'PID Simulator'!$D$7/SQRT(1+('PID Simulator'!$D$8*B1132)^2)</f>
        <v>4.4202583431795374E-2</v>
      </c>
      <c r="D1132">
        <f>-DEGREES(ATAN2(1,'PID Simulator'!$D$8*B1132))+DEGREES(-'PID Simulator'!$D$9*B1132)</f>
        <v>-216.96074434247862</v>
      </c>
    </row>
    <row r="1133" spans="1:4" x14ac:dyDescent="0.15">
      <c r="A1133">
        <v>1132</v>
      </c>
      <c r="B1133">
        <v>2.2621000000000002</v>
      </c>
      <c r="C1133">
        <f>'PID Simulator'!$D$7/SQRT(1+('PID Simulator'!$D$8*B1133)^2)</f>
        <v>4.4163578673665133E-2</v>
      </c>
      <c r="D1133">
        <f>-DEGREES(ATAN2(1,'PID Simulator'!$D$8*B1133))+DEGREES(-'PID Simulator'!$D$9*B1133)</f>
        <v>-217.07757289405987</v>
      </c>
    </row>
    <row r="1134" spans="1:4" x14ac:dyDescent="0.15">
      <c r="A1134">
        <v>1133</v>
      </c>
      <c r="B1134">
        <v>2.2641000000000004</v>
      </c>
      <c r="C1134">
        <f>'PID Simulator'!$D$7/SQRT(1+('PID Simulator'!$D$8*B1134)^2)</f>
        <v>4.4124642624063654E-2</v>
      </c>
      <c r="D1134">
        <f>-DEGREES(ATAN2(1,'PID Simulator'!$D$8*B1134))+DEGREES(-'PID Simulator'!$D$9*B1134)</f>
        <v>-217.19439750123357</v>
      </c>
    </row>
    <row r="1135" spans="1:4" x14ac:dyDescent="0.15">
      <c r="A1135">
        <v>1134</v>
      </c>
      <c r="B1135">
        <v>2.2661000000000002</v>
      </c>
      <c r="C1135">
        <f>'PID Simulator'!$D$7/SQRT(1+('PID Simulator'!$D$8*B1135)^2)</f>
        <v>4.4085775101778357E-2</v>
      </c>
      <c r="D1135">
        <f>-DEGREES(ATAN2(1,'PID Simulator'!$D$8*B1135))+DEGREES(-'PID Simulator'!$D$9*B1135)</f>
        <v>-217.31121817441618</v>
      </c>
    </row>
    <row r="1136" spans="1:4" x14ac:dyDescent="0.15">
      <c r="A1136">
        <v>1135</v>
      </c>
      <c r="B1136">
        <v>2.2681000000000004</v>
      </c>
      <c r="C1136">
        <f>'PID Simulator'!$D$7/SQRT(1+('PID Simulator'!$D$8*B1136)^2)</f>
        <v>4.4046975926232738E-2</v>
      </c>
      <c r="D1136">
        <f>-DEGREES(ATAN2(1,'PID Simulator'!$D$8*B1136))+DEGREES(-'PID Simulator'!$D$9*B1136)</f>
        <v>-217.42803492398778</v>
      </c>
    </row>
    <row r="1137" spans="1:4" x14ac:dyDescent="0.15">
      <c r="A1137">
        <v>1136</v>
      </c>
      <c r="B1137">
        <v>2.2701000000000002</v>
      </c>
      <c r="C1137">
        <f>'PID Simulator'!$D$7/SQRT(1+('PID Simulator'!$D$8*B1137)^2)</f>
        <v>4.4008244917483598E-2</v>
      </c>
      <c r="D1137">
        <f>-DEGREES(ATAN2(1,'PID Simulator'!$D$8*B1137))+DEGREES(-'PID Simulator'!$D$9*B1137)</f>
        <v>-217.54484776029179</v>
      </c>
    </row>
    <row r="1138" spans="1:4" x14ac:dyDescent="0.15">
      <c r="A1138">
        <v>1137</v>
      </c>
      <c r="B1138">
        <v>2.2721000000000005</v>
      </c>
      <c r="C1138">
        <f>'PID Simulator'!$D$7/SQRT(1+('PID Simulator'!$D$8*B1138)^2)</f>
        <v>4.3969581896218149E-2</v>
      </c>
      <c r="D1138">
        <f>-DEGREES(ATAN2(1,'PID Simulator'!$D$8*B1138))+DEGREES(-'PID Simulator'!$D$9*B1138)</f>
        <v>-217.66165669363545</v>
      </c>
    </row>
    <row r="1139" spans="1:4" x14ac:dyDescent="0.15">
      <c r="A1139">
        <v>1138</v>
      </c>
      <c r="B1139">
        <v>2.2741000000000002</v>
      </c>
      <c r="C1139">
        <f>'PID Simulator'!$D$7/SQRT(1+('PID Simulator'!$D$8*B1139)^2)</f>
        <v>4.393098668375145E-2</v>
      </c>
      <c r="D1139">
        <f>-DEGREES(ATAN2(1,'PID Simulator'!$D$8*B1139))+DEGREES(-'PID Simulator'!$D$9*B1139)</f>
        <v>-217.77846173428986</v>
      </c>
    </row>
    <row r="1140" spans="1:4" x14ac:dyDescent="0.15">
      <c r="A1140">
        <v>1139</v>
      </c>
      <c r="B1140">
        <v>2.2761000000000005</v>
      </c>
      <c r="C1140">
        <f>'PID Simulator'!$D$7/SQRT(1+('PID Simulator'!$D$8*B1140)^2)</f>
        <v>4.3892459102023502E-2</v>
      </c>
      <c r="D1140">
        <f>-DEGREES(ATAN2(1,'PID Simulator'!$D$8*B1140))+DEGREES(-'PID Simulator'!$D$9*B1140)</f>
        <v>-217.89526289249005</v>
      </c>
    </row>
    <row r="1141" spans="1:4" x14ac:dyDescent="0.15">
      <c r="A1141">
        <v>1140</v>
      </c>
      <c r="B1141">
        <v>2.2781000000000002</v>
      </c>
      <c r="C1141">
        <f>'PID Simulator'!$D$7/SQRT(1+('PID Simulator'!$D$8*B1141)^2)</f>
        <v>4.3853998973596618E-2</v>
      </c>
      <c r="D1141">
        <f>-DEGREES(ATAN2(1,'PID Simulator'!$D$8*B1141))+DEGREES(-'PID Simulator'!$D$9*B1141)</f>
        <v>-218.01206017843529</v>
      </c>
    </row>
    <row r="1142" spans="1:4" x14ac:dyDescent="0.15">
      <c r="A1142">
        <v>1141</v>
      </c>
      <c r="B1142">
        <v>2.2801000000000005</v>
      </c>
      <c r="C1142">
        <f>'PID Simulator'!$D$7/SQRT(1+('PID Simulator'!$D$8*B1142)^2)</f>
        <v>4.3815606121652639E-2</v>
      </c>
      <c r="D1142">
        <f>-DEGREES(ATAN2(1,'PID Simulator'!$D$8*B1142))+DEGREES(-'PID Simulator'!$D$9*B1142)</f>
        <v>-218.12885360228915</v>
      </c>
    </row>
    <row r="1143" spans="1:4" x14ac:dyDescent="0.15">
      <c r="A1143">
        <v>1142</v>
      </c>
      <c r="B1143">
        <v>2.2821000000000002</v>
      </c>
      <c r="C1143">
        <f>'PID Simulator'!$D$7/SQRT(1+('PID Simulator'!$D$8*B1143)^2)</f>
        <v>4.3777280369990325E-2</v>
      </c>
      <c r="D1143">
        <f>-DEGREES(ATAN2(1,'PID Simulator'!$D$8*B1143))+DEGREES(-'PID Simulator'!$D$9*B1143)</f>
        <v>-218.24564317417972</v>
      </c>
    </row>
    <row r="1144" spans="1:4" x14ac:dyDescent="0.15">
      <c r="A1144">
        <v>1143</v>
      </c>
      <c r="B1144">
        <v>2.2841000000000005</v>
      </c>
      <c r="C1144">
        <f>'PID Simulator'!$D$7/SQRT(1+('PID Simulator'!$D$8*B1144)^2)</f>
        <v>4.3739021543022533E-2</v>
      </c>
      <c r="D1144">
        <f>-DEGREES(ATAN2(1,'PID Simulator'!$D$8*B1144))+DEGREES(-'PID Simulator'!$D$9*B1144)</f>
        <v>-218.36242890419967</v>
      </c>
    </row>
    <row r="1145" spans="1:4" x14ac:dyDescent="0.15">
      <c r="A1145">
        <v>1144</v>
      </c>
      <c r="B1145">
        <v>2.2861000000000002</v>
      </c>
      <c r="C1145">
        <f>'PID Simulator'!$D$7/SQRT(1+('PID Simulator'!$D$8*B1145)^2)</f>
        <v>4.3700829465773708E-2</v>
      </c>
      <c r="D1145">
        <f>-DEGREES(ATAN2(1,'PID Simulator'!$D$8*B1145))+DEGREES(-'PID Simulator'!$D$9*B1145)</f>
        <v>-218.47921080240653</v>
      </c>
    </row>
    <row r="1146" spans="1:4" x14ac:dyDescent="0.15">
      <c r="A1146">
        <v>1145</v>
      </c>
      <c r="B1146">
        <v>2.2881000000000005</v>
      </c>
      <c r="C1146">
        <f>'PID Simulator'!$D$7/SQRT(1+('PID Simulator'!$D$8*B1146)^2)</f>
        <v>4.3662703963877107E-2</v>
      </c>
      <c r="D1146">
        <f>-DEGREES(ATAN2(1,'PID Simulator'!$D$8*B1146))+DEGREES(-'PID Simulator'!$D$9*B1146)</f>
        <v>-218.59598887882271</v>
      </c>
    </row>
    <row r="1147" spans="1:4" x14ac:dyDescent="0.15">
      <c r="A1147">
        <v>1146</v>
      </c>
      <c r="B1147">
        <v>2.2901000000000002</v>
      </c>
      <c r="C1147">
        <f>'PID Simulator'!$D$7/SQRT(1+('PID Simulator'!$D$8*B1147)^2)</f>
        <v>4.3624644863572204E-2</v>
      </c>
      <c r="D1147">
        <f>-DEGREES(ATAN2(1,'PID Simulator'!$D$8*B1147))+DEGREES(-'PID Simulator'!$D$9*B1147)</f>
        <v>-218.71276314343578</v>
      </c>
    </row>
    <row r="1148" spans="1:4" x14ac:dyDescent="0.15">
      <c r="A1148">
        <v>1147</v>
      </c>
      <c r="B1148">
        <v>2.2921000000000005</v>
      </c>
      <c r="C1148">
        <f>'PID Simulator'!$D$7/SQRT(1+('PID Simulator'!$D$8*B1148)^2)</f>
        <v>4.3586651991702044E-2</v>
      </c>
      <c r="D1148">
        <f>-DEGREES(ATAN2(1,'PID Simulator'!$D$8*B1148))+DEGREES(-'PID Simulator'!$D$9*B1148)</f>
        <v>-218.82953360619857</v>
      </c>
    </row>
    <row r="1149" spans="1:4" x14ac:dyDescent="0.15">
      <c r="A1149">
        <v>1148</v>
      </c>
      <c r="B1149">
        <v>2.2941000000000003</v>
      </c>
      <c r="C1149">
        <f>'PID Simulator'!$D$7/SQRT(1+('PID Simulator'!$D$8*B1149)^2)</f>
        <v>4.3548725175710637E-2</v>
      </c>
      <c r="D1149">
        <f>-DEGREES(ATAN2(1,'PID Simulator'!$D$8*B1149))+DEGREES(-'PID Simulator'!$D$9*B1149)</f>
        <v>-218.9463002770292</v>
      </c>
    </row>
    <row r="1150" spans="1:4" x14ac:dyDescent="0.15">
      <c r="A1150">
        <v>1149</v>
      </c>
      <c r="B1150">
        <v>2.2961000000000005</v>
      </c>
      <c r="C1150">
        <f>'PID Simulator'!$D$7/SQRT(1+('PID Simulator'!$D$8*B1150)^2)</f>
        <v>4.3510864243640347E-2</v>
      </c>
      <c r="D1150">
        <f>-DEGREES(ATAN2(1,'PID Simulator'!$D$8*B1150))+DEGREES(-'PID Simulator'!$D$9*B1150)</f>
        <v>-219.06306316581151</v>
      </c>
    </row>
    <row r="1151" spans="1:4" x14ac:dyDescent="0.15">
      <c r="A1151">
        <v>1150</v>
      </c>
      <c r="B1151">
        <v>2.2981000000000003</v>
      </c>
      <c r="C1151">
        <f>'PID Simulator'!$D$7/SQRT(1+('PID Simulator'!$D$8*B1151)^2)</f>
        <v>4.347306902412934E-2</v>
      </c>
      <c r="D1151">
        <f>-DEGREES(ATAN2(1,'PID Simulator'!$D$8*B1151))+DEGREES(-'PID Simulator'!$D$9*B1151)</f>
        <v>-219.17982228239492</v>
      </c>
    </row>
    <row r="1152" spans="1:4" x14ac:dyDescent="0.15">
      <c r="A1152">
        <v>1151</v>
      </c>
      <c r="B1152">
        <v>2.3001000000000005</v>
      </c>
      <c r="C1152">
        <f>'PID Simulator'!$D$7/SQRT(1+('PID Simulator'!$D$8*B1152)^2)</f>
        <v>4.3435339346408919E-2</v>
      </c>
      <c r="D1152">
        <f>-DEGREES(ATAN2(1,'PID Simulator'!$D$8*B1152))+DEGREES(-'PID Simulator'!$D$9*B1152)</f>
        <v>-219.29657763659475</v>
      </c>
    </row>
    <row r="1153" spans="1:4" x14ac:dyDescent="0.15">
      <c r="A1153">
        <v>1152</v>
      </c>
      <c r="B1153">
        <v>2.3021000000000003</v>
      </c>
      <c r="C1153">
        <f>'PID Simulator'!$D$7/SQRT(1+('PID Simulator'!$D$8*B1153)^2)</f>
        <v>4.3397675040301092E-2</v>
      </c>
      <c r="D1153">
        <f>-DEGREES(ATAN2(1,'PID Simulator'!$D$8*B1153))+DEGREES(-'PID Simulator'!$D$9*B1153)</f>
        <v>-219.41332923819223</v>
      </c>
    </row>
    <row r="1154" spans="1:4" x14ac:dyDescent="0.15">
      <c r="A1154">
        <v>1153</v>
      </c>
      <c r="B1154">
        <v>2.3041000000000005</v>
      </c>
      <c r="C1154">
        <f>'PID Simulator'!$D$7/SQRT(1+('PID Simulator'!$D$8*B1154)^2)</f>
        <v>4.3360075936215874E-2</v>
      </c>
      <c r="D1154">
        <f>-DEGREES(ATAN2(1,'PID Simulator'!$D$8*B1154))+DEGREES(-'PID Simulator'!$D$9*B1154)</f>
        <v>-219.53007709693492</v>
      </c>
    </row>
    <row r="1155" spans="1:4" x14ac:dyDescent="0.15">
      <c r="A1155">
        <v>1154</v>
      </c>
      <c r="B1155">
        <v>2.3061000000000003</v>
      </c>
      <c r="C1155">
        <f>'PID Simulator'!$D$7/SQRT(1+('PID Simulator'!$D$8*B1155)^2)</f>
        <v>4.3322541865148889E-2</v>
      </c>
      <c r="D1155">
        <f>-DEGREES(ATAN2(1,'PID Simulator'!$D$8*B1155))+DEGREES(-'PID Simulator'!$D$9*B1155)</f>
        <v>-219.64682122253649</v>
      </c>
    </row>
    <row r="1156" spans="1:4" x14ac:dyDescent="0.15">
      <c r="A1156">
        <v>1155</v>
      </c>
      <c r="B1156">
        <v>2.3081</v>
      </c>
      <c r="C1156">
        <f>'PID Simulator'!$D$7/SQRT(1+('PID Simulator'!$D$8*B1156)^2)</f>
        <v>4.3285072658678779E-2</v>
      </c>
      <c r="D1156">
        <f>-DEGREES(ATAN2(1,'PID Simulator'!$D$8*B1156))+DEGREES(-'PID Simulator'!$D$9*B1156)</f>
        <v>-219.7635616246771</v>
      </c>
    </row>
    <row r="1157" spans="1:4" x14ac:dyDescent="0.15">
      <c r="A1157">
        <v>1156</v>
      </c>
      <c r="B1157">
        <v>2.3101000000000003</v>
      </c>
      <c r="C1157">
        <f>'PID Simulator'!$D$7/SQRT(1+('PID Simulator'!$D$8*B1157)^2)</f>
        <v>4.3247668148964656E-2</v>
      </c>
      <c r="D1157">
        <f>-DEGREES(ATAN2(1,'PID Simulator'!$D$8*B1157))+DEGREES(-'PID Simulator'!$D$9*B1157)</f>
        <v>-219.88029831300364</v>
      </c>
    </row>
    <row r="1158" spans="1:4" x14ac:dyDescent="0.15">
      <c r="A1158">
        <v>1157</v>
      </c>
      <c r="B1158">
        <v>2.3121</v>
      </c>
      <c r="C1158">
        <f>'PID Simulator'!$D$7/SQRT(1+('PID Simulator'!$D$8*B1158)^2)</f>
        <v>4.3210328168743706E-2</v>
      </c>
      <c r="D1158">
        <f>-DEGREES(ATAN2(1,'PID Simulator'!$D$8*B1158))+DEGREES(-'PID Simulator'!$D$9*B1158)</f>
        <v>-219.99703129712941</v>
      </c>
    </row>
    <row r="1159" spans="1:4" x14ac:dyDescent="0.15">
      <c r="A1159">
        <v>1158</v>
      </c>
      <c r="B1159">
        <v>2.3141000000000003</v>
      </c>
      <c r="C1159">
        <f>'PID Simulator'!$D$7/SQRT(1+('PID Simulator'!$D$8*B1159)^2)</f>
        <v>4.3173052551328625E-2</v>
      </c>
      <c r="D1159">
        <f>-DEGREES(ATAN2(1,'PID Simulator'!$D$8*B1159))+DEGREES(-'PID Simulator'!$D$9*B1159)</f>
        <v>-220.11376058663495</v>
      </c>
    </row>
    <row r="1160" spans="1:4" x14ac:dyDescent="0.15">
      <c r="A1160">
        <v>1159</v>
      </c>
      <c r="B1160">
        <v>2.3161</v>
      </c>
      <c r="C1160">
        <f>'PID Simulator'!$D$7/SQRT(1+('PID Simulator'!$D$8*B1160)^2)</f>
        <v>4.3135841130605188E-2</v>
      </c>
      <c r="D1160">
        <f>-DEGREES(ATAN2(1,'PID Simulator'!$D$8*B1160))+DEGREES(-'PID Simulator'!$D$9*B1160)</f>
        <v>-220.23048619106743</v>
      </c>
    </row>
    <row r="1161" spans="1:4" x14ac:dyDescent="0.15">
      <c r="A1161">
        <v>1160</v>
      </c>
      <c r="B1161">
        <v>2.3181000000000003</v>
      </c>
      <c r="C1161">
        <f>'PID Simulator'!$D$7/SQRT(1+('PID Simulator'!$D$8*B1161)^2)</f>
        <v>4.3098693741029738E-2</v>
      </c>
      <c r="D1161">
        <f>-DEGREES(ATAN2(1,'PID Simulator'!$D$8*B1161))+DEGREES(-'PID Simulator'!$D$9*B1161)</f>
        <v>-220.34720811994157</v>
      </c>
    </row>
    <row r="1162" spans="1:4" x14ac:dyDescent="0.15">
      <c r="A1162">
        <v>1161</v>
      </c>
      <c r="B1162">
        <v>2.3201000000000001</v>
      </c>
      <c r="C1162">
        <f>'PID Simulator'!$D$7/SQRT(1+('PID Simulator'!$D$8*B1162)^2)</f>
        <v>4.3061610217626854E-2</v>
      </c>
      <c r="D1162">
        <f>-DEGREES(ATAN2(1,'PID Simulator'!$D$8*B1162))+DEGREES(-'PID Simulator'!$D$9*B1162)</f>
        <v>-220.463926382739</v>
      </c>
    </row>
    <row r="1163" spans="1:4" x14ac:dyDescent="0.15">
      <c r="A1163">
        <v>1162</v>
      </c>
      <c r="B1163">
        <v>2.3221000000000003</v>
      </c>
      <c r="C1163">
        <f>'PID Simulator'!$D$7/SQRT(1+('PID Simulator'!$D$8*B1163)^2)</f>
        <v>4.3024590395986752E-2</v>
      </c>
      <c r="D1163">
        <f>-DEGREES(ATAN2(1,'PID Simulator'!$D$8*B1163))+DEGREES(-'PID Simulator'!$D$9*B1163)</f>
        <v>-220.5806409889091</v>
      </c>
    </row>
    <row r="1164" spans="1:4" x14ac:dyDescent="0.15">
      <c r="A1164">
        <v>1163</v>
      </c>
      <c r="B1164">
        <v>2.3241000000000001</v>
      </c>
      <c r="C1164">
        <f>'PID Simulator'!$D$7/SQRT(1+('PID Simulator'!$D$8*B1164)^2)</f>
        <v>4.2987634112263043E-2</v>
      </c>
      <c r="D1164">
        <f>-DEGREES(ATAN2(1,'PID Simulator'!$D$8*B1164))+DEGREES(-'PID Simulator'!$D$9*B1164)</f>
        <v>-220.69735194786864</v>
      </c>
    </row>
    <row r="1165" spans="1:4" x14ac:dyDescent="0.15">
      <c r="A1165">
        <v>1164</v>
      </c>
      <c r="B1165">
        <v>2.3261000000000003</v>
      </c>
      <c r="C1165">
        <f>'PID Simulator'!$D$7/SQRT(1+('PID Simulator'!$D$8*B1165)^2)</f>
        <v>4.2950741203170155E-2</v>
      </c>
      <c r="D1165">
        <f>-DEGREES(ATAN2(1,'PID Simulator'!$D$8*B1165))+DEGREES(-'PID Simulator'!$D$9*B1165)</f>
        <v>-220.81405926900214</v>
      </c>
    </row>
    <row r="1166" spans="1:4" x14ac:dyDescent="0.15">
      <c r="A1166">
        <v>1165</v>
      </c>
      <c r="B1166">
        <v>2.3281000000000001</v>
      </c>
      <c r="C1166">
        <f>'PID Simulator'!$D$7/SQRT(1+('PID Simulator'!$D$8*B1166)^2)</f>
        <v>4.2913911505981089E-2</v>
      </c>
      <c r="D1166">
        <f>-DEGREES(ATAN2(1,'PID Simulator'!$D$8*B1166))+DEGREES(-'PID Simulator'!$D$9*B1166)</f>
        <v>-220.93076296166203</v>
      </c>
    </row>
    <row r="1167" spans="1:4" x14ac:dyDescent="0.15">
      <c r="A1167">
        <v>1166</v>
      </c>
      <c r="B1167">
        <v>2.3301000000000003</v>
      </c>
      <c r="C1167">
        <f>'PID Simulator'!$D$7/SQRT(1+('PID Simulator'!$D$8*B1167)^2)</f>
        <v>4.287714485852491E-2</v>
      </c>
      <c r="D1167">
        <f>-DEGREES(ATAN2(1,'PID Simulator'!$D$8*B1167))+DEGREES(-'PID Simulator'!$D$9*B1167)</f>
        <v>-221.04746303516868</v>
      </c>
    </row>
    <row r="1168" spans="1:4" x14ac:dyDescent="0.15">
      <c r="A1168">
        <v>1167</v>
      </c>
      <c r="B1168">
        <v>2.3321000000000001</v>
      </c>
      <c r="C1168">
        <f>'PID Simulator'!$D$7/SQRT(1+('PID Simulator'!$D$8*B1168)^2)</f>
        <v>4.2840441099184487E-2</v>
      </c>
      <c r="D1168">
        <f>-DEGREES(ATAN2(1,'PID Simulator'!$D$8*B1168))+DEGREES(-'PID Simulator'!$D$9*B1168)</f>
        <v>-221.16415949881053</v>
      </c>
    </row>
    <row r="1169" spans="1:4" x14ac:dyDescent="0.15">
      <c r="A1169">
        <v>1168</v>
      </c>
      <c r="B1169">
        <v>2.3341000000000003</v>
      </c>
      <c r="C1169">
        <f>'PID Simulator'!$D$7/SQRT(1+('PID Simulator'!$D$8*B1169)^2)</f>
        <v>4.2803800066894028E-2</v>
      </c>
      <c r="D1169">
        <f>-DEGREES(ATAN2(1,'PID Simulator'!$D$8*B1169))+DEGREES(-'PID Simulator'!$D$9*B1169)</f>
        <v>-221.28085236184444</v>
      </c>
    </row>
    <row r="1170" spans="1:4" x14ac:dyDescent="0.15">
      <c r="A1170">
        <v>1169</v>
      </c>
      <c r="B1170">
        <v>2.3361000000000001</v>
      </c>
      <c r="C1170">
        <f>'PID Simulator'!$D$7/SQRT(1+('PID Simulator'!$D$8*B1170)^2)</f>
        <v>4.2767221601136794E-2</v>
      </c>
      <c r="D1170">
        <f>-DEGREES(ATAN2(1,'PID Simulator'!$D$8*B1170))+DEGREES(-'PID Simulator'!$D$9*B1170)</f>
        <v>-221.39754163349548</v>
      </c>
    </row>
    <row r="1171" spans="1:4" x14ac:dyDescent="0.15">
      <c r="A1171">
        <v>1170</v>
      </c>
      <c r="B1171">
        <v>2.3381000000000003</v>
      </c>
      <c r="C1171">
        <f>'PID Simulator'!$D$7/SQRT(1+('PID Simulator'!$D$8*B1171)^2)</f>
        <v>4.2730705541942776E-2</v>
      </c>
      <c r="D1171">
        <f>-DEGREES(ATAN2(1,'PID Simulator'!$D$8*B1171))+DEGREES(-'PID Simulator'!$D$9*B1171)</f>
        <v>-221.5142273229574</v>
      </c>
    </row>
    <row r="1172" spans="1:4" x14ac:dyDescent="0.15">
      <c r="A1172">
        <v>1171</v>
      </c>
      <c r="B1172">
        <v>2.3401000000000001</v>
      </c>
      <c r="C1172">
        <f>'PID Simulator'!$D$7/SQRT(1+('PID Simulator'!$D$8*B1172)^2)</f>
        <v>4.2694251729886334E-2</v>
      </c>
      <c r="D1172">
        <f>-DEGREES(ATAN2(1,'PID Simulator'!$D$8*B1172))+DEGREES(-'PID Simulator'!$D$9*B1172)</f>
        <v>-221.63090943939247</v>
      </c>
    </row>
    <row r="1173" spans="1:4" x14ac:dyDescent="0.15">
      <c r="A1173">
        <v>1172</v>
      </c>
      <c r="B1173">
        <v>2.3421000000000003</v>
      </c>
      <c r="C1173">
        <f>'PID Simulator'!$D$7/SQRT(1+('PID Simulator'!$D$8*B1173)^2)</f>
        <v>4.2657860006083889E-2</v>
      </c>
      <c r="D1173">
        <f>-DEGREES(ATAN2(1,'PID Simulator'!$D$8*B1173))+DEGREES(-'PID Simulator'!$D$9*B1173)</f>
        <v>-221.74758799193199</v>
      </c>
    </row>
    <row r="1174" spans="1:4" x14ac:dyDescent="0.15">
      <c r="A1174">
        <v>1173</v>
      </c>
      <c r="B1174">
        <v>2.3441000000000001</v>
      </c>
      <c r="C1174">
        <f>'PID Simulator'!$D$7/SQRT(1+('PID Simulator'!$D$8*B1174)^2)</f>
        <v>4.2621530212191651E-2</v>
      </c>
      <c r="D1174">
        <f>-DEGREES(ATAN2(1,'PID Simulator'!$D$8*B1174))+DEGREES(-'PID Simulator'!$D$9*B1174)</f>
        <v>-221.86426298967592</v>
      </c>
    </row>
    <row r="1175" spans="1:4" x14ac:dyDescent="0.15">
      <c r="A1175">
        <v>1174</v>
      </c>
      <c r="B1175">
        <v>2.3461000000000003</v>
      </c>
      <c r="C1175">
        <f>'PID Simulator'!$D$7/SQRT(1+('PID Simulator'!$D$8*B1175)^2)</f>
        <v>4.2585262190403296E-2</v>
      </c>
      <c r="D1175">
        <f>-DEGREES(ATAN2(1,'PID Simulator'!$D$8*B1175))+DEGREES(-'PID Simulator'!$D$9*B1175)</f>
        <v>-221.98093444169348</v>
      </c>
    </row>
    <row r="1176" spans="1:4" x14ac:dyDescent="0.15">
      <c r="A1176">
        <v>1175</v>
      </c>
      <c r="B1176">
        <v>2.3481000000000001</v>
      </c>
      <c r="C1176">
        <f>'PID Simulator'!$D$7/SQRT(1+('PID Simulator'!$D$8*B1176)^2)</f>
        <v>4.2549055783447719E-2</v>
      </c>
      <c r="D1176">
        <f>-DEGREES(ATAN2(1,'PID Simulator'!$D$8*B1176))+DEGREES(-'PID Simulator'!$D$9*B1176)</f>
        <v>-222.09760235702294</v>
      </c>
    </row>
    <row r="1177" spans="1:4" x14ac:dyDescent="0.15">
      <c r="A1177">
        <v>1176</v>
      </c>
      <c r="B1177">
        <v>2.3501000000000003</v>
      </c>
      <c r="C1177">
        <f>'PID Simulator'!$D$7/SQRT(1+('PID Simulator'!$D$8*B1177)^2)</f>
        <v>4.2512910834586741E-2</v>
      </c>
      <c r="D1177">
        <f>-DEGREES(ATAN2(1,'PID Simulator'!$D$8*B1177))+DEGREES(-'PID Simulator'!$D$9*B1177)</f>
        <v>-222.2142667446721</v>
      </c>
    </row>
    <row r="1178" spans="1:4" x14ac:dyDescent="0.15">
      <c r="A1178">
        <v>1177</v>
      </c>
      <c r="B1178">
        <v>2.3521000000000001</v>
      </c>
      <c r="C1178">
        <f>'PID Simulator'!$D$7/SQRT(1+('PID Simulator'!$D$8*B1178)^2)</f>
        <v>4.2476827187612906E-2</v>
      </c>
      <c r="D1178">
        <f>-DEGREES(ATAN2(1,'PID Simulator'!$D$8*B1178))+DEGREES(-'PID Simulator'!$D$9*B1178)</f>
        <v>-222.33092761361797</v>
      </c>
    </row>
    <row r="1179" spans="1:4" x14ac:dyDescent="0.15">
      <c r="A1179">
        <v>1178</v>
      </c>
      <c r="B1179">
        <v>2.3541000000000003</v>
      </c>
      <c r="C1179">
        <f>'PID Simulator'!$D$7/SQRT(1+('PID Simulator'!$D$8*B1179)^2)</f>
        <v>4.2440804686847161E-2</v>
      </c>
      <c r="D1179">
        <f>-DEGREES(ATAN2(1,'PID Simulator'!$D$8*B1179))+DEGREES(-'PID Simulator'!$D$9*B1179)</f>
        <v>-222.44758497280731</v>
      </c>
    </row>
    <row r="1180" spans="1:4" x14ac:dyDescent="0.15">
      <c r="A1180">
        <v>1179</v>
      </c>
      <c r="B1180">
        <v>2.3561000000000001</v>
      </c>
      <c r="C1180">
        <f>'PID Simulator'!$D$7/SQRT(1+('PID Simulator'!$D$8*B1180)^2)</f>
        <v>4.2404843177136713E-2</v>
      </c>
      <c r="D1180">
        <f>-DEGREES(ATAN2(1,'PID Simulator'!$D$8*B1180))+DEGREES(-'PID Simulator'!$D$9*B1180)</f>
        <v>-222.5642388311565</v>
      </c>
    </row>
    <row r="1181" spans="1:4" x14ac:dyDescent="0.15">
      <c r="A1181">
        <v>1180</v>
      </c>
      <c r="B1181">
        <v>2.3581000000000003</v>
      </c>
      <c r="C1181">
        <f>'PID Simulator'!$D$7/SQRT(1+('PID Simulator'!$D$8*B1181)^2)</f>
        <v>4.2368942503852702E-2</v>
      </c>
      <c r="D1181">
        <f>-DEGREES(ATAN2(1,'PID Simulator'!$D$8*B1181))+DEGREES(-'PID Simulator'!$D$9*B1181)</f>
        <v>-222.68088919755189</v>
      </c>
    </row>
    <row r="1182" spans="1:4" x14ac:dyDescent="0.15">
      <c r="A1182">
        <v>1181</v>
      </c>
      <c r="B1182">
        <v>2.3601000000000001</v>
      </c>
      <c r="C1182">
        <f>'PID Simulator'!$D$7/SQRT(1+('PID Simulator'!$D$8*B1182)^2)</f>
        <v>4.2333102512888132E-2</v>
      </c>
      <c r="D1182">
        <f>-DEGREES(ATAN2(1,'PID Simulator'!$D$8*B1182))+DEGREES(-'PID Simulator'!$D$9*B1182)</f>
        <v>-222.79753608084962</v>
      </c>
    </row>
    <row r="1183" spans="1:4" x14ac:dyDescent="0.15">
      <c r="A1183">
        <v>1182</v>
      </c>
      <c r="B1183">
        <v>2.3621000000000003</v>
      </c>
      <c r="C1183">
        <f>'PID Simulator'!$D$7/SQRT(1+('PID Simulator'!$D$8*B1183)^2)</f>
        <v>4.229732305065554E-2</v>
      </c>
      <c r="D1183">
        <f>-DEGREES(ATAN2(1,'PID Simulator'!$D$8*B1183))+DEGREES(-'PID Simulator'!$D$9*B1183)</f>
        <v>-222.91417948987609</v>
      </c>
    </row>
    <row r="1184" spans="1:4" x14ac:dyDescent="0.15">
      <c r="A1184">
        <v>1183</v>
      </c>
      <c r="B1184">
        <v>2.3641000000000001</v>
      </c>
      <c r="C1184">
        <f>'PID Simulator'!$D$7/SQRT(1+('PID Simulator'!$D$8*B1184)^2)</f>
        <v>4.2261603964084897E-2</v>
      </c>
      <c r="D1184">
        <f>-DEGREES(ATAN2(1,'PID Simulator'!$D$8*B1184))+DEGREES(-'PID Simulator'!$D$9*B1184)</f>
        <v>-223.03081943342781</v>
      </c>
    </row>
    <row r="1185" spans="1:4" x14ac:dyDescent="0.15">
      <c r="A1185">
        <v>1184</v>
      </c>
      <c r="B1185">
        <v>2.3661000000000003</v>
      </c>
      <c r="C1185">
        <f>'PID Simulator'!$D$7/SQRT(1+('PID Simulator'!$D$8*B1185)^2)</f>
        <v>4.2225945100621394E-2</v>
      </c>
      <c r="D1185">
        <f>-DEGREES(ATAN2(1,'PID Simulator'!$D$8*B1185))+DEGREES(-'PID Simulator'!$D$9*B1185)</f>
        <v>-223.14745592027168</v>
      </c>
    </row>
    <row r="1186" spans="1:4" x14ac:dyDescent="0.15">
      <c r="A1186">
        <v>1185</v>
      </c>
      <c r="B1186">
        <v>2.3681000000000001</v>
      </c>
      <c r="C1186">
        <f>'PID Simulator'!$D$7/SQRT(1+('PID Simulator'!$D$8*B1186)^2)</f>
        <v>4.2190346308223291E-2</v>
      </c>
      <c r="D1186">
        <f>-DEGREES(ATAN2(1,'PID Simulator'!$D$8*B1186))+DEGREES(-'PID Simulator'!$D$9*B1186)</f>
        <v>-223.26408895914506</v>
      </c>
    </row>
    <row r="1187" spans="1:4" x14ac:dyDescent="0.15">
      <c r="A1187">
        <v>1186</v>
      </c>
      <c r="B1187">
        <v>2.3701000000000003</v>
      </c>
      <c r="C1187">
        <f>'PID Simulator'!$D$7/SQRT(1+('PID Simulator'!$D$8*B1187)^2)</f>
        <v>4.2154807435359744E-2</v>
      </c>
      <c r="D1187">
        <f>-DEGREES(ATAN2(1,'PID Simulator'!$D$8*B1187))+DEGREES(-'PID Simulator'!$D$9*B1187)</f>
        <v>-223.38071855875597</v>
      </c>
    </row>
    <row r="1188" spans="1:4" x14ac:dyDescent="0.15">
      <c r="A1188">
        <v>1187</v>
      </c>
      <c r="B1188">
        <v>2.3721000000000001</v>
      </c>
      <c r="C1188">
        <f>'PID Simulator'!$D$7/SQRT(1+('PID Simulator'!$D$8*B1188)^2)</f>
        <v>4.2119328331008711E-2</v>
      </c>
      <c r="D1188">
        <f>-DEGREES(ATAN2(1,'PID Simulator'!$D$8*B1188))+DEGREES(-'PID Simulator'!$D$9*B1188)</f>
        <v>-223.497344727783</v>
      </c>
    </row>
    <row r="1189" spans="1:4" x14ac:dyDescent="0.15">
      <c r="A1189">
        <v>1188</v>
      </c>
      <c r="B1189">
        <v>2.3741000000000003</v>
      </c>
      <c r="C1189">
        <f>'PID Simulator'!$D$7/SQRT(1+('PID Simulator'!$D$8*B1189)^2)</f>
        <v>4.2083908844654759E-2</v>
      </c>
      <c r="D1189">
        <f>-DEGREES(ATAN2(1,'PID Simulator'!$D$8*B1189))+DEGREES(-'PID Simulator'!$D$9*B1189)</f>
        <v>-223.61396747487578</v>
      </c>
    </row>
    <row r="1190" spans="1:4" x14ac:dyDescent="0.15">
      <c r="A1190">
        <v>1189</v>
      </c>
      <c r="B1190">
        <v>2.3761000000000001</v>
      </c>
      <c r="C1190">
        <f>'PID Simulator'!$D$7/SQRT(1+('PID Simulator'!$D$8*B1190)^2)</f>
        <v>4.2048548826286988E-2</v>
      </c>
      <c r="D1190">
        <f>-DEGREES(ATAN2(1,'PID Simulator'!$D$8*B1190))+DEGREES(-'PID Simulator'!$D$9*B1190)</f>
        <v>-223.73058680865466</v>
      </c>
    </row>
    <row r="1191" spans="1:4" x14ac:dyDescent="0.15">
      <c r="A1191">
        <v>1190</v>
      </c>
      <c r="B1191">
        <v>2.3781000000000003</v>
      </c>
      <c r="C1191">
        <f>'PID Simulator'!$D$7/SQRT(1+('PID Simulator'!$D$8*B1191)^2)</f>
        <v>4.201324812639691E-2</v>
      </c>
      <c r="D1191">
        <f>-DEGREES(ATAN2(1,'PID Simulator'!$D$8*B1191))+DEGREES(-'PID Simulator'!$D$9*B1191)</f>
        <v>-223.84720273771137</v>
      </c>
    </row>
    <row r="1192" spans="1:4" x14ac:dyDescent="0.15">
      <c r="A1192">
        <v>1191</v>
      </c>
      <c r="B1192">
        <v>2.3801000000000001</v>
      </c>
      <c r="C1192">
        <f>'PID Simulator'!$D$7/SQRT(1+('PID Simulator'!$D$8*B1192)^2)</f>
        <v>4.1978006595976336E-2</v>
      </c>
      <c r="D1192">
        <f>-DEGREES(ATAN2(1,'PID Simulator'!$D$8*B1192))+DEGREES(-'PID Simulator'!$D$9*B1192)</f>
        <v>-223.96381527060856</v>
      </c>
    </row>
    <row r="1193" spans="1:4" x14ac:dyDescent="0.15">
      <c r="A1193">
        <v>1192</v>
      </c>
      <c r="B1193">
        <v>2.3821000000000003</v>
      </c>
      <c r="C1193">
        <f>'PID Simulator'!$D$7/SQRT(1+('PID Simulator'!$D$8*B1193)^2)</f>
        <v>4.1942824086515285E-2</v>
      </c>
      <c r="D1193">
        <f>-DEGREES(ATAN2(1,'PID Simulator'!$D$8*B1193))+DEGREES(-'PID Simulator'!$D$9*B1193)</f>
        <v>-224.08042441588043</v>
      </c>
    </row>
    <row r="1194" spans="1:4" x14ac:dyDescent="0.15">
      <c r="A1194">
        <v>1193</v>
      </c>
      <c r="B1194">
        <v>2.3841000000000001</v>
      </c>
      <c r="C1194">
        <f>'PID Simulator'!$D$7/SQRT(1+('PID Simulator'!$D$8*B1194)^2)</f>
        <v>4.1907700449999946E-2</v>
      </c>
      <c r="D1194">
        <f>-DEGREES(ATAN2(1,'PID Simulator'!$D$8*B1194))+DEGREES(-'PID Simulator'!$D$9*B1194)</f>
        <v>-224.19703018203251</v>
      </c>
    </row>
    <row r="1195" spans="1:4" x14ac:dyDescent="0.15">
      <c r="A1195">
        <v>1194</v>
      </c>
      <c r="B1195">
        <v>2.3861000000000003</v>
      </c>
      <c r="C1195">
        <f>'PID Simulator'!$D$7/SQRT(1+('PID Simulator'!$D$8*B1195)^2)</f>
        <v>4.1872635538910546E-2</v>
      </c>
      <c r="D1195">
        <f>-DEGREES(ATAN2(1,'PID Simulator'!$D$8*B1195))+DEGREES(-'PID Simulator'!$D$9*B1195)</f>
        <v>-224.31363257754191</v>
      </c>
    </row>
    <row r="1196" spans="1:4" x14ac:dyDescent="0.15">
      <c r="A1196">
        <v>1195</v>
      </c>
      <c r="B1196">
        <v>2.3881000000000001</v>
      </c>
      <c r="C1196">
        <f>'PID Simulator'!$D$7/SQRT(1+('PID Simulator'!$D$8*B1196)^2)</f>
        <v>4.1837629206219362E-2</v>
      </c>
      <c r="D1196">
        <f>-DEGREES(ATAN2(1,'PID Simulator'!$D$8*B1196))+DEGREES(-'PID Simulator'!$D$9*B1196)</f>
        <v>-224.43023161085742</v>
      </c>
    </row>
    <row r="1197" spans="1:4" x14ac:dyDescent="0.15">
      <c r="A1197">
        <v>1196</v>
      </c>
      <c r="B1197">
        <v>2.3901000000000003</v>
      </c>
      <c r="C1197">
        <f>'PID Simulator'!$D$7/SQRT(1+('PID Simulator'!$D$8*B1197)^2)</f>
        <v>4.1802681305388584E-2</v>
      </c>
      <c r="D1197">
        <f>-DEGREES(ATAN2(1,'PID Simulator'!$D$8*B1197))+DEGREES(-'PID Simulator'!$D$9*B1197)</f>
        <v>-224.5468272903997</v>
      </c>
    </row>
    <row r="1198" spans="1:4" x14ac:dyDescent="0.15">
      <c r="A1198">
        <v>1197</v>
      </c>
      <c r="B1198">
        <v>2.3921000000000001</v>
      </c>
      <c r="C1198">
        <f>'PID Simulator'!$D$7/SQRT(1+('PID Simulator'!$D$8*B1198)^2)</f>
        <v>4.1767791690368407E-2</v>
      </c>
      <c r="D1198">
        <f>-DEGREES(ATAN2(1,'PID Simulator'!$D$8*B1198))+DEGREES(-'PID Simulator'!$D$9*B1198)</f>
        <v>-224.66341962456124</v>
      </c>
    </row>
    <row r="1199" spans="1:4" x14ac:dyDescent="0.15">
      <c r="A1199">
        <v>1198</v>
      </c>
      <c r="B1199">
        <v>2.3941000000000003</v>
      </c>
      <c r="C1199">
        <f>'PID Simulator'!$D$7/SQRT(1+('PID Simulator'!$D$8*B1199)^2)</f>
        <v>4.173296021559484E-2</v>
      </c>
      <c r="D1199">
        <f>-DEGREES(ATAN2(1,'PID Simulator'!$D$8*B1199))+DEGREES(-'PID Simulator'!$D$9*B1199)</f>
        <v>-224.78000862170663</v>
      </c>
    </row>
    <row r="1200" spans="1:4" x14ac:dyDescent="0.15">
      <c r="A1200">
        <v>1199</v>
      </c>
      <c r="B1200">
        <v>2.3961000000000001</v>
      </c>
      <c r="C1200">
        <f>'PID Simulator'!$D$7/SQRT(1+('PID Simulator'!$D$8*B1200)^2)</f>
        <v>4.1698186735987852E-2</v>
      </c>
      <c r="D1200">
        <f>-DEGREES(ATAN2(1,'PID Simulator'!$D$8*B1200))+DEGREES(-'PID Simulator'!$D$9*B1200)</f>
        <v>-224.89659429017257</v>
      </c>
    </row>
    <row r="1201" spans="1:4" x14ac:dyDescent="0.15">
      <c r="A1201">
        <v>1200</v>
      </c>
      <c r="B1201">
        <v>2.3981000000000003</v>
      </c>
      <c r="C1201">
        <f>'PID Simulator'!$D$7/SQRT(1+('PID Simulator'!$D$8*B1201)^2)</f>
        <v>4.1663471106949249E-2</v>
      </c>
      <c r="D1201">
        <f>-DEGREES(ATAN2(1,'PID Simulator'!$D$8*B1201))+DEGREES(-'PID Simulator'!$D$9*B1201)</f>
        <v>-225.01317663826808</v>
      </c>
    </row>
    <row r="1202" spans="1:4" x14ac:dyDescent="0.15">
      <c r="A1202">
        <v>1201</v>
      </c>
      <c r="B1202">
        <v>2.4001000000000001</v>
      </c>
      <c r="C1202">
        <f>'PID Simulator'!$D$7/SQRT(1+('PID Simulator'!$D$8*B1202)^2)</f>
        <v>4.1628813184360708E-2</v>
      </c>
      <c r="D1202">
        <f>-DEGREES(ATAN2(1,'PID Simulator'!$D$8*B1202))+DEGREES(-'PID Simulator'!$D$9*B1202)</f>
        <v>-225.12975567427449</v>
      </c>
    </row>
    <row r="1203" spans="1:4" x14ac:dyDescent="0.15">
      <c r="A1203">
        <v>1202</v>
      </c>
      <c r="B1203">
        <v>2.4021000000000003</v>
      </c>
      <c r="C1203">
        <f>'PID Simulator'!$D$7/SQRT(1+('PID Simulator'!$D$8*B1203)^2)</f>
        <v>4.1594212824581832E-2</v>
      </c>
      <c r="D1203">
        <f>-DEGREES(ATAN2(1,'PID Simulator'!$D$8*B1203))+DEGREES(-'PID Simulator'!$D$9*B1203)</f>
        <v>-225.24633140644579</v>
      </c>
    </row>
    <row r="1204" spans="1:4" x14ac:dyDescent="0.15">
      <c r="A1204">
        <v>1203</v>
      </c>
      <c r="B1204">
        <v>2.4041000000000001</v>
      </c>
      <c r="C1204">
        <f>'PID Simulator'!$D$7/SQRT(1+('PID Simulator'!$D$8*B1204)^2)</f>
        <v>4.1559669884448126E-2</v>
      </c>
      <c r="D1204">
        <f>-DEGREES(ATAN2(1,'PID Simulator'!$D$8*B1204))+DEGREES(-'PID Simulator'!$D$9*B1204)</f>
        <v>-225.36290384300833</v>
      </c>
    </row>
    <row r="1205" spans="1:4" x14ac:dyDescent="0.15">
      <c r="A1205">
        <v>1204</v>
      </c>
      <c r="B1205">
        <v>2.4061000000000003</v>
      </c>
      <c r="C1205">
        <f>'PID Simulator'!$D$7/SQRT(1+('PID Simulator'!$D$8*B1205)^2)</f>
        <v>4.1525184221269017E-2</v>
      </c>
      <c r="D1205">
        <f>-DEGREES(ATAN2(1,'PID Simulator'!$D$8*B1205))+DEGREES(-'PID Simulator'!$D$9*B1205)</f>
        <v>-225.47947299216139</v>
      </c>
    </row>
    <row r="1206" spans="1:4" x14ac:dyDescent="0.15">
      <c r="A1206">
        <v>1205</v>
      </c>
      <c r="B1206">
        <v>2.4081000000000001</v>
      </c>
      <c r="C1206">
        <f>'PID Simulator'!$D$7/SQRT(1+('PID Simulator'!$D$8*B1206)^2)</f>
        <v>4.149075569282596E-2</v>
      </c>
      <c r="D1206">
        <f>-DEGREES(ATAN2(1,'PID Simulator'!$D$8*B1206))+DEGREES(-'PID Simulator'!$D$9*B1206)</f>
        <v>-225.59603886207702</v>
      </c>
    </row>
    <row r="1207" spans="1:4" x14ac:dyDescent="0.15">
      <c r="A1207">
        <v>1206</v>
      </c>
      <c r="B1207">
        <v>2.4101000000000004</v>
      </c>
      <c r="C1207">
        <f>'PID Simulator'!$D$7/SQRT(1+('PID Simulator'!$D$8*B1207)^2)</f>
        <v>4.1456384157370428E-2</v>
      </c>
      <c r="D1207">
        <f>-DEGREES(ATAN2(1,'PID Simulator'!$D$8*B1207))+DEGREES(-'PID Simulator'!$D$9*B1207)</f>
        <v>-225.71260146090026</v>
      </c>
    </row>
    <row r="1208" spans="1:4" x14ac:dyDescent="0.15">
      <c r="A1208">
        <v>1207</v>
      </c>
      <c r="B1208">
        <v>2.4121000000000001</v>
      </c>
      <c r="C1208">
        <f>'PID Simulator'!$D$7/SQRT(1+('PID Simulator'!$D$8*B1208)^2)</f>
        <v>4.1422069473621995E-2</v>
      </c>
      <c r="D1208">
        <f>-DEGREES(ATAN2(1,'PID Simulator'!$D$8*B1208))+DEGREES(-'PID Simulator'!$D$9*B1208)</f>
        <v>-225.82916079674911</v>
      </c>
    </row>
    <row r="1209" spans="1:4" x14ac:dyDescent="0.15">
      <c r="A1209">
        <v>1208</v>
      </c>
      <c r="B1209">
        <v>2.4141000000000004</v>
      </c>
      <c r="C1209">
        <f>'PID Simulator'!$D$7/SQRT(1+('PID Simulator'!$D$8*B1209)^2)</f>
        <v>4.1387811500766411E-2</v>
      </c>
      <c r="D1209">
        <f>-DEGREES(ATAN2(1,'PID Simulator'!$D$8*B1209))+DEGREES(-'PID Simulator'!$D$9*B1209)</f>
        <v>-225.94571687771486</v>
      </c>
    </row>
    <row r="1210" spans="1:4" x14ac:dyDescent="0.15">
      <c r="A1210">
        <v>1209</v>
      </c>
      <c r="B1210">
        <v>2.4161000000000001</v>
      </c>
      <c r="C1210">
        <f>'PID Simulator'!$D$7/SQRT(1+('PID Simulator'!$D$8*B1210)^2)</f>
        <v>4.1353610098453703E-2</v>
      </c>
      <c r="D1210">
        <f>-DEGREES(ATAN2(1,'PID Simulator'!$D$8*B1210))+DEGREES(-'PID Simulator'!$D$9*B1210)</f>
        <v>-226.06226971186206</v>
      </c>
    </row>
    <row r="1211" spans="1:4" x14ac:dyDescent="0.15">
      <c r="A1211">
        <v>1210</v>
      </c>
      <c r="B1211">
        <v>2.4181000000000004</v>
      </c>
      <c r="C1211">
        <f>'PID Simulator'!$D$7/SQRT(1+('PID Simulator'!$D$8*B1211)^2)</f>
        <v>4.1319465126796191E-2</v>
      </c>
      <c r="D1211">
        <f>-DEGREES(ATAN2(1,'PID Simulator'!$D$8*B1211))+DEGREES(-'PID Simulator'!$D$9*B1211)</f>
        <v>-226.17881930722859</v>
      </c>
    </row>
    <row r="1212" spans="1:4" x14ac:dyDescent="0.15">
      <c r="A1212">
        <v>1211</v>
      </c>
      <c r="B1212">
        <v>2.4201000000000001</v>
      </c>
      <c r="C1212">
        <f>'PID Simulator'!$D$7/SQRT(1+('PID Simulator'!$D$8*B1212)^2)</f>
        <v>4.1285376446366706E-2</v>
      </c>
      <c r="D1212">
        <f>-DEGREES(ATAN2(1,'PID Simulator'!$D$8*B1212))+DEGREES(-'PID Simulator'!$D$9*B1212)</f>
        <v>-226.29536567182592</v>
      </c>
    </row>
    <row r="1213" spans="1:4" x14ac:dyDescent="0.15">
      <c r="A1213">
        <v>1212</v>
      </c>
      <c r="B1213">
        <v>2.4221000000000004</v>
      </c>
      <c r="C1213">
        <f>'PID Simulator'!$D$7/SQRT(1+('PID Simulator'!$D$8*B1213)^2)</f>
        <v>4.1251343918196549E-2</v>
      </c>
      <c r="D1213">
        <f>-DEGREES(ATAN2(1,'PID Simulator'!$D$8*B1213))+DEGREES(-'PID Simulator'!$D$9*B1213)</f>
        <v>-226.41190881363909</v>
      </c>
    </row>
    <row r="1214" spans="1:4" x14ac:dyDescent="0.15">
      <c r="A1214">
        <v>1213</v>
      </c>
      <c r="B1214">
        <v>2.4241000000000001</v>
      </c>
      <c r="C1214">
        <f>'PID Simulator'!$D$7/SQRT(1+('PID Simulator'!$D$8*B1214)^2)</f>
        <v>4.1217367403773776E-2</v>
      </c>
      <c r="D1214">
        <f>-DEGREES(ATAN2(1,'PID Simulator'!$D$8*B1214))+DEGREES(-'PID Simulator'!$D$9*B1214)</f>
        <v>-226.52844874062686</v>
      </c>
    </row>
    <row r="1215" spans="1:4" x14ac:dyDescent="0.15">
      <c r="A1215">
        <v>1214</v>
      </c>
      <c r="B1215">
        <v>2.4261000000000004</v>
      </c>
      <c r="C1215">
        <f>'PID Simulator'!$D$7/SQRT(1+('PID Simulator'!$D$8*B1215)^2)</f>
        <v>4.1183446765041175E-2</v>
      </c>
      <c r="D1215">
        <f>-DEGREES(ATAN2(1,'PID Simulator'!$D$8*B1215))+DEGREES(-'PID Simulator'!$D$9*B1215)</f>
        <v>-226.64498546072178</v>
      </c>
    </row>
    <row r="1216" spans="1:4" x14ac:dyDescent="0.15">
      <c r="A1216">
        <v>1215</v>
      </c>
      <c r="B1216">
        <v>2.4281000000000001</v>
      </c>
      <c r="C1216">
        <f>'PID Simulator'!$D$7/SQRT(1+('PID Simulator'!$D$8*B1216)^2)</f>
        <v>4.1149581864394505E-2</v>
      </c>
      <c r="D1216">
        <f>-DEGREES(ATAN2(1,'PID Simulator'!$D$8*B1216))+DEGREES(-'PID Simulator'!$D$9*B1216)</f>
        <v>-226.76151898183048</v>
      </c>
    </row>
    <row r="1217" spans="1:4" x14ac:dyDescent="0.15">
      <c r="A1217">
        <v>1216</v>
      </c>
      <c r="B1217">
        <v>2.4301000000000004</v>
      </c>
      <c r="C1217">
        <f>'PID Simulator'!$D$7/SQRT(1+('PID Simulator'!$D$8*B1217)^2)</f>
        <v>4.1115772564680582E-2</v>
      </c>
      <c r="D1217">
        <f>-DEGREES(ATAN2(1,'PID Simulator'!$D$8*B1217))+DEGREES(-'PID Simulator'!$D$9*B1217)</f>
        <v>-226.87804931183348</v>
      </c>
    </row>
    <row r="1218" spans="1:4" x14ac:dyDescent="0.15">
      <c r="A1218">
        <v>1217</v>
      </c>
      <c r="B1218">
        <v>2.4321000000000002</v>
      </c>
      <c r="C1218">
        <f>'PID Simulator'!$D$7/SQRT(1+('PID Simulator'!$D$8*B1218)^2)</f>
        <v>4.1082018729195466E-2</v>
      </c>
      <c r="D1218">
        <f>-DEGREES(ATAN2(1,'PID Simulator'!$D$8*B1218))+DEGREES(-'PID Simulator'!$D$9*B1218)</f>
        <v>-226.99457645858547</v>
      </c>
    </row>
    <row r="1219" spans="1:4" x14ac:dyDescent="0.15">
      <c r="A1219">
        <v>1218</v>
      </c>
      <c r="B1219">
        <v>2.4341000000000004</v>
      </c>
      <c r="C1219">
        <f>'PID Simulator'!$D$7/SQRT(1+('PID Simulator'!$D$8*B1219)^2)</f>
        <v>4.1048320221682623E-2</v>
      </c>
      <c r="D1219">
        <f>-DEGREES(ATAN2(1,'PID Simulator'!$D$8*B1219))+DEGREES(-'PID Simulator'!$D$9*B1219)</f>
        <v>-227.11110042991561</v>
      </c>
    </row>
    <row r="1220" spans="1:4" x14ac:dyDescent="0.15">
      <c r="A1220">
        <v>1219</v>
      </c>
      <c r="B1220">
        <v>2.4361000000000002</v>
      </c>
      <c r="C1220">
        <f>'PID Simulator'!$D$7/SQRT(1+('PID Simulator'!$D$8*B1220)^2)</f>
        <v>4.101467690633108E-2</v>
      </c>
      <c r="D1220">
        <f>-DEGREES(ATAN2(1,'PID Simulator'!$D$8*B1220))+DEGREES(-'PID Simulator'!$D$9*B1220)</f>
        <v>-227.22762123362702</v>
      </c>
    </row>
    <row r="1221" spans="1:4" x14ac:dyDescent="0.15">
      <c r="A1221">
        <v>1220</v>
      </c>
      <c r="B1221">
        <v>2.4381000000000004</v>
      </c>
      <c r="C1221">
        <f>'PID Simulator'!$D$7/SQRT(1+('PID Simulator'!$D$8*B1221)^2)</f>
        <v>4.0981088647773611E-2</v>
      </c>
      <c r="D1221">
        <f>-DEGREES(ATAN2(1,'PID Simulator'!$D$8*B1221))+DEGREES(-'PID Simulator'!$D$9*B1221)</f>
        <v>-227.34413887749776</v>
      </c>
    </row>
    <row r="1222" spans="1:4" x14ac:dyDescent="0.15">
      <c r="A1222">
        <v>1221</v>
      </c>
      <c r="B1222">
        <v>2.4401000000000002</v>
      </c>
      <c r="C1222">
        <f>'PID Simulator'!$D$7/SQRT(1+('PID Simulator'!$D$8*B1222)^2)</f>
        <v>4.0947555311084946E-2</v>
      </c>
      <c r="D1222">
        <f>-DEGREES(ATAN2(1,'PID Simulator'!$D$8*B1222))+DEGREES(-'PID Simulator'!$D$9*B1222)</f>
        <v>-227.46065336927998</v>
      </c>
    </row>
    <row r="1223" spans="1:4" x14ac:dyDescent="0.15">
      <c r="A1223">
        <v>1222</v>
      </c>
      <c r="B1223">
        <v>2.4421000000000004</v>
      </c>
      <c r="C1223">
        <f>'PID Simulator'!$D$7/SQRT(1+('PID Simulator'!$D$8*B1223)^2)</f>
        <v>4.0914076761779959E-2</v>
      </c>
      <c r="D1223">
        <f>-DEGREES(ATAN2(1,'PID Simulator'!$D$8*B1223))+DEGREES(-'PID Simulator'!$D$9*B1223)</f>
        <v>-227.57716471670096</v>
      </c>
    </row>
    <row r="1224" spans="1:4" x14ac:dyDescent="0.15">
      <c r="A1224">
        <v>1223</v>
      </c>
      <c r="B1224">
        <v>2.4441000000000002</v>
      </c>
      <c r="C1224">
        <f>'PID Simulator'!$D$7/SQRT(1+('PID Simulator'!$D$8*B1224)^2)</f>
        <v>4.0880652865811849E-2</v>
      </c>
      <c r="D1224">
        <f>-DEGREES(ATAN2(1,'PID Simulator'!$D$8*B1224))+DEGREES(-'PID Simulator'!$D$9*B1224)</f>
        <v>-227.69367292746239</v>
      </c>
    </row>
    <row r="1225" spans="1:4" x14ac:dyDescent="0.15">
      <c r="A1225">
        <v>1224</v>
      </c>
      <c r="B1225">
        <v>2.4461000000000004</v>
      </c>
      <c r="C1225">
        <f>'PID Simulator'!$D$7/SQRT(1+('PID Simulator'!$D$8*B1225)^2)</f>
        <v>4.0847283489570403E-2</v>
      </c>
      <c r="D1225">
        <f>-DEGREES(ATAN2(1,'PID Simulator'!$D$8*B1225))+DEGREES(-'PID Simulator'!$D$9*B1225)</f>
        <v>-227.81017800924104</v>
      </c>
    </row>
    <row r="1226" spans="1:4" x14ac:dyDescent="0.15">
      <c r="A1226">
        <v>1225</v>
      </c>
      <c r="B1226">
        <v>2.4481000000000002</v>
      </c>
      <c r="C1226">
        <f>'PID Simulator'!$D$7/SQRT(1+('PID Simulator'!$D$8*B1226)^2)</f>
        <v>4.0813968499880213E-2</v>
      </c>
      <c r="D1226">
        <f>-DEGREES(ATAN2(1,'PID Simulator'!$D$8*B1226))+DEGREES(-'PID Simulator'!$D$9*B1226)</f>
        <v>-227.92667996968868</v>
      </c>
    </row>
    <row r="1227" spans="1:4" x14ac:dyDescent="0.15">
      <c r="A1227">
        <v>1226</v>
      </c>
      <c r="B1227">
        <v>2.4501000000000004</v>
      </c>
      <c r="C1227">
        <f>'PID Simulator'!$D$7/SQRT(1+('PID Simulator'!$D$8*B1227)^2)</f>
        <v>4.078070776399887E-2</v>
      </c>
      <c r="D1227">
        <f>-DEGREES(ATAN2(1,'PID Simulator'!$D$8*B1227))+DEGREES(-'PID Simulator'!$D$9*B1227)</f>
        <v>-228.04317881643203</v>
      </c>
    </row>
    <row r="1228" spans="1:4" x14ac:dyDescent="0.15">
      <c r="A1228">
        <v>1227</v>
      </c>
      <c r="B1228">
        <v>2.4521000000000002</v>
      </c>
      <c r="C1228">
        <f>'PID Simulator'!$D$7/SQRT(1+('PID Simulator'!$D$8*B1228)^2)</f>
        <v>4.074750114961527E-2</v>
      </c>
      <c r="D1228">
        <f>-DEGREES(ATAN2(1,'PID Simulator'!$D$8*B1228))+DEGREES(-'PID Simulator'!$D$9*B1228)</f>
        <v>-228.15967455707312</v>
      </c>
    </row>
    <row r="1229" spans="1:4" x14ac:dyDescent="0.15">
      <c r="A1229">
        <v>1228</v>
      </c>
      <c r="B1229">
        <v>2.4541000000000004</v>
      </c>
      <c r="C1229">
        <f>'PID Simulator'!$D$7/SQRT(1+('PID Simulator'!$D$8*B1229)^2)</f>
        <v>4.0714348524847781E-2</v>
      </c>
      <c r="D1229">
        <f>-DEGREES(ATAN2(1,'PID Simulator'!$D$8*B1229))+DEGREES(-'PID Simulator'!$D$9*B1229)</f>
        <v>-228.27616719918916</v>
      </c>
    </row>
    <row r="1230" spans="1:4" x14ac:dyDescent="0.15">
      <c r="A1230">
        <v>1229</v>
      </c>
      <c r="B1230">
        <v>2.4561000000000002</v>
      </c>
      <c r="C1230">
        <f>'PID Simulator'!$D$7/SQRT(1+('PID Simulator'!$D$8*B1230)^2)</f>
        <v>4.0681249758242617E-2</v>
      </c>
      <c r="D1230">
        <f>-DEGREES(ATAN2(1,'PID Simulator'!$D$8*B1230))+DEGREES(-'PID Simulator'!$D$9*B1230)</f>
        <v>-228.39265675033286</v>
      </c>
    </row>
    <row r="1231" spans="1:4" x14ac:dyDescent="0.15">
      <c r="A1231">
        <v>1230</v>
      </c>
      <c r="B1231">
        <v>2.4581000000000004</v>
      </c>
      <c r="C1231">
        <f>'PID Simulator'!$D$7/SQRT(1+('PID Simulator'!$D$8*B1231)^2)</f>
        <v>4.0648204718771973E-2</v>
      </c>
      <c r="D1231">
        <f>-DEGREES(ATAN2(1,'PID Simulator'!$D$8*B1231))+DEGREES(-'PID Simulator'!$D$9*B1231)</f>
        <v>-228.50914321803234</v>
      </c>
    </row>
    <row r="1232" spans="1:4" x14ac:dyDescent="0.15">
      <c r="A1232">
        <v>1231</v>
      </c>
      <c r="B1232">
        <v>2.4601000000000002</v>
      </c>
      <c r="C1232">
        <f>'PID Simulator'!$D$7/SQRT(1+('PID Simulator'!$D$8*B1232)^2)</f>
        <v>4.0615213275832431E-2</v>
      </c>
      <c r="D1232">
        <f>-DEGREES(ATAN2(1,'PID Simulator'!$D$8*B1232))+DEGREES(-'PID Simulator'!$D$9*B1232)</f>
        <v>-228.62562660979131</v>
      </c>
    </row>
    <row r="1233" spans="1:4" x14ac:dyDescent="0.15">
      <c r="A1233">
        <v>1232</v>
      </c>
      <c r="B1233">
        <v>2.4621000000000004</v>
      </c>
      <c r="C1233">
        <f>'PID Simulator'!$D$7/SQRT(1+('PID Simulator'!$D$8*B1233)^2)</f>
        <v>4.0582275299243152E-2</v>
      </c>
      <c r="D1233">
        <f>-DEGREES(ATAN2(1,'PID Simulator'!$D$8*B1233))+DEGREES(-'PID Simulator'!$D$9*B1233)</f>
        <v>-228.74210693308922</v>
      </c>
    </row>
    <row r="1234" spans="1:4" x14ac:dyDescent="0.15">
      <c r="A1234">
        <v>1233</v>
      </c>
      <c r="B1234">
        <v>2.4641000000000002</v>
      </c>
      <c r="C1234">
        <f>'PID Simulator'!$D$7/SQRT(1+('PID Simulator'!$D$8*B1234)^2)</f>
        <v>4.0549390659244212E-2</v>
      </c>
      <c r="D1234">
        <f>-DEGREES(ATAN2(1,'PID Simulator'!$D$8*B1234))+DEGREES(-'PID Simulator'!$D$9*B1234)</f>
        <v>-228.85858419538124</v>
      </c>
    </row>
    <row r="1235" spans="1:4" x14ac:dyDescent="0.15">
      <c r="A1235">
        <v>1234</v>
      </c>
      <c r="B1235">
        <v>2.4661000000000004</v>
      </c>
      <c r="C1235">
        <f>'PID Simulator'!$D$7/SQRT(1+('PID Simulator'!$D$8*B1235)^2)</f>
        <v>4.0516559226494886E-2</v>
      </c>
      <c r="D1235">
        <f>-DEGREES(ATAN2(1,'PID Simulator'!$D$8*B1235))+DEGREES(-'PID Simulator'!$D$9*B1235)</f>
        <v>-228.97505840409849</v>
      </c>
    </row>
    <row r="1236" spans="1:4" x14ac:dyDescent="0.15">
      <c r="A1236">
        <v>1235</v>
      </c>
      <c r="B1236">
        <v>2.4681000000000002</v>
      </c>
      <c r="C1236">
        <f>'PID Simulator'!$D$7/SQRT(1+('PID Simulator'!$D$8*B1236)^2)</f>
        <v>4.0483780872071988E-2</v>
      </c>
      <c r="D1236">
        <f>-DEGREES(ATAN2(1,'PID Simulator'!$D$8*B1236))+DEGREES(-'PID Simulator'!$D$9*B1236)</f>
        <v>-229.09152956664795</v>
      </c>
    </row>
    <row r="1237" spans="1:4" x14ac:dyDescent="0.15">
      <c r="A1237">
        <v>1236</v>
      </c>
      <c r="B1237">
        <v>2.4701000000000004</v>
      </c>
      <c r="C1237">
        <f>'PID Simulator'!$D$7/SQRT(1+('PID Simulator'!$D$8*B1237)^2)</f>
        <v>4.0451055467468133E-2</v>
      </c>
      <c r="D1237">
        <f>-DEGREES(ATAN2(1,'PID Simulator'!$D$8*B1237))+DEGREES(-'PID Simulator'!$D$9*B1237)</f>
        <v>-229.20799769041287</v>
      </c>
    </row>
    <row r="1238" spans="1:4" x14ac:dyDescent="0.15">
      <c r="A1238">
        <v>1237</v>
      </c>
      <c r="B1238">
        <v>2.4721000000000002</v>
      </c>
      <c r="C1238">
        <f>'PID Simulator'!$D$7/SQRT(1+('PID Simulator'!$D$8*B1238)^2)</f>
        <v>4.0418382884590133E-2</v>
      </c>
      <c r="D1238">
        <f>-DEGREES(ATAN2(1,'PID Simulator'!$D$8*B1238))+DEGREES(-'PID Simulator'!$D$9*B1238)</f>
        <v>-229.32446278275245</v>
      </c>
    </row>
    <row r="1239" spans="1:4" x14ac:dyDescent="0.15">
      <c r="A1239">
        <v>1238</v>
      </c>
      <c r="B1239">
        <v>2.4741000000000004</v>
      </c>
      <c r="C1239">
        <f>'PID Simulator'!$D$7/SQRT(1+('PID Simulator'!$D$8*B1239)^2)</f>
        <v>4.0385762995757281E-2</v>
      </c>
      <c r="D1239">
        <f>-DEGREES(ATAN2(1,'PID Simulator'!$D$8*B1239))+DEGREES(-'PID Simulator'!$D$9*B1239)</f>
        <v>-229.44092485100236</v>
      </c>
    </row>
    <row r="1240" spans="1:4" x14ac:dyDescent="0.15">
      <c r="A1240">
        <v>1239</v>
      </c>
      <c r="B1240">
        <v>2.4761000000000002</v>
      </c>
      <c r="C1240">
        <f>'PID Simulator'!$D$7/SQRT(1+('PID Simulator'!$D$8*B1240)^2)</f>
        <v>4.0353195673699695E-2</v>
      </c>
      <c r="D1240">
        <f>-DEGREES(ATAN2(1,'PID Simulator'!$D$8*B1240))+DEGREES(-'PID Simulator'!$D$9*B1240)</f>
        <v>-229.55738390247444</v>
      </c>
    </row>
    <row r="1241" spans="1:4" x14ac:dyDescent="0.15">
      <c r="A1241">
        <v>1240</v>
      </c>
      <c r="B1241">
        <v>2.4781000000000004</v>
      </c>
      <c r="C1241">
        <f>'PID Simulator'!$D$7/SQRT(1+('PID Simulator'!$D$8*B1241)^2)</f>
        <v>4.0320680791556679E-2</v>
      </c>
      <c r="D1241">
        <f>-DEGREES(ATAN2(1,'PID Simulator'!$D$8*B1241))+DEGREES(-'PID Simulator'!$D$9*B1241)</f>
        <v>-229.67383994445717</v>
      </c>
    </row>
    <row r="1242" spans="1:4" x14ac:dyDescent="0.15">
      <c r="A1242">
        <v>1241</v>
      </c>
      <c r="B1242">
        <v>2.4801000000000002</v>
      </c>
      <c r="C1242">
        <f>'PID Simulator'!$D$7/SQRT(1+('PID Simulator'!$D$8*B1242)^2)</f>
        <v>4.0288218222875129E-2</v>
      </c>
      <c r="D1242">
        <f>-DEGREES(ATAN2(1,'PID Simulator'!$D$8*B1242))+DEGREES(-'PID Simulator'!$D$9*B1242)</f>
        <v>-229.79029298421545</v>
      </c>
    </row>
    <row r="1243" spans="1:4" x14ac:dyDescent="0.15">
      <c r="A1243">
        <v>1242</v>
      </c>
      <c r="B1243">
        <v>2.4821000000000004</v>
      </c>
      <c r="C1243">
        <f>'PID Simulator'!$D$7/SQRT(1+('PID Simulator'!$D$8*B1243)^2)</f>
        <v>4.0255807841607795E-2</v>
      </c>
      <c r="D1243">
        <f>-DEGREES(ATAN2(1,'PID Simulator'!$D$8*B1243))+DEGREES(-'PID Simulator'!$D$9*B1243)</f>
        <v>-229.90674302899095</v>
      </c>
    </row>
    <row r="1244" spans="1:4" x14ac:dyDescent="0.15">
      <c r="A1244">
        <v>1243</v>
      </c>
      <c r="B1244">
        <v>2.4841000000000002</v>
      </c>
      <c r="C1244">
        <f>'PID Simulator'!$D$7/SQRT(1+('PID Simulator'!$D$8*B1244)^2)</f>
        <v>4.0223449522111751E-2</v>
      </c>
      <c r="D1244">
        <f>-DEGREES(ATAN2(1,'PID Simulator'!$D$8*B1244))+DEGREES(-'PID Simulator'!$D$9*B1244)</f>
        <v>-230.02319008600193</v>
      </c>
    </row>
    <row r="1245" spans="1:4" x14ac:dyDescent="0.15">
      <c r="A1245">
        <v>1244</v>
      </c>
      <c r="B1245">
        <v>2.4861000000000004</v>
      </c>
      <c r="C1245">
        <f>'PID Simulator'!$D$7/SQRT(1+('PID Simulator'!$D$8*B1245)^2)</f>
        <v>4.0191143139146721E-2</v>
      </c>
      <c r="D1245">
        <f>-DEGREES(ATAN2(1,'PID Simulator'!$D$8*B1245))+DEGREES(-'PID Simulator'!$D$9*B1245)</f>
        <v>-230.13963416244363</v>
      </c>
    </row>
    <row r="1246" spans="1:4" x14ac:dyDescent="0.15">
      <c r="A1246">
        <v>1245</v>
      </c>
      <c r="B1246">
        <v>2.4881000000000002</v>
      </c>
      <c r="C1246">
        <f>'PID Simulator'!$D$7/SQRT(1+('PID Simulator'!$D$8*B1246)^2)</f>
        <v>4.0158888567873502E-2</v>
      </c>
      <c r="D1246">
        <f>-DEGREES(ATAN2(1,'PID Simulator'!$D$8*B1246))+DEGREES(-'PID Simulator'!$D$9*B1246)</f>
        <v>-230.25607526548814</v>
      </c>
    </row>
    <row r="1247" spans="1:4" x14ac:dyDescent="0.15">
      <c r="A1247">
        <v>1246</v>
      </c>
      <c r="B1247">
        <v>2.4901000000000004</v>
      </c>
      <c r="C1247">
        <f>'PID Simulator'!$D$7/SQRT(1+('PID Simulator'!$D$8*B1247)^2)</f>
        <v>4.012668568385231E-2</v>
      </c>
      <c r="D1247">
        <f>-DEGREES(ATAN2(1,'PID Simulator'!$D$8*B1247))+DEGREES(-'PID Simulator'!$D$9*B1247)</f>
        <v>-230.37251340228454</v>
      </c>
    </row>
    <row r="1248" spans="1:4" x14ac:dyDescent="0.15">
      <c r="A1248">
        <v>1247</v>
      </c>
      <c r="B1248">
        <v>2.4921000000000002</v>
      </c>
      <c r="C1248">
        <f>'PID Simulator'!$D$7/SQRT(1+('PID Simulator'!$D$8*B1248)^2)</f>
        <v>4.0094534363041286E-2</v>
      </c>
      <c r="D1248">
        <f>-DEGREES(ATAN2(1,'PID Simulator'!$D$8*B1248))+DEGREES(-'PID Simulator'!$D$9*B1248)</f>
        <v>-230.48894857995913</v>
      </c>
    </row>
    <row r="1249" spans="1:4" x14ac:dyDescent="0.15">
      <c r="A1249">
        <v>1248</v>
      </c>
      <c r="B1249">
        <v>2.4941000000000004</v>
      </c>
      <c r="C1249">
        <f>'PID Simulator'!$D$7/SQRT(1+('PID Simulator'!$D$8*B1249)^2)</f>
        <v>4.0062434481794772E-2</v>
      </c>
      <c r="D1249">
        <f>-DEGREES(ATAN2(1,'PID Simulator'!$D$8*B1249))+DEGREES(-'PID Simulator'!$D$9*B1249)</f>
        <v>-230.60538080561531</v>
      </c>
    </row>
    <row r="1250" spans="1:4" x14ac:dyDescent="0.15">
      <c r="A1250">
        <v>1249</v>
      </c>
      <c r="B1250">
        <v>2.4961000000000002</v>
      </c>
      <c r="C1250">
        <f>'PID Simulator'!$D$7/SQRT(1+('PID Simulator'!$D$8*B1250)^2)</f>
        <v>4.0030385916861852E-2</v>
      </c>
      <c r="D1250">
        <f>-DEGREES(ATAN2(1,'PID Simulator'!$D$8*B1250))+DEGREES(-'PID Simulator'!$D$9*B1250)</f>
        <v>-230.72181008633382</v>
      </c>
    </row>
    <row r="1251" spans="1:4" x14ac:dyDescent="0.15">
      <c r="A1251">
        <v>1250</v>
      </c>
      <c r="B1251">
        <v>2.4981000000000004</v>
      </c>
      <c r="C1251">
        <f>'PID Simulator'!$D$7/SQRT(1+('PID Simulator'!$D$8*B1251)^2)</f>
        <v>3.9998388545384699E-2</v>
      </c>
      <c r="D1251">
        <f>-DEGREES(ATAN2(1,'PID Simulator'!$D$8*B1251))+DEGREES(-'PID Simulator'!$D$9*B1251)</f>
        <v>-230.83823642917287</v>
      </c>
    </row>
    <row r="1252" spans="1:4" x14ac:dyDescent="0.15">
      <c r="A1252">
        <v>1251</v>
      </c>
      <c r="B1252">
        <v>2.5001000000000002</v>
      </c>
      <c r="C1252">
        <f>'PID Simulator'!$D$7/SQRT(1+('PID Simulator'!$D$8*B1252)^2)</f>
        <v>3.9966442244897066E-2</v>
      </c>
      <c r="D1252">
        <f>-DEGREES(ATAN2(1,'PID Simulator'!$D$8*B1252))+DEGREES(-'PID Simulator'!$D$9*B1252)</f>
        <v>-230.95465984116785</v>
      </c>
    </row>
    <row r="1253" spans="1:4" x14ac:dyDescent="0.15">
      <c r="A1253">
        <v>1252</v>
      </c>
      <c r="B1253">
        <v>2.5021000000000004</v>
      </c>
      <c r="C1253">
        <f>'PID Simulator'!$D$7/SQRT(1+('PID Simulator'!$D$8*B1253)^2)</f>
        <v>3.9934546893322674E-2</v>
      </c>
      <c r="D1253">
        <f>-DEGREES(ATAN2(1,'PID Simulator'!$D$8*B1253))+DEGREES(-'PID Simulator'!$D$9*B1253)</f>
        <v>-231.07108032933212</v>
      </c>
    </row>
    <row r="1254" spans="1:4" x14ac:dyDescent="0.15">
      <c r="A1254">
        <v>1253</v>
      </c>
      <c r="B1254">
        <v>2.5041000000000002</v>
      </c>
      <c r="C1254">
        <f>'PID Simulator'!$D$7/SQRT(1+('PID Simulator'!$D$8*B1254)^2)</f>
        <v>3.9902702368973725E-2</v>
      </c>
      <c r="D1254">
        <f>-DEGREES(ATAN2(1,'PID Simulator'!$D$8*B1254))+DEGREES(-'PID Simulator'!$D$9*B1254)</f>
        <v>-231.18749790065638</v>
      </c>
    </row>
    <row r="1255" spans="1:4" x14ac:dyDescent="0.15">
      <c r="A1255">
        <v>1254</v>
      </c>
      <c r="B1255">
        <v>2.5061000000000004</v>
      </c>
      <c r="C1255">
        <f>'PID Simulator'!$D$7/SQRT(1+('PID Simulator'!$D$8*B1255)^2)</f>
        <v>3.9870908550549304E-2</v>
      </c>
      <c r="D1255">
        <f>-DEGREES(ATAN2(1,'PID Simulator'!$D$8*B1255))+DEGREES(-'PID Simulator'!$D$9*B1255)</f>
        <v>-231.30391256210922</v>
      </c>
    </row>
    <row r="1256" spans="1:4" x14ac:dyDescent="0.15">
      <c r="A1256">
        <v>1255</v>
      </c>
      <c r="B1256">
        <v>2.5081000000000002</v>
      </c>
      <c r="C1256">
        <f>'PID Simulator'!$D$7/SQRT(1+('PID Simulator'!$D$8*B1256)^2)</f>
        <v>3.9839165317133877E-2</v>
      </c>
      <c r="D1256">
        <f>-DEGREES(ATAN2(1,'PID Simulator'!$D$8*B1256))+DEGREES(-'PID Simulator'!$D$9*B1256)</f>
        <v>-231.42032432063706</v>
      </c>
    </row>
    <row r="1257" spans="1:4" x14ac:dyDescent="0.15">
      <c r="A1257">
        <v>1256</v>
      </c>
      <c r="B1257">
        <v>2.5101000000000004</v>
      </c>
      <c r="C1257">
        <f>'PID Simulator'!$D$7/SQRT(1+('PID Simulator'!$D$8*B1257)^2)</f>
        <v>3.9807472548195728E-2</v>
      </c>
      <c r="D1257">
        <f>-DEGREES(ATAN2(1,'PID Simulator'!$D$8*B1257))+DEGREES(-'PID Simulator'!$D$9*B1257)</f>
        <v>-231.53673318316416</v>
      </c>
    </row>
    <row r="1258" spans="1:4" x14ac:dyDescent="0.15">
      <c r="A1258">
        <v>1257</v>
      </c>
      <c r="B1258">
        <v>2.5121000000000002</v>
      </c>
      <c r="C1258">
        <f>'PID Simulator'!$D$7/SQRT(1+('PID Simulator'!$D$8*B1258)^2)</f>
        <v>3.9775830123585508E-2</v>
      </c>
      <c r="D1258">
        <f>-DEGREES(ATAN2(1,'PID Simulator'!$D$8*B1258))+DEGREES(-'PID Simulator'!$D$9*B1258)</f>
        <v>-231.65313915659286</v>
      </c>
    </row>
    <row r="1259" spans="1:4" x14ac:dyDescent="0.15">
      <c r="A1259">
        <v>1258</v>
      </c>
      <c r="B1259">
        <v>2.5141000000000004</v>
      </c>
      <c r="C1259">
        <f>'PID Simulator'!$D$7/SQRT(1+('PID Simulator'!$D$8*B1259)^2)</f>
        <v>3.9744237923534632E-2</v>
      </c>
      <c r="D1259">
        <f>-DEGREES(ATAN2(1,'PID Simulator'!$D$8*B1259))+DEGREES(-'PID Simulator'!$D$9*B1259)</f>
        <v>-231.76954224780357</v>
      </c>
    </row>
    <row r="1260" spans="1:4" x14ac:dyDescent="0.15">
      <c r="A1260">
        <v>1259</v>
      </c>
      <c r="B1260">
        <v>2.5161000000000002</v>
      </c>
      <c r="C1260">
        <f>'PID Simulator'!$D$7/SQRT(1+('PID Simulator'!$D$8*B1260)^2)</f>
        <v>3.9712695828653839E-2</v>
      </c>
      <c r="D1260">
        <f>-DEGREES(ATAN2(1,'PID Simulator'!$D$8*B1260))+DEGREES(-'PID Simulator'!$D$9*B1260)</f>
        <v>-231.88594246365489</v>
      </c>
    </row>
    <row r="1261" spans="1:4" x14ac:dyDescent="0.15">
      <c r="A1261">
        <v>1260</v>
      </c>
      <c r="B1261">
        <v>2.5181000000000004</v>
      </c>
      <c r="C1261">
        <f>'PID Simulator'!$D$7/SQRT(1+('PID Simulator'!$D$8*B1261)^2)</f>
        <v>3.9681203719931654E-2</v>
      </c>
      <c r="D1261">
        <f>-DEGREES(ATAN2(1,'PID Simulator'!$D$8*B1261))+DEGREES(-'PID Simulator'!$D$9*B1261)</f>
        <v>-232.00233981098361</v>
      </c>
    </row>
    <row r="1262" spans="1:4" x14ac:dyDescent="0.15">
      <c r="A1262">
        <v>1261</v>
      </c>
      <c r="B1262">
        <v>2.5201000000000002</v>
      </c>
      <c r="C1262">
        <f>'PID Simulator'!$D$7/SQRT(1+('PID Simulator'!$D$8*B1262)^2)</f>
        <v>3.9649761478732934E-2</v>
      </c>
      <c r="D1262">
        <f>-DEGREES(ATAN2(1,'PID Simulator'!$D$8*B1262))+DEGREES(-'PID Simulator'!$D$9*B1262)</f>
        <v>-232.11873429660503</v>
      </c>
    </row>
    <row r="1263" spans="1:4" x14ac:dyDescent="0.15">
      <c r="A1263">
        <v>1262</v>
      </c>
      <c r="B1263">
        <v>2.5221000000000005</v>
      </c>
      <c r="C1263">
        <f>'PID Simulator'!$D$7/SQRT(1+('PID Simulator'!$D$8*B1263)^2)</f>
        <v>3.9618368986797339E-2</v>
      </c>
      <c r="D1263">
        <f>-DEGREES(ATAN2(1,'PID Simulator'!$D$8*B1263))+DEGREES(-'PID Simulator'!$D$9*B1263)</f>
        <v>-232.23512592731277</v>
      </c>
    </row>
    <row r="1264" spans="1:4" x14ac:dyDescent="0.15">
      <c r="A1264">
        <v>1263</v>
      </c>
      <c r="B1264">
        <v>2.5241000000000002</v>
      </c>
      <c r="C1264">
        <f>'PID Simulator'!$D$7/SQRT(1+('PID Simulator'!$D$8*B1264)^2)</f>
        <v>3.9587026126237899E-2</v>
      </c>
      <c r="D1264">
        <f>-DEGREES(ATAN2(1,'PID Simulator'!$D$8*B1264))+DEGREES(-'PID Simulator'!$D$9*B1264)</f>
        <v>-232.35151470987896</v>
      </c>
    </row>
    <row r="1265" spans="1:4" x14ac:dyDescent="0.15">
      <c r="A1265">
        <v>1264</v>
      </c>
      <c r="B1265">
        <v>2.5261000000000005</v>
      </c>
      <c r="C1265">
        <f>'PID Simulator'!$D$7/SQRT(1+('PID Simulator'!$D$8*B1265)^2)</f>
        <v>3.9555732779539506E-2</v>
      </c>
      <c r="D1265">
        <f>-DEGREES(ATAN2(1,'PID Simulator'!$D$8*B1265))+DEGREES(-'PID Simulator'!$D$9*B1265)</f>
        <v>-232.46790065105449</v>
      </c>
    </row>
    <row r="1266" spans="1:4" x14ac:dyDescent="0.15">
      <c r="A1266">
        <v>1265</v>
      </c>
      <c r="B1266">
        <v>2.5281000000000002</v>
      </c>
      <c r="C1266">
        <f>'PID Simulator'!$D$7/SQRT(1+('PID Simulator'!$D$8*B1266)^2)</f>
        <v>3.9524488829557454E-2</v>
      </c>
      <c r="D1266">
        <f>-DEGREES(ATAN2(1,'PID Simulator'!$D$8*B1266))+DEGREES(-'PID Simulator'!$D$9*B1266)</f>
        <v>-232.5842837575687</v>
      </c>
    </row>
    <row r="1267" spans="1:4" x14ac:dyDescent="0.15">
      <c r="A1267">
        <v>1266</v>
      </c>
      <c r="B1267">
        <v>2.5301000000000005</v>
      </c>
      <c r="C1267">
        <f>'PID Simulator'!$D$7/SQRT(1+('PID Simulator'!$D$8*B1267)^2)</f>
        <v>3.949329415951601E-2</v>
      </c>
      <c r="D1267">
        <f>-DEGREES(ATAN2(1,'PID Simulator'!$D$8*B1267))+DEGREES(-'PID Simulator'!$D$9*B1267)</f>
        <v>-232.70066403612998</v>
      </c>
    </row>
    <row r="1268" spans="1:4" x14ac:dyDescent="0.15">
      <c r="A1268">
        <v>1267</v>
      </c>
      <c r="B1268">
        <v>2.5321000000000002</v>
      </c>
      <c r="C1268">
        <f>'PID Simulator'!$D$7/SQRT(1+('PID Simulator'!$D$8*B1268)^2)</f>
        <v>3.9462148653006957E-2</v>
      </c>
      <c r="D1268">
        <f>-DEGREES(ATAN2(1,'PID Simulator'!$D$8*B1268))+DEGREES(-'PID Simulator'!$D$9*B1268)</f>
        <v>-232.81704149342534</v>
      </c>
    </row>
    <row r="1269" spans="1:4" x14ac:dyDescent="0.15">
      <c r="A1269">
        <v>1268</v>
      </c>
      <c r="B1269">
        <v>2.5341000000000005</v>
      </c>
      <c r="C1269">
        <f>'PID Simulator'!$D$7/SQRT(1+('PID Simulator'!$D$8*B1269)^2)</f>
        <v>3.9431052193988091E-2</v>
      </c>
      <c r="D1269">
        <f>-DEGREES(ATAN2(1,'PID Simulator'!$D$8*B1269))+DEGREES(-'PID Simulator'!$D$9*B1269)</f>
        <v>-232.93341613612091</v>
      </c>
    </row>
    <row r="1270" spans="1:4" x14ac:dyDescent="0.15">
      <c r="A1270">
        <v>1269</v>
      </c>
      <c r="B1270">
        <v>2.5361000000000002</v>
      </c>
      <c r="C1270">
        <f>'PID Simulator'!$D$7/SQRT(1+('PID Simulator'!$D$8*B1270)^2)</f>
        <v>3.9400004666781889E-2</v>
      </c>
      <c r="D1270">
        <f>-DEGREES(ATAN2(1,'PID Simulator'!$D$8*B1270))+DEGREES(-'PID Simulator'!$D$9*B1270)</f>
        <v>-233.04978797086176</v>
      </c>
    </row>
    <row r="1271" spans="1:4" x14ac:dyDescent="0.15">
      <c r="A1271">
        <v>1270</v>
      </c>
      <c r="B1271">
        <v>2.5381000000000005</v>
      </c>
      <c r="C1271">
        <f>'PID Simulator'!$D$7/SQRT(1+('PID Simulator'!$D$8*B1271)^2)</f>
        <v>3.9369005956073996E-2</v>
      </c>
      <c r="D1271">
        <f>-DEGREES(ATAN2(1,'PID Simulator'!$D$8*B1271))+DEGREES(-'PID Simulator'!$D$9*B1271)</f>
        <v>-233.16615700427201</v>
      </c>
    </row>
    <row r="1272" spans="1:4" x14ac:dyDescent="0.15">
      <c r="A1272">
        <v>1271</v>
      </c>
      <c r="B1272">
        <v>2.5401000000000002</v>
      </c>
      <c r="C1272">
        <f>'PID Simulator'!$D$7/SQRT(1+('PID Simulator'!$D$8*B1272)^2)</f>
        <v>3.9338055946911817E-2</v>
      </c>
      <c r="D1272">
        <f>-DEGREES(ATAN2(1,'PID Simulator'!$D$8*B1272))+DEGREES(-'PID Simulator'!$D$9*B1272)</f>
        <v>-233.28252324295516</v>
      </c>
    </row>
    <row r="1273" spans="1:4" x14ac:dyDescent="0.15">
      <c r="A1273">
        <v>1272</v>
      </c>
      <c r="B1273">
        <v>2.5421000000000005</v>
      </c>
      <c r="C1273">
        <f>'PID Simulator'!$D$7/SQRT(1+('PID Simulator'!$D$8*B1273)^2)</f>
        <v>3.9307154524703132E-2</v>
      </c>
      <c r="D1273">
        <f>-DEGREES(ATAN2(1,'PID Simulator'!$D$8*B1273))+DEGREES(-'PID Simulator'!$D$9*B1273)</f>
        <v>-233.39888669349381</v>
      </c>
    </row>
    <row r="1274" spans="1:4" x14ac:dyDescent="0.15">
      <c r="A1274">
        <v>1273</v>
      </c>
      <c r="B1274">
        <v>2.5441000000000003</v>
      </c>
      <c r="C1274">
        <f>'PID Simulator'!$D$7/SQRT(1+('PID Simulator'!$D$8*B1274)^2)</f>
        <v>3.9276301575214667E-2</v>
      </c>
      <c r="D1274">
        <f>-DEGREES(ATAN2(1,'PID Simulator'!$D$8*B1274))+DEGREES(-'PID Simulator'!$D$9*B1274)</f>
        <v>-233.51524736245</v>
      </c>
    </row>
    <row r="1275" spans="1:4" x14ac:dyDescent="0.15">
      <c r="A1275">
        <v>1274</v>
      </c>
      <c r="B1275">
        <v>2.5461000000000005</v>
      </c>
      <c r="C1275">
        <f>'PID Simulator'!$D$7/SQRT(1+('PID Simulator'!$D$8*B1275)^2)</f>
        <v>3.9245496984570673E-2</v>
      </c>
      <c r="D1275">
        <f>-DEGREES(ATAN2(1,'PID Simulator'!$D$8*B1275))+DEGREES(-'PID Simulator'!$D$9*B1275)</f>
        <v>-233.63160525636516</v>
      </c>
    </row>
    <row r="1276" spans="1:4" x14ac:dyDescent="0.15">
      <c r="A1276">
        <v>1275</v>
      </c>
      <c r="B1276">
        <v>2.5481000000000003</v>
      </c>
      <c r="C1276">
        <f>'PID Simulator'!$D$7/SQRT(1+('PID Simulator'!$D$8*B1276)^2)</f>
        <v>3.9214740639251573E-2</v>
      </c>
      <c r="D1276">
        <f>-DEGREES(ATAN2(1,'PID Simulator'!$D$8*B1276))+DEGREES(-'PID Simulator'!$D$9*B1276)</f>
        <v>-233.74796038176027</v>
      </c>
    </row>
    <row r="1277" spans="1:4" x14ac:dyDescent="0.15">
      <c r="A1277">
        <v>1276</v>
      </c>
      <c r="B1277">
        <v>2.5501000000000005</v>
      </c>
      <c r="C1277">
        <f>'PID Simulator'!$D$7/SQRT(1+('PID Simulator'!$D$8*B1277)^2)</f>
        <v>3.9184032426092495E-2</v>
      </c>
      <c r="D1277">
        <f>-DEGREES(ATAN2(1,'PID Simulator'!$D$8*B1277))+DEGREES(-'PID Simulator'!$D$9*B1277)</f>
        <v>-233.86431274513581</v>
      </c>
    </row>
    <row r="1278" spans="1:4" x14ac:dyDescent="0.15">
      <c r="A1278">
        <v>1277</v>
      </c>
      <c r="B1278">
        <v>2.5521000000000003</v>
      </c>
      <c r="C1278">
        <f>'PID Simulator'!$D$7/SQRT(1+('PID Simulator'!$D$8*B1278)^2)</f>
        <v>3.9153372232282005E-2</v>
      </c>
      <c r="D1278">
        <f>-DEGREES(ATAN2(1,'PID Simulator'!$D$8*B1278))+DEGREES(-'PID Simulator'!$D$9*B1278)</f>
        <v>-233.9806623529721</v>
      </c>
    </row>
    <row r="1279" spans="1:4" x14ac:dyDescent="0.15">
      <c r="A1279">
        <v>1278</v>
      </c>
      <c r="B1279">
        <v>2.5541000000000005</v>
      </c>
      <c r="C1279">
        <f>'PID Simulator'!$D$7/SQRT(1+('PID Simulator'!$D$8*B1279)^2)</f>
        <v>3.9122759945360616E-2</v>
      </c>
      <c r="D1279">
        <f>-DEGREES(ATAN2(1,'PID Simulator'!$D$8*B1279))+DEGREES(-'PID Simulator'!$D$9*B1279)</f>
        <v>-234.09700921172913</v>
      </c>
    </row>
    <row r="1280" spans="1:4" x14ac:dyDescent="0.15">
      <c r="A1280">
        <v>1279</v>
      </c>
      <c r="B1280">
        <v>2.5561000000000003</v>
      </c>
      <c r="C1280">
        <f>'PID Simulator'!$D$7/SQRT(1+('PID Simulator'!$D$8*B1280)^2)</f>
        <v>3.9092195453219486E-2</v>
      </c>
      <c r="D1280">
        <f>-DEGREES(ATAN2(1,'PID Simulator'!$D$8*B1280))+DEGREES(-'PID Simulator'!$D$9*B1280)</f>
        <v>-234.21335332784665</v>
      </c>
    </row>
    <row r="1281" spans="1:4" x14ac:dyDescent="0.15">
      <c r="A1281">
        <v>1280</v>
      </c>
      <c r="B1281">
        <v>2.5581000000000005</v>
      </c>
      <c r="C1281">
        <f>'PID Simulator'!$D$7/SQRT(1+('PID Simulator'!$D$8*B1281)^2)</f>
        <v>3.906167864409902E-2</v>
      </c>
      <c r="D1281">
        <f>-DEGREES(ATAN2(1,'PID Simulator'!$D$8*B1281))+DEGREES(-'PID Simulator'!$D$9*B1281)</f>
        <v>-234.32969470774452</v>
      </c>
    </row>
    <row r="1282" spans="1:4" x14ac:dyDescent="0.15">
      <c r="A1282">
        <v>1281</v>
      </c>
      <c r="B1282">
        <v>2.5601000000000003</v>
      </c>
      <c r="C1282">
        <f>'PID Simulator'!$D$7/SQRT(1+('PID Simulator'!$D$8*B1282)^2)</f>
        <v>3.9031209406587525E-2</v>
      </c>
      <c r="D1282">
        <f>-DEGREES(ATAN2(1,'PID Simulator'!$D$8*B1282))+DEGREES(-'PID Simulator'!$D$9*B1282)</f>
        <v>-234.44603335782227</v>
      </c>
    </row>
    <row r="1283" spans="1:4" x14ac:dyDescent="0.15">
      <c r="A1283">
        <v>1282</v>
      </c>
      <c r="B1283">
        <v>2.5621</v>
      </c>
      <c r="C1283">
        <f>'PID Simulator'!$D$7/SQRT(1+('PID Simulator'!$D$8*B1283)^2)</f>
        <v>3.9000787629619865E-2</v>
      </c>
      <c r="D1283">
        <f>-DEGREES(ATAN2(1,'PID Simulator'!$D$8*B1283))+DEGREES(-'PID Simulator'!$D$9*B1283)</f>
        <v>-234.56236928445986</v>
      </c>
    </row>
    <row r="1284" spans="1:4" x14ac:dyDescent="0.15">
      <c r="A1284">
        <v>1283</v>
      </c>
      <c r="B1284">
        <v>2.5641000000000003</v>
      </c>
      <c r="C1284">
        <f>'PID Simulator'!$D$7/SQRT(1+('PID Simulator'!$D$8*B1284)^2)</f>
        <v>3.8970413202476122E-2</v>
      </c>
      <c r="D1284">
        <f>-DEGREES(ATAN2(1,'PID Simulator'!$D$8*B1284))+DEGREES(-'PID Simulator'!$D$9*B1284)</f>
        <v>-234.67870249401722</v>
      </c>
    </row>
    <row r="1285" spans="1:4" x14ac:dyDescent="0.15">
      <c r="A1285">
        <v>1284</v>
      </c>
      <c r="B1285">
        <v>2.5661</v>
      </c>
      <c r="C1285">
        <f>'PID Simulator'!$D$7/SQRT(1+('PID Simulator'!$D$8*B1285)^2)</f>
        <v>3.8940086014780211E-2</v>
      </c>
      <c r="D1285">
        <f>-DEGREES(ATAN2(1,'PID Simulator'!$D$8*B1285))+DEGREES(-'PID Simulator'!$D$9*B1285)</f>
        <v>-234.79503299283439</v>
      </c>
    </row>
    <row r="1286" spans="1:4" x14ac:dyDescent="0.15">
      <c r="A1286">
        <v>1285</v>
      </c>
      <c r="B1286">
        <v>2.5681000000000003</v>
      </c>
      <c r="C1286">
        <f>'PID Simulator'!$D$7/SQRT(1+('PID Simulator'!$D$8*B1286)^2)</f>
        <v>3.8909805956498594E-2</v>
      </c>
      <c r="D1286">
        <f>-DEGREES(ATAN2(1,'PID Simulator'!$D$8*B1286))+DEGREES(-'PID Simulator'!$D$9*B1286)</f>
        <v>-234.91136078723193</v>
      </c>
    </row>
    <row r="1287" spans="1:4" x14ac:dyDescent="0.15">
      <c r="A1287">
        <v>1286</v>
      </c>
      <c r="B1287">
        <v>2.5701000000000001</v>
      </c>
      <c r="C1287">
        <f>'PID Simulator'!$D$7/SQRT(1+('PID Simulator'!$D$8*B1287)^2)</f>
        <v>3.8879572917938955E-2</v>
      </c>
      <c r="D1287">
        <f>-DEGREES(ATAN2(1,'PID Simulator'!$D$8*B1287))+DEGREES(-'PID Simulator'!$D$9*B1287)</f>
        <v>-235.02768588351063</v>
      </c>
    </row>
    <row r="1288" spans="1:4" x14ac:dyDescent="0.15">
      <c r="A1288">
        <v>1287</v>
      </c>
      <c r="B1288">
        <v>2.5721000000000003</v>
      </c>
      <c r="C1288">
        <f>'PID Simulator'!$D$7/SQRT(1+('PID Simulator'!$D$8*B1288)^2)</f>
        <v>3.8849386789748822E-2</v>
      </c>
      <c r="D1288">
        <f>-DEGREES(ATAN2(1,'PID Simulator'!$D$8*B1288))+DEGREES(-'PID Simulator'!$D$9*B1288)</f>
        <v>-235.14400828795181</v>
      </c>
    </row>
    <row r="1289" spans="1:4" x14ac:dyDescent="0.15">
      <c r="A1289">
        <v>1288</v>
      </c>
      <c r="B1289">
        <v>2.5741000000000001</v>
      </c>
      <c r="C1289">
        <f>'PID Simulator'!$D$7/SQRT(1+('PID Simulator'!$D$8*B1289)^2)</f>
        <v>3.8819247462914361E-2</v>
      </c>
      <c r="D1289">
        <f>-DEGREES(ATAN2(1,'PID Simulator'!$D$8*B1289))+DEGREES(-'PID Simulator'!$D$9*B1289)</f>
        <v>-235.26032800681722</v>
      </c>
    </row>
    <row r="1290" spans="1:4" x14ac:dyDescent="0.15">
      <c r="A1290">
        <v>1289</v>
      </c>
      <c r="B1290">
        <v>2.5761000000000003</v>
      </c>
      <c r="C1290">
        <f>'PID Simulator'!$D$7/SQRT(1+('PID Simulator'!$D$8*B1290)^2)</f>
        <v>3.8789154828758915E-2</v>
      </c>
      <c r="D1290">
        <f>-DEGREES(ATAN2(1,'PID Simulator'!$D$8*B1290))+DEGREES(-'PID Simulator'!$D$9*B1290)</f>
        <v>-235.37664504634938</v>
      </c>
    </row>
    <row r="1291" spans="1:4" x14ac:dyDescent="0.15">
      <c r="A1291">
        <v>1290</v>
      </c>
      <c r="B1291">
        <v>2.5781000000000001</v>
      </c>
      <c r="C1291">
        <f>'PID Simulator'!$D$7/SQRT(1+('PID Simulator'!$D$8*B1291)^2)</f>
        <v>3.8759108778941863E-2</v>
      </c>
      <c r="D1291">
        <f>-DEGREES(ATAN2(1,'PID Simulator'!$D$8*B1291))+DEGREES(-'PID Simulator'!$D$9*B1291)</f>
        <v>-235.49295941277126</v>
      </c>
    </row>
    <row r="1292" spans="1:4" x14ac:dyDescent="0.15">
      <c r="A1292">
        <v>1291</v>
      </c>
      <c r="B1292">
        <v>2.5801000000000003</v>
      </c>
      <c r="C1292">
        <f>'PID Simulator'!$D$7/SQRT(1+('PID Simulator'!$D$8*B1292)^2)</f>
        <v>3.8729109205457198E-2</v>
      </c>
      <c r="D1292">
        <f>-DEGREES(ATAN2(1,'PID Simulator'!$D$8*B1292))+DEGREES(-'PID Simulator'!$D$9*B1292)</f>
        <v>-235.60927111228682</v>
      </c>
    </row>
    <row r="1293" spans="1:4" x14ac:dyDescent="0.15">
      <c r="A1293">
        <v>1292</v>
      </c>
      <c r="B1293">
        <v>2.5821000000000001</v>
      </c>
      <c r="C1293">
        <f>'PID Simulator'!$D$7/SQRT(1+('PID Simulator'!$D$8*B1293)^2)</f>
        <v>3.8699156000632319E-2</v>
      </c>
      <c r="D1293">
        <f>-DEGREES(ATAN2(1,'PID Simulator'!$D$8*B1293))+DEGREES(-'PID Simulator'!$D$9*B1293)</f>
        <v>-235.72558015108066</v>
      </c>
    </row>
    <row r="1294" spans="1:4" x14ac:dyDescent="0.15">
      <c r="A1294">
        <v>1293</v>
      </c>
      <c r="B1294">
        <v>2.5841000000000003</v>
      </c>
      <c r="C1294">
        <f>'PID Simulator'!$D$7/SQRT(1+('PID Simulator'!$D$8*B1294)^2)</f>
        <v>3.8669249057126702E-2</v>
      </c>
      <c r="D1294">
        <f>-DEGREES(ATAN2(1,'PID Simulator'!$D$8*B1294))+DEGREES(-'PID Simulator'!$D$9*B1294)</f>
        <v>-235.84188653531845</v>
      </c>
    </row>
    <row r="1295" spans="1:4" x14ac:dyDescent="0.15">
      <c r="A1295">
        <v>1294</v>
      </c>
      <c r="B1295">
        <v>2.5861000000000001</v>
      </c>
      <c r="C1295">
        <f>'PID Simulator'!$D$7/SQRT(1+('PID Simulator'!$D$8*B1295)^2)</f>
        <v>3.8639388267930612E-2</v>
      </c>
      <c r="D1295">
        <f>-DEGREES(ATAN2(1,'PID Simulator'!$D$8*B1295))+DEGREES(-'PID Simulator'!$D$9*B1295)</f>
        <v>-235.95819027114658</v>
      </c>
    </row>
    <row r="1296" spans="1:4" x14ac:dyDescent="0.15">
      <c r="A1296">
        <v>1295</v>
      </c>
      <c r="B1296">
        <v>2.5881000000000003</v>
      </c>
      <c r="C1296">
        <f>'PID Simulator'!$D$7/SQRT(1+('PID Simulator'!$D$8*B1296)^2)</f>
        <v>3.8609573526363891E-2</v>
      </c>
      <c r="D1296">
        <f>-DEGREES(ATAN2(1,'PID Simulator'!$D$8*B1296))+DEGREES(-'PID Simulator'!$D$9*B1296)</f>
        <v>-236.07449136469279</v>
      </c>
    </row>
    <row r="1297" spans="1:4" x14ac:dyDescent="0.15">
      <c r="A1297">
        <v>1296</v>
      </c>
      <c r="B1297">
        <v>2.5901000000000001</v>
      </c>
      <c r="C1297">
        <f>'PID Simulator'!$D$7/SQRT(1+('PID Simulator'!$D$8*B1297)^2)</f>
        <v>3.8579804726074633E-2</v>
      </c>
      <c r="D1297">
        <f>-DEGREES(ATAN2(1,'PID Simulator'!$D$8*B1297))+DEGREES(-'PID Simulator'!$D$9*B1297)</f>
        <v>-236.19078982206577</v>
      </c>
    </row>
    <row r="1298" spans="1:4" x14ac:dyDescent="0.15">
      <c r="A1298">
        <v>1297</v>
      </c>
      <c r="B1298">
        <v>2.5921000000000003</v>
      </c>
      <c r="C1298">
        <f>'PID Simulator'!$D$7/SQRT(1+('PID Simulator'!$D$8*B1298)^2)</f>
        <v>3.8550081761037941E-2</v>
      </c>
      <c r="D1298">
        <f>-DEGREES(ATAN2(1,'PID Simulator'!$D$8*B1298))+DEGREES(-'PID Simulator'!$D$9*B1298)</f>
        <v>-236.3070856493554</v>
      </c>
    </row>
    <row r="1299" spans="1:4" x14ac:dyDescent="0.15">
      <c r="A1299">
        <v>1298</v>
      </c>
      <c r="B1299">
        <v>2.5941000000000001</v>
      </c>
      <c r="C1299">
        <f>'PID Simulator'!$D$7/SQRT(1+('PID Simulator'!$D$8*B1299)^2)</f>
        <v>3.8520404525554684E-2</v>
      </c>
      <c r="D1299">
        <f>-DEGREES(ATAN2(1,'PID Simulator'!$D$8*B1299))+DEGREES(-'PID Simulator'!$D$9*B1299)</f>
        <v>-236.42337885263288</v>
      </c>
    </row>
    <row r="1300" spans="1:4" x14ac:dyDescent="0.15">
      <c r="A1300">
        <v>1299</v>
      </c>
      <c r="B1300">
        <v>2.5961000000000003</v>
      </c>
      <c r="C1300">
        <f>'PID Simulator'!$D$7/SQRT(1+('PID Simulator'!$D$8*B1300)^2)</f>
        <v>3.8490772914250231E-2</v>
      </c>
      <c r="D1300">
        <f>-DEGREES(ATAN2(1,'PID Simulator'!$D$8*B1300))+DEGREES(-'PID Simulator'!$D$9*B1300)</f>
        <v>-236.53966943795069</v>
      </c>
    </row>
    <row r="1301" spans="1:4" x14ac:dyDescent="0.15">
      <c r="A1301">
        <v>1300</v>
      </c>
      <c r="B1301">
        <v>2.5981000000000001</v>
      </c>
      <c r="C1301">
        <f>'PID Simulator'!$D$7/SQRT(1+('PID Simulator'!$D$8*B1301)^2)</f>
        <v>3.8461186822073216E-2</v>
      </c>
      <c r="D1301">
        <f>-DEGREES(ATAN2(1,'PID Simulator'!$D$8*B1301))+DEGREES(-'PID Simulator'!$D$9*B1301)</f>
        <v>-236.65595741134283</v>
      </c>
    </row>
    <row r="1302" spans="1:4" x14ac:dyDescent="0.15">
      <c r="A1302">
        <v>1301</v>
      </c>
      <c r="B1302">
        <v>2.6001000000000003</v>
      </c>
      <c r="C1302">
        <f>'PID Simulator'!$D$7/SQRT(1+('PID Simulator'!$D$8*B1302)^2)</f>
        <v>3.8431646144294292E-2</v>
      </c>
      <c r="D1302">
        <f>-DEGREES(ATAN2(1,'PID Simulator'!$D$8*B1302))+DEGREES(-'PID Simulator'!$D$9*B1302)</f>
        <v>-236.77224277882465</v>
      </c>
    </row>
    <row r="1303" spans="1:4" x14ac:dyDescent="0.15">
      <c r="A1303">
        <v>1302</v>
      </c>
      <c r="B1303">
        <v>2.6021000000000001</v>
      </c>
      <c r="C1303">
        <f>'PID Simulator'!$D$7/SQRT(1+('PID Simulator'!$D$8*B1303)^2)</f>
        <v>3.8402150776504933E-2</v>
      </c>
      <c r="D1303">
        <f>-DEGREES(ATAN2(1,'PID Simulator'!$D$8*B1303))+DEGREES(-'PID Simulator'!$D$9*B1303)</f>
        <v>-236.88852554639305</v>
      </c>
    </row>
    <row r="1304" spans="1:4" x14ac:dyDescent="0.15">
      <c r="A1304">
        <v>1303</v>
      </c>
      <c r="B1304">
        <v>2.6041000000000003</v>
      </c>
      <c r="C1304">
        <f>'PID Simulator'!$D$7/SQRT(1+('PID Simulator'!$D$8*B1304)^2)</f>
        <v>3.8372700614616131E-2</v>
      </c>
      <c r="D1304">
        <f>-DEGREES(ATAN2(1,'PID Simulator'!$D$8*B1304))+DEGREES(-'PID Simulator'!$D$9*B1304)</f>
        <v>-237.00480572002675</v>
      </c>
    </row>
    <row r="1305" spans="1:4" x14ac:dyDescent="0.15">
      <c r="A1305">
        <v>1304</v>
      </c>
      <c r="B1305">
        <v>2.6061000000000001</v>
      </c>
      <c r="C1305">
        <f>'PID Simulator'!$D$7/SQRT(1+('PID Simulator'!$D$8*B1305)^2)</f>
        <v>3.8343295554857292E-2</v>
      </c>
      <c r="D1305">
        <f>-DEGREES(ATAN2(1,'PID Simulator'!$D$8*B1305))+DEGREES(-'PID Simulator'!$D$9*B1305)</f>
        <v>-237.12108330568589</v>
      </c>
    </row>
    <row r="1306" spans="1:4" x14ac:dyDescent="0.15">
      <c r="A1306">
        <v>1305</v>
      </c>
      <c r="B1306">
        <v>2.6081000000000003</v>
      </c>
      <c r="C1306">
        <f>'PID Simulator'!$D$7/SQRT(1+('PID Simulator'!$D$8*B1306)^2)</f>
        <v>3.8313935493774876E-2</v>
      </c>
      <c r="D1306">
        <f>-DEGREES(ATAN2(1,'PID Simulator'!$D$8*B1306))+DEGREES(-'PID Simulator'!$D$9*B1306)</f>
        <v>-237.23735830931264</v>
      </c>
    </row>
    <row r="1307" spans="1:4" x14ac:dyDescent="0.15">
      <c r="A1307">
        <v>1306</v>
      </c>
      <c r="B1307">
        <v>2.6101000000000001</v>
      </c>
      <c r="C1307">
        <f>'PID Simulator'!$D$7/SQRT(1+('PID Simulator'!$D$8*B1307)^2)</f>
        <v>3.8284620328231329E-2</v>
      </c>
      <c r="D1307">
        <f>-DEGREES(ATAN2(1,'PID Simulator'!$D$8*B1307))+DEGREES(-'PID Simulator'!$D$9*B1307)</f>
        <v>-237.35363073683072</v>
      </c>
    </row>
    <row r="1308" spans="1:4" x14ac:dyDescent="0.15">
      <c r="A1308">
        <v>1307</v>
      </c>
      <c r="B1308">
        <v>2.6121000000000003</v>
      </c>
      <c r="C1308">
        <f>'PID Simulator'!$D$7/SQRT(1+('PID Simulator'!$D$8*B1308)^2)</f>
        <v>3.8255349955403785E-2</v>
      </c>
      <c r="D1308">
        <f>-DEGREES(ATAN2(1,'PID Simulator'!$D$8*B1308))+DEGREES(-'PID Simulator'!$D$9*B1308)</f>
        <v>-237.46990059414603</v>
      </c>
    </row>
    <row r="1309" spans="1:4" x14ac:dyDescent="0.15">
      <c r="A1309">
        <v>1308</v>
      </c>
      <c r="B1309">
        <v>2.6141000000000001</v>
      </c>
      <c r="C1309">
        <f>'PID Simulator'!$D$7/SQRT(1+('PID Simulator'!$D$8*B1309)^2)</f>
        <v>3.8226124272782901E-2</v>
      </c>
      <c r="D1309">
        <f>-DEGREES(ATAN2(1,'PID Simulator'!$D$8*B1309))+DEGREES(-'PID Simulator'!$D$9*B1309)</f>
        <v>-237.58616788714619</v>
      </c>
    </row>
    <row r="1310" spans="1:4" x14ac:dyDescent="0.15">
      <c r="A1310">
        <v>1309</v>
      </c>
      <c r="B1310">
        <v>2.6161000000000003</v>
      </c>
      <c r="C1310">
        <f>'PID Simulator'!$D$7/SQRT(1+('PID Simulator'!$D$8*B1310)^2)</f>
        <v>3.8196943178171648E-2</v>
      </c>
      <c r="D1310">
        <f>-DEGREES(ATAN2(1,'PID Simulator'!$D$8*B1310))+DEGREES(-'PID Simulator'!$D$9*B1310)</f>
        <v>-237.70243262170104</v>
      </c>
    </row>
    <row r="1311" spans="1:4" x14ac:dyDescent="0.15">
      <c r="A1311">
        <v>1310</v>
      </c>
      <c r="B1311">
        <v>2.6181000000000001</v>
      </c>
      <c r="C1311">
        <f>'PID Simulator'!$D$7/SQRT(1+('PID Simulator'!$D$8*B1311)^2)</f>
        <v>3.8167806569684166E-2</v>
      </c>
      <c r="D1311">
        <f>-DEGREES(ATAN2(1,'PID Simulator'!$D$8*B1311))+DEGREES(-'PID Simulator'!$D$9*B1311)</f>
        <v>-237.81869480366248</v>
      </c>
    </row>
    <row r="1312" spans="1:4" x14ac:dyDescent="0.15">
      <c r="A1312">
        <v>1311</v>
      </c>
      <c r="B1312">
        <v>2.6201000000000003</v>
      </c>
      <c r="C1312">
        <f>'PID Simulator'!$D$7/SQRT(1+('PID Simulator'!$D$8*B1312)^2)</f>
        <v>3.8138714345744527E-2</v>
      </c>
      <c r="D1312">
        <f>-DEGREES(ATAN2(1,'PID Simulator'!$D$8*B1312))+DEGREES(-'PID Simulator'!$D$9*B1312)</f>
        <v>-237.93495443886454</v>
      </c>
    </row>
    <row r="1313" spans="1:4" x14ac:dyDescent="0.15">
      <c r="A1313">
        <v>1312</v>
      </c>
      <c r="B1313">
        <v>2.6221000000000001</v>
      </c>
      <c r="C1313">
        <f>'PID Simulator'!$D$7/SQRT(1+('PID Simulator'!$D$8*B1313)^2)</f>
        <v>3.8109666405085597E-2</v>
      </c>
      <c r="D1313">
        <f>-DEGREES(ATAN2(1,'PID Simulator'!$D$8*B1313))+DEGREES(-'PID Simulator'!$D$9*B1313)</f>
        <v>-238.05121153312353</v>
      </c>
    </row>
    <row r="1314" spans="1:4" x14ac:dyDescent="0.15">
      <c r="A1314">
        <v>1313</v>
      </c>
      <c r="B1314">
        <v>2.6241000000000003</v>
      </c>
      <c r="C1314">
        <f>'PID Simulator'!$D$7/SQRT(1+('PID Simulator'!$D$8*B1314)^2)</f>
        <v>3.8080662646747816E-2</v>
      </c>
      <c r="D1314">
        <f>-DEGREES(ATAN2(1,'PID Simulator'!$D$8*B1314))+DEGREES(-'PID Simulator'!$D$9*B1314)</f>
        <v>-238.16746609223804</v>
      </c>
    </row>
    <row r="1315" spans="1:4" x14ac:dyDescent="0.15">
      <c r="A1315">
        <v>1314</v>
      </c>
      <c r="B1315">
        <v>2.6261000000000001</v>
      </c>
      <c r="C1315">
        <f>'PID Simulator'!$D$7/SQRT(1+('PID Simulator'!$D$8*B1315)^2)</f>
        <v>3.8051702970078108E-2</v>
      </c>
      <c r="D1315">
        <f>-DEGREES(ATAN2(1,'PID Simulator'!$D$8*B1315))+DEGREES(-'PID Simulator'!$D$9*B1315)</f>
        <v>-238.28371812198915</v>
      </c>
    </row>
    <row r="1316" spans="1:4" x14ac:dyDescent="0.15">
      <c r="A1316">
        <v>1315</v>
      </c>
      <c r="B1316">
        <v>2.6281000000000003</v>
      </c>
      <c r="C1316">
        <f>'PID Simulator'!$D$7/SQRT(1+('PID Simulator'!$D$8*B1316)^2)</f>
        <v>3.8022787274728652E-2</v>
      </c>
      <c r="D1316">
        <f>-DEGREES(ATAN2(1,'PID Simulator'!$D$8*B1316))+DEGREES(-'PID Simulator'!$D$9*B1316)</f>
        <v>-238.39996762814022</v>
      </c>
    </row>
    <row r="1317" spans="1:4" x14ac:dyDescent="0.15">
      <c r="A1317">
        <v>1316</v>
      </c>
      <c r="B1317">
        <v>2.6301000000000001</v>
      </c>
      <c r="C1317">
        <f>'PID Simulator'!$D$7/SQRT(1+('PID Simulator'!$D$8*B1317)^2)</f>
        <v>3.7993915460655753E-2</v>
      </c>
      <c r="D1317">
        <f>-DEGREES(ATAN2(1,'PID Simulator'!$D$8*B1317))+DEGREES(-'PID Simulator'!$D$9*B1317)</f>
        <v>-238.5162146164372</v>
      </c>
    </row>
    <row r="1318" spans="1:4" x14ac:dyDescent="0.15">
      <c r="A1318">
        <v>1317</v>
      </c>
      <c r="B1318">
        <v>2.6321000000000003</v>
      </c>
      <c r="C1318">
        <f>'PID Simulator'!$D$7/SQRT(1+('PID Simulator'!$D$8*B1318)^2)</f>
        <v>3.7965087428118702E-2</v>
      </c>
      <c r="D1318">
        <f>-DEGREES(ATAN2(1,'PID Simulator'!$D$8*B1318))+DEGREES(-'PID Simulator'!$D$9*B1318)</f>
        <v>-238.63245909260866</v>
      </c>
    </row>
    <row r="1319" spans="1:4" x14ac:dyDescent="0.15">
      <c r="A1319">
        <v>1318</v>
      </c>
      <c r="B1319">
        <v>2.6341000000000001</v>
      </c>
      <c r="C1319">
        <f>'PID Simulator'!$D$7/SQRT(1+('PID Simulator'!$D$8*B1319)^2)</f>
        <v>3.7936303077678611E-2</v>
      </c>
      <c r="D1319">
        <f>-DEGREES(ATAN2(1,'PID Simulator'!$D$8*B1319))+DEGREES(-'PID Simulator'!$D$9*B1319)</f>
        <v>-238.74870106236574</v>
      </c>
    </row>
    <row r="1320" spans="1:4" x14ac:dyDescent="0.15">
      <c r="A1320">
        <v>1319</v>
      </c>
      <c r="B1320">
        <v>2.6361000000000003</v>
      </c>
      <c r="C1320">
        <f>'PID Simulator'!$D$7/SQRT(1+('PID Simulator'!$D$8*B1320)^2)</f>
        <v>3.7907562310197269E-2</v>
      </c>
      <c r="D1320">
        <f>-DEGREES(ATAN2(1,'PID Simulator'!$D$8*B1320))+DEGREES(-'PID Simulator'!$D$9*B1320)</f>
        <v>-238.86494053140237</v>
      </c>
    </row>
    <row r="1321" spans="1:4" x14ac:dyDescent="0.15">
      <c r="A1321">
        <v>1320</v>
      </c>
      <c r="B1321">
        <v>2.6381000000000001</v>
      </c>
      <c r="C1321">
        <f>'PID Simulator'!$D$7/SQRT(1+('PID Simulator'!$D$8*B1321)^2)</f>
        <v>3.7878865026836059E-2</v>
      </c>
      <c r="D1321">
        <f>-DEGREES(ATAN2(1,'PID Simulator'!$D$8*B1321))+DEGREES(-'PID Simulator'!$D$9*B1321)</f>
        <v>-238.98117750539512</v>
      </c>
    </row>
    <row r="1322" spans="1:4" x14ac:dyDescent="0.15">
      <c r="A1322">
        <v>1321</v>
      </c>
      <c r="B1322">
        <v>2.6401000000000003</v>
      </c>
      <c r="C1322">
        <f>'PID Simulator'!$D$7/SQRT(1+('PID Simulator'!$D$8*B1322)^2)</f>
        <v>3.7850211129054734E-2</v>
      </c>
      <c r="D1322">
        <f>-DEGREES(ATAN2(1,'PID Simulator'!$D$8*B1322))+DEGREES(-'PID Simulator'!$D$9*B1322)</f>
        <v>-239.09741199000356</v>
      </c>
    </row>
    <row r="1323" spans="1:4" x14ac:dyDescent="0.15">
      <c r="A1323">
        <v>1322</v>
      </c>
      <c r="B1323">
        <v>2.6421000000000001</v>
      </c>
      <c r="C1323">
        <f>'PID Simulator'!$D$7/SQRT(1+('PID Simulator'!$D$8*B1323)^2)</f>
        <v>3.7821600518610388E-2</v>
      </c>
      <c r="D1323">
        <f>-DEGREES(ATAN2(1,'PID Simulator'!$D$8*B1323))+DEGREES(-'PID Simulator'!$D$9*B1323)</f>
        <v>-239.21364399087003</v>
      </c>
    </row>
    <row r="1324" spans="1:4" x14ac:dyDescent="0.15">
      <c r="A1324">
        <v>1323</v>
      </c>
      <c r="B1324">
        <v>2.6441000000000003</v>
      </c>
      <c r="C1324">
        <f>'PID Simulator'!$D$7/SQRT(1+('PID Simulator'!$D$8*B1324)^2)</f>
        <v>3.7793033097556265E-2</v>
      </c>
      <c r="D1324">
        <f>-DEGREES(ATAN2(1,'PID Simulator'!$D$8*B1324))+DEGREES(-'PID Simulator'!$D$9*B1324)</f>
        <v>-239.32987351361999</v>
      </c>
    </row>
    <row r="1325" spans="1:4" x14ac:dyDescent="0.15">
      <c r="A1325">
        <v>1324</v>
      </c>
      <c r="B1325">
        <v>2.6461000000000001</v>
      </c>
      <c r="C1325">
        <f>'PID Simulator'!$D$7/SQRT(1+('PID Simulator'!$D$8*B1325)^2)</f>
        <v>3.7764508768240702E-2</v>
      </c>
      <c r="D1325">
        <f>-DEGREES(ATAN2(1,'PID Simulator'!$D$8*B1325))+DEGREES(-'PID Simulator'!$D$9*B1325)</f>
        <v>-239.44610056386173</v>
      </c>
    </row>
    <row r="1326" spans="1:4" x14ac:dyDescent="0.15">
      <c r="A1326">
        <v>1325</v>
      </c>
      <c r="B1326">
        <v>2.6481000000000003</v>
      </c>
      <c r="C1326">
        <f>'PID Simulator'!$D$7/SQRT(1+('PID Simulator'!$D$8*B1326)^2)</f>
        <v>3.773602743330598E-2</v>
      </c>
      <c r="D1326">
        <f>-DEGREES(ATAN2(1,'PID Simulator'!$D$8*B1326))+DEGREES(-'PID Simulator'!$D$9*B1326)</f>
        <v>-239.56232514718687</v>
      </c>
    </row>
    <row r="1327" spans="1:4" x14ac:dyDescent="0.15">
      <c r="A1327">
        <v>1326</v>
      </c>
      <c r="B1327">
        <v>2.6501000000000001</v>
      </c>
      <c r="C1327">
        <f>'PID Simulator'!$D$7/SQRT(1+('PID Simulator'!$D$8*B1327)^2)</f>
        <v>3.7707588995687227E-2</v>
      </c>
      <c r="D1327">
        <f>-DEGREES(ATAN2(1,'PID Simulator'!$D$8*B1327))+DEGREES(-'PID Simulator'!$D$9*B1327)</f>
        <v>-239.67854726916994</v>
      </c>
    </row>
    <row r="1328" spans="1:4" x14ac:dyDescent="0.15">
      <c r="A1328">
        <v>1327</v>
      </c>
      <c r="B1328">
        <v>2.6521000000000003</v>
      </c>
      <c r="C1328">
        <f>'PID Simulator'!$D$7/SQRT(1+('PID Simulator'!$D$8*B1328)^2)</f>
        <v>3.7679193358611321E-2</v>
      </c>
      <c r="D1328">
        <f>-DEGREES(ATAN2(1,'PID Simulator'!$D$8*B1328))+DEGREES(-'PID Simulator'!$D$9*B1328)</f>
        <v>-239.79476693536893</v>
      </c>
    </row>
    <row r="1329" spans="1:4" x14ac:dyDescent="0.15">
      <c r="A1329">
        <v>1328</v>
      </c>
      <c r="B1329">
        <v>2.6541000000000001</v>
      </c>
      <c r="C1329">
        <f>'PID Simulator'!$D$7/SQRT(1+('PID Simulator'!$D$8*B1329)^2)</f>
        <v>3.7650840425595827E-2</v>
      </c>
      <c r="D1329">
        <f>-DEGREES(ATAN2(1,'PID Simulator'!$D$8*B1329))+DEGREES(-'PID Simulator'!$D$9*B1329)</f>
        <v>-239.91098415132495</v>
      </c>
    </row>
    <row r="1330" spans="1:4" x14ac:dyDescent="0.15">
      <c r="A1330">
        <v>1329</v>
      </c>
      <c r="B1330">
        <v>2.6561000000000003</v>
      </c>
      <c r="C1330">
        <f>'PID Simulator'!$D$7/SQRT(1+('PID Simulator'!$D$8*B1330)^2)</f>
        <v>3.7622530100447818E-2</v>
      </c>
      <c r="D1330">
        <f>-DEGREES(ATAN2(1,'PID Simulator'!$D$8*B1330))+DEGREES(-'PID Simulator'!$D$9*B1330)</f>
        <v>-240.02719892256255</v>
      </c>
    </row>
    <row r="1331" spans="1:4" x14ac:dyDescent="0.15">
      <c r="A1331">
        <v>1330</v>
      </c>
      <c r="B1331">
        <v>2.6581000000000001</v>
      </c>
      <c r="C1331">
        <f>'PID Simulator'!$D$7/SQRT(1+('PID Simulator'!$D$8*B1331)^2)</f>
        <v>3.7594262287262925E-2</v>
      </c>
      <c r="D1331">
        <f>-DEGREES(ATAN2(1,'PID Simulator'!$D$8*B1331))+DEGREES(-'PID Simulator'!$D$9*B1331)</f>
        <v>-240.14341125458967</v>
      </c>
    </row>
    <row r="1332" spans="1:4" x14ac:dyDescent="0.15">
      <c r="A1332">
        <v>1331</v>
      </c>
      <c r="B1332">
        <v>2.6601000000000004</v>
      </c>
      <c r="C1332">
        <f>'PID Simulator'!$D$7/SQRT(1+('PID Simulator'!$D$8*B1332)^2)</f>
        <v>3.7566036890424127E-2</v>
      </c>
      <c r="D1332">
        <f>-DEGREES(ATAN2(1,'PID Simulator'!$D$8*B1332))+DEGREES(-'PID Simulator'!$D$9*B1332)</f>
        <v>-240.25962115289769</v>
      </c>
    </row>
    <row r="1333" spans="1:4" x14ac:dyDescent="0.15">
      <c r="A1333">
        <v>1332</v>
      </c>
      <c r="B1333">
        <v>2.6621000000000001</v>
      </c>
      <c r="C1333">
        <f>'PID Simulator'!$D$7/SQRT(1+('PID Simulator'!$D$8*B1333)^2)</f>
        <v>3.7537853814600744E-2</v>
      </c>
      <c r="D1333">
        <f>-DEGREES(ATAN2(1,'PID Simulator'!$D$8*B1333))+DEGREES(-'PID Simulator'!$D$9*B1333)</f>
        <v>-240.37582862296159</v>
      </c>
    </row>
    <row r="1334" spans="1:4" x14ac:dyDescent="0.15">
      <c r="A1334">
        <v>1333</v>
      </c>
      <c r="B1334">
        <v>2.6641000000000004</v>
      </c>
      <c r="C1334">
        <f>'PID Simulator'!$D$7/SQRT(1+('PID Simulator'!$D$8*B1334)^2)</f>
        <v>3.7509712964747359E-2</v>
      </c>
      <c r="D1334">
        <f>-DEGREES(ATAN2(1,'PID Simulator'!$D$8*B1334))+DEGREES(-'PID Simulator'!$D$9*B1334)</f>
        <v>-240.49203367023986</v>
      </c>
    </row>
    <row r="1335" spans="1:4" x14ac:dyDescent="0.15">
      <c r="A1335">
        <v>1334</v>
      </c>
      <c r="B1335">
        <v>2.6661000000000001</v>
      </c>
      <c r="C1335">
        <f>'PID Simulator'!$D$7/SQRT(1+('PID Simulator'!$D$8*B1335)^2)</f>
        <v>3.7481614246102767E-2</v>
      </c>
      <c r="D1335">
        <f>-DEGREES(ATAN2(1,'PID Simulator'!$D$8*B1335))+DEGREES(-'PID Simulator'!$D$9*B1335)</f>
        <v>-240.60823630017472</v>
      </c>
    </row>
    <row r="1336" spans="1:4" x14ac:dyDescent="0.15">
      <c r="A1336">
        <v>1335</v>
      </c>
      <c r="B1336">
        <v>2.6681000000000004</v>
      </c>
      <c r="C1336">
        <f>'PID Simulator'!$D$7/SQRT(1+('PID Simulator'!$D$8*B1336)^2)</f>
        <v>3.745355756418884E-2</v>
      </c>
      <c r="D1336">
        <f>-DEGREES(ATAN2(1,'PID Simulator'!$D$8*B1336))+DEGREES(-'PID Simulator'!$D$9*B1336)</f>
        <v>-240.72443651819214</v>
      </c>
    </row>
    <row r="1337" spans="1:4" x14ac:dyDescent="0.15">
      <c r="A1337">
        <v>1336</v>
      </c>
      <c r="B1337">
        <v>2.6701000000000001</v>
      </c>
      <c r="C1337">
        <f>'PID Simulator'!$D$7/SQRT(1+('PID Simulator'!$D$8*B1337)^2)</f>
        <v>3.7425542824809595E-2</v>
      </c>
      <c r="D1337">
        <f>-DEGREES(ATAN2(1,'PID Simulator'!$D$8*B1337))+DEGREES(-'PID Simulator'!$D$9*B1337)</f>
        <v>-240.84063432970177</v>
      </c>
    </row>
    <row r="1338" spans="1:4" x14ac:dyDescent="0.15">
      <c r="A1338">
        <v>1337</v>
      </c>
      <c r="B1338">
        <v>2.6721000000000004</v>
      </c>
      <c r="C1338">
        <f>'PID Simulator'!$D$7/SQRT(1+('PID Simulator'!$D$8*B1338)^2)</f>
        <v>3.7397569934050016E-2</v>
      </c>
      <c r="D1338">
        <f>-DEGREES(ATAN2(1,'PID Simulator'!$D$8*B1338))+DEGREES(-'PID Simulator'!$D$9*B1338)</f>
        <v>-240.95682974009719</v>
      </c>
    </row>
    <row r="1339" spans="1:4" x14ac:dyDescent="0.15">
      <c r="A1339">
        <v>1338</v>
      </c>
      <c r="B1339">
        <v>2.6741000000000001</v>
      </c>
      <c r="C1339">
        <f>'PID Simulator'!$D$7/SQRT(1+('PID Simulator'!$D$8*B1339)^2)</f>
        <v>3.7369638798275116E-2</v>
      </c>
      <c r="D1339">
        <f>-DEGREES(ATAN2(1,'PID Simulator'!$D$8*B1339))+DEGREES(-'PID Simulator'!$D$9*B1339)</f>
        <v>-241.07302275475581</v>
      </c>
    </row>
    <row r="1340" spans="1:4" x14ac:dyDescent="0.15">
      <c r="A1340">
        <v>1339</v>
      </c>
      <c r="B1340">
        <v>2.6761000000000004</v>
      </c>
      <c r="C1340">
        <f>'PID Simulator'!$D$7/SQRT(1+('PID Simulator'!$D$8*B1340)^2)</f>
        <v>3.734174932412878E-2</v>
      </c>
      <c r="D1340">
        <f>-DEGREES(ATAN2(1,'PID Simulator'!$D$8*B1340))+DEGREES(-'PID Simulator'!$D$9*B1340)</f>
        <v>-241.18921337903907</v>
      </c>
    </row>
    <row r="1341" spans="1:4" x14ac:dyDescent="0.15">
      <c r="A1341">
        <v>1340</v>
      </c>
      <c r="B1341">
        <v>2.6781000000000001</v>
      </c>
      <c r="C1341">
        <f>'PID Simulator'!$D$7/SQRT(1+('PID Simulator'!$D$8*B1341)^2)</f>
        <v>3.7313901418532865E-2</v>
      </c>
      <c r="D1341">
        <f>-DEGREES(ATAN2(1,'PID Simulator'!$D$8*B1341))+DEGREES(-'PID Simulator'!$D$9*B1341)</f>
        <v>-241.30540161829236</v>
      </c>
    </row>
    <row r="1342" spans="1:4" x14ac:dyDescent="0.15">
      <c r="A1342">
        <v>1341</v>
      </c>
      <c r="B1342">
        <v>2.6801000000000004</v>
      </c>
      <c r="C1342">
        <f>'PID Simulator'!$D$7/SQRT(1+('PID Simulator'!$D$8*B1342)^2)</f>
        <v>3.7286094988686048E-2</v>
      </c>
      <c r="D1342">
        <f>-DEGREES(ATAN2(1,'PID Simulator'!$D$8*B1342))+DEGREES(-'PID Simulator'!$D$9*B1342)</f>
        <v>-241.42158747784524</v>
      </c>
    </row>
    <row r="1343" spans="1:4" x14ac:dyDescent="0.15">
      <c r="A1343">
        <v>1342</v>
      </c>
      <c r="B1343">
        <v>2.6821000000000002</v>
      </c>
      <c r="C1343">
        <f>'PID Simulator'!$D$7/SQRT(1+('PID Simulator'!$D$8*B1343)^2)</f>
        <v>3.7258329942062851E-2</v>
      </c>
      <c r="D1343">
        <f>-DEGREES(ATAN2(1,'PID Simulator'!$D$8*B1343))+DEGREES(-'PID Simulator'!$D$9*B1343)</f>
        <v>-241.53777096301133</v>
      </c>
    </row>
    <row r="1344" spans="1:4" x14ac:dyDescent="0.15">
      <c r="A1344">
        <v>1343</v>
      </c>
      <c r="B1344">
        <v>2.6841000000000004</v>
      </c>
      <c r="C1344">
        <f>'PID Simulator'!$D$7/SQRT(1+('PID Simulator'!$D$8*B1344)^2)</f>
        <v>3.7230606186412621E-2</v>
      </c>
      <c r="D1344">
        <f>-DEGREES(ATAN2(1,'PID Simulator'!$D$8*B1344))+DEGREES(-'PID Simulator'!$D$9*B1344)</f>
        <v>-241.6539520790885</v>
      </c>
    </row>
    <row r="1345" spans="1:4" x14ac:dyDescent="0.15">
      <c r="A1345">
        <v>1344</v>
      </c>
      <c r="B1345">
        <v>2.6861000000000002</v>
      </c>
      <c r="C1345">
        <f>'PID Simulator'!$D$7/SQRT(1+('PID Simulator'!$D$8*B1345)^2)</f>
        <v>3.7202923629758515E-2</v>
      </c>
      <c r="D1345">
        <f>-DEGREES(ATAN2(1,'PID Simulator'!$D$8*B1345))+DEGREES(-'PID Simulator'!$D$9*B1345)</f>
        <v>-241.77013083135887</v>
      </c>
    </row>
    <row r="1346" spans="1:4" x14ac:dyDescent="0.15">
      <c r="A1346">
        <v>1345</v>
      </c>
      <c r="B1346">
        <v>2.6881000000000004</v>
      </c>
      <c r="C1346">
        <f>'PID Simulator'!$D$7/SQRT(1+('PID Simulator'!$D$8*B1346)^2)</f>
        <v>3.7175282180396424E-2</v>
      </c>
      <c r="D1346">
        <f>-DEGREES(ATAN2(1,'PID Simulator'!$D$8*B1346))+DEGREES(-'PID Simulator'!$D$9*B1346)</f>
        <v>-241.88630722508881</v>
      </c>
    </row>
    <row r="1347" spans="1:4" x14ac:dyDescent="0.15">
      <c r="A1347">
        <v>1346</v>
      </c>
      <c r="B1347">
        <v>2.6901000000000002</v>
      </c>
      <c r="C1347">
        <f>'PID Simulator'!$D$7/SQRT(1+('PID Simulator'!$D$8*B1347)^2)</f>
        <v>3.7147681746894069E-2</v>
      </c>
      <c r="D1347">
        <f>-DEGREES(ATAN2(1,'PID Simulator'!$D$8*B1347))+DEGREES(-'PID Simulator'!$D$9*B1347)</f>
        <v>-242.00248126552918</v>
      </c>
    </row>
    <row r="1348" spans="1:4" x14ac:dyDescent="0.15">
      <c r="A1348">
        <v>1347</v>
      </c>
      <c r="B1348">
        <v>2.6921000000000004</v>
      </c>
      <c r="C1348">
        <f>'PID Simulator'!$D$7/SQRT(1+('PID Simulator'!$D$8*B1348)^2)</f>
        <v>3.71201222380899E-2</v>
      </c>
      <c r="D1348">
        <f>-DEGREES(ATAN2(1,'PID Simulator'!$D$8*B1348))+DEGREES(-'PID Simulator'!$D$9*B1348)</f>
        <v>-242.11865295791517</v>
      </c>
    </row>
    <row r="1349" spans="1:4" x14ac:dyDescent="0.15">
      <c r="A1349">
        <v>1348</v>
      </c>
      <c r="B1349">
        <v>2.6941000000000002</v>
      </c>
      <c r="C1349">
        <f>'PID Simulator'!$D$7/SQRT(1+('PID Simulator'!$D$8*B1349)^2)</f>
        <v>3.7092603563092151E-2</v>
      </c>
      <c r="D1349">
        <f>-DEGREES(ATAN2(1,'PID Simulator'!$D$8*B1349))+DEGREES(-'PID Simulator'!$D$9*B1349)</f>
        <v>-242.23482230746652</v>
      </c>
    </row>
    <row r="1350" spans="1:4" x14ac:dyDescent="0.15">
      <c r="A1350">
        <v>1349</v>
      </c>
      <c r="B1350">
        <v>2.6961000000000004</v>
      </c>
      <c r="C1350">
        <f>'PID Simulator'!$D$7/SQRT(1+('PID Simulator'!$D$8*B1350)^2)</f>
        <v>3.7065125631277812E-2</v>
      </c>
      <c r="D1350">
        <f>-DEGREES(ATAN2(1,'PID Simulator'!$D$8*B1350))+DEGREES(-'PID Simulator'!$D$9*B1350)</f>
        <v>-242.35098931938751</v>
      </c>
    </row>
    <row r="1351" spans="1:4" x14ac:dyDescent="0.15">
      <c r="A1351">
        <v>1350</v>
      </c>
      <c r="B1351">
        <v>2.6981000000000002</v>
      </c>
      <c r="C1351">
        <f>'PID Simulator'!$D$7/SQRT(1+('PID Simulator'!$D$8*B1351)^2)</f>
        <v>3.7037688352291681E-2</v>
      </c>
      <c r="D1351">
        <f>-DEGREES(ATAN2(1,'PID Simulator'!$D$8*B1351))+DEGREES(-'PID Simulator'!$D$9*B1351)</f>
        <v>-242.46715399886696</v>
      </c>
    </row>
    <row r="1352" spans="1:4" x14ac:dyDescent="0.15">
      <c r="A1352">
        <v>1351</v>
      </c>
      <c r="B1352">
        <v>2.7001000000000004</v>
      </c>
      <c r="C1352">
        <f>'PID Simulator'!$D$7/SQRT(1+('PID Simulator'!$D$8*B1352)^2)</f>
        <v>3.7010291636045294E-2</v>
      </c>
      <c r="D1352">
        <f>-DEGREES(ATAN2(1,'PID Simulator'!$D$8*B1352))+DEGREES(-'PID Simulator'!$D$9*B1352)</f>
        <v>-242.58331635107851</v>
      </c>
    </row>
    <row r="1353" spans="1:4" x14ac:dyDescent="0.15">
      <c r="A1353">
        <v>1352</v>
      </c>
      <c r="B1353">
        <v>2.7021000000000002</v>
      </c>
      <c r="C1353">
        <f>'PID Simulator'!$D$7/SQRT(1+('PID Simulator'!$D$8*B1353)^2)</f>
        <v>3.6982935392716049E-2</v>
      </c>
      <c r="D1353">
        <f>-DEGREES(ATAN2(1,'PID Simulator'!$D$8*B1353))+DEGREES(-'PID Simulator'!$D$9*B1353)</f>
        <v>-242.69947638118026</v>
      </c>
    </row>
    <row r="1354" spans="1:4" x14ac:dyDescent="0.15">
      <c r="A1354">
        <v>1353</v>
      </c>
      <c r="B1354">
        <v>2.7041000000000004</v>
      </c>
      <c r="C1354">
        <f>'PID Simulator'!$D$7/SQRT(1+('PID Simulator'!$D$8*B1354)^2)</f>
        <v>3.6955619532746134E-2</v>
      </c>
      <c r="D1354">
        <f>-DEGREES(ATAN2(1,'PID Simulator'!$D$8*B1354))+DEGREES(-'PID Simulator'!$D$9*B1354)</f>
        <v>-242.81563409431544</v>
      </c>
    </row>
    <row r="1355" spans="1:4" x14ac:dyDescent="0.15">
      <c r="A1355">
        <v>1354</v>
      </c>
      <c r="B1355">
        <v>2.7061000000000002</v>
      </c>
      <c r="C1355">
        <f>'PID Simulator'!$D$7/SQRT(1+('PID Simulator'!$D$8*B1355)^2)</f>
        <v>3.6928343966841616E-2</v>
      </c>
      <c r="D1355">
        <f>-DEGREES(ATAN2(1,'PID Simulator'!$D$8*B1355))+DEGREES(-'PID Simulator'!$D$9*B1355)</f>
        <v>-242.9317894956117</v>
      </c>
    </row>
    <row r="1356" spans="1:4" x14ac:dyDescent="0.15">
      <c r="A1356">
        <v>1355</v>
      </c>
      <c r="B1356">
        <v>2.7081000000000004</v>
      </c>
      <c r="C1356">
        <f>'PID Simulator'!$D$7/SQRT(1+('PID Simulator'!$D$8*B1356)^2)</f>
        <v>3.6901108605971414E-2</v>
      </c>
      <c r="D1356">
        <f>-DEGREES(ATAN2(1,'PID Simulator'!$D$8*B1356))+DEGREES(-'PID Simulator'!$D$9*B1356)</f>
        <v>-243.04794259018195</v>
      </c>
    </row>
    <row r="1357" spans="1:4" x14ac:dyDescent="0.15">
      <c r="A1357">
        <v>1356</v>
      </c>
      <c r="B1357">
        <v>2.7101000000000002</v>
      </c>
      <c r="C1357">
        <f>'PID Simulator'!$D$7/SQRT(1+('PID Simulator'!$D$8*B1357)^2)</f>
        <v>3.6873913361366396E-2</v>
      </c>
      <c r="D1357">
        <f>-DEGREES(ATAN2(1,'PID Simulator'!$D$8*B1357))+DEGREES(-'PID Simulator'!$D$9*B1357)</f>
        <v>-243.16409338312374</v>
      </c>
    </row>
    <row r="1358" spans="1:4" x14ac:dyDescent="0.15">
      <c r="A1358">
        <v>1357</v>
      </c>
      <c r="B1358">
        <v>2.7121000000000004</v>
      </c>
      <c r="C1358">
        <f>'PID Simulator'!$D$7/SQRT(1+('PID Simulator'!$D$8*B1358)^2)</f>
        <v>3.6846758144518377E-2</v>
      </c>
      <c r="D1358">
        <f>-DEGREES(ATAN2(1,'PID Simulator'!$D$8*B1358))+DEGREES(-'PID Simulator'!$D$9*B1358)</f>
        <v>-243.28024187951985</v>
      </c>
    </row>
    <row r="1359" spans="1:4" x14ac:dyDescent="0.15">
      <c r="A1359">
        <v>1358</v>
      </c>
      <c r="B1359">
        <v>2.7141000000000002</v>
      </c>
      <c r="C1359">
        <f>'PID Simulator'!$D$7/SQRT(1+('PID Simulator'!$D$8*B1359)^2)</f>
        <v>3.6819642867179148E-2</v>
      </c>
      <c r="D1359">
        <f>-DEGREES(ATAN2(1,'PID Simulator'!$D$8*B1359))+DEGREES(-'PID Simulator'!$D$9*B1359)</f>
        <v>-243.39638808443794</v>
      </c>
    </row>
    <row r="1360" spans="1:4" x14ac:dyDescent="0.15">
      <c r="A1360">
        <v>1359</v>
      </c>
      <c r="B1360">
        <v>2.7161000000000004</v>
      </c>
      <c r="C1360">
        <f>'PID Simulator'!$D$7/SQRT(1+('PID Simulator'!$D$8*B1360)^2)</f>
        <v>3.6792567441359579E-2</v>
      </c>
      <c r="D1360">
        <f>-DEGREES(ATAN2(1,'PID Simulator'!$D$8*B1360))+DEGREES(-'PID Simulator'!$D$9*B1360)</f>
        <v>-243.51253200293093</v>
      </c>
    </row>
    <row r="1361" spans="1:4" x14ac:dyDescent="0.15">
      <c r="A1361">
        <v>1360</v>
      </c>
      <c r="B1361">
        <v>2.7181000000000002</v>
      </c>
      <c r="C1361">
        <f>'PID Simulator'!$D$7/SQRT(1+('PID Simulator'!$D$8*B1361)^2)</f>
        <v>3.6765531779328613E-2</v>
      </c>
      <c r="D1361">
        <f>-DEGREES(ATAN2(1,'PID Simulator'!$D$8*B1361))+DEGREES(-'PID Simulator'!$D$9*B1361)</f>
        <v>-243.62867364003679</v>
      </c>
    </row>
    <row r="1362" spans="1:4" x14ac:dyDescent="0.15">
      <c r="A1362">
        <v>1361</v>
      </c>
      <c r="B1362">
        <v>2.7201000000000004</v>
      </c>
      <c r="C1362">
        <f>'PID Simulator'!$D$7/SQRT(1+('PID Simulator'!$D$8*B1362)^2)</f>
        <v>3.6738535793612331E-2</v>
      </c>
      <c r="D1362">
        <f>-DEGREES(ATAN2(1,'PID Simulator'!$D$8*B1362))+DEGREES(-'PID Simulator'!$D$9*B1362)</f>
        <v>-243.74481300077872</v>
      </c>
    </row>
    <row r="1363" spans="1:4" x14ac:dyDescent="0.15">
      <c r="A1363">
        <v>1362</v>
      </c>
      <c r="B1363">
        <v>2.7221000000000002</v>
      </c>
      <c r="C1363">
        <f>'PID Simulator'!$D$7/SQRT(1+('PID Simulator'!$D$8*B1363)^2)</f>
        <v>3.6711579396993065E-2</v>
      </c>
      <c r="D1363">
        <f>-DEGREES(ATAN2(1,'PID Simulator'!$D$8*B1363))+DEGREES(-'PID Simulator'!$D$9*B1363)</f>
        <v>-243.86095009016526</v>
      </c>
    </row>
    <row r="1364" spans="1:4" x14ac:dyDescent="0.15">
      <c r="A1364">
        <v>1363</v>
      </c>
      <c r="B1364">
        <v>2.7241000000000004</v>
      </c>
      <c r="C1364">
        <f>'PID Simulator'!$D$7/SQRT(1+('PID Simulator'!$D$8*B1364)^2)</f>
        <v>3.6684662502508382E-2</v>
      </c>
      <c r="D1364">
        <f>-DEGREES(ATAN2(1,'PID Simulator'!$D$8*B1364))+DEGREES(-'PID Simulator'!$D$9*B1364)</f>
        <v>-243.97708491319014</v>
      </c>
    </row>
    <row r="1365" spans="1:4" x14ac:dyDescent="0.15">
      <c r="A1365">
        <v>1364</v>
      </c>
      <c r="B1365">
        <v>2.7261000000000002</v>
      </c>
      <c r="C1365">
        <f>'PID Simulator'!$D$7/SQRT(1+('PID Simulator'!$D$8*B1365)^2)</f>
        <v>3.6657785023450198E-2</v>
      </c>
      <c r="D1365">
        <f>-DEGREES(ATAN2(1,'PID Simulator'!$D$8*B1365))+DEGREES(-'PID Simulator'!$D$9*B1365)</f>
        <v>-244.09321747483261</v>
      </c>
    </row>
    <row r="1366" spans="1:4" x14ac:dyDescent="0.15">
      <c r="A1366">
        <v>1365</v>
      </c>
      <c r="B1366">
        <v>2.7281000000000004</v>
      </c>
      <c r="C1366">
        <f>'PID Simulator'!$D$7/SQRT(1+('PID Simulator'!$D$8*B1366)^2)</f>
        <v>3.6630946873363851E-2</v>
      </c>
      <c r="D1366">
        <f>-DEGREES(ATAN2(1,'PID Simulator'!$D$8*B1366))+DEGREES(-'PID Simulator'!$D$9*B1366)</f>
        <v>-244.20934778005733</v>
      </c>
    </row>
    <row r="1367" spans="1:4" x14ac:dyDescent="0.15">
      <c r="A1367">
        <v>1366</v>
      </c>
      <c r="B1367">
        <v>2.7301000000000002</v>
      </c>
      <c r="C1367">
        <f>'PID Simulator'!$D$7/SQRT(1+('PID Simulator'!$D$8*B1367)^2)</f>
        <v>3.6604147966047162E-2</v>
      </c>
      <c r="D1367">
        <f>-DEGREES(ATAN2(1,'PID Simulator'!$D$8*B1367))+DEGREES(-'PID Simulator'!$D$9*B1367)</f>
        <v>-244.32547583381435</v>
      </c>
    </row>
    <row r="1368" spans="1:4" x14ac:dyDescent="0.15">
      <c r="A1368">
        <v>1367</v>
      </c>
      <c r="B1368">
        <v>2.7321000000000004</v>
      </c>
      <c r="C1368">
        <f>'PID Simulator'!$D$7/SQRT(1+('PID Simulator'!$D$8*B1368)^2)</f>
        <v>3.6577388215549504E-2</v>
      </c>
      <c r="D1368">
        <f>-DEGREES(ATAN2(1,'PID Simulator'!$D$8*B1368))+DEGREES(-'PID Simulator'!$D$9*B1368)</f>
        <v>-244.44160164103937</v>
      </c>
    </row>
    <row r="1369" spans="1:4" x14ac:dyDescent="0.15">
      <c r="A1369">
        <v>1368</v>
      </c>
      <c r="B1369">
        <v>2.7341000000000002</v>
      </c>
      <c r="C1369">
        <f>'PID Simulator'!$D$7/SQRT(1+('PID Simulator'!$D$8*B1369)^2)</f>
        <v>3.6550667536170929E-2</v>
      </c>
      <c r="D1369">
        <f>-DEGREES(ATAN2(1,'PID Simulator'!$D$8*B1369))+DEGREES(-'PID Simulator'!$D$9*B1369)</f>
        <v>-244.55772520665352</v>
      </c>
    </row>
    <row r="1370" spans="1:4" x14ac:dyDescent="0.15">
      <c r="A1370">
        <v>1369</v>
      </c>
      <c r="B1370">
        <v>2.7361000000000004</v>
      </c>
      <c r="C1370">
        <f>'PID Simulator'!$D$7/SQRT(1+('PID Simulator'!$D$8*B1370)^2)</f>
        <v>3.6523985842461193E-2</v>
      </c>
      <c r="D1370">
        <f>-DEGREES(ATAN2(1,'PID Simulator'!$D$8*B1370))+DEGREES(-'PID Simulator'!$D$9*B1370)</f>
        <v>-244.67384653556383</v>
      </c>
    </row>
    <row r="1371" spans="1:4" x14ac:dyDescent="0.15">
      <c r="A1371">
        <v>1370</v>
      </c>
      <c r="B1371">
        <v>2.7381000000000002</v>
      </c>
      <c r="C1371">
        <f>'PID Simulator'!$D$7/SQRT(1+('PID Simulator'!$D$8*B1371)^2)</f>
        <v>3.6497343049218908E-2</v>
      </c>
      <c r="D1371">
        <f>-DEGREES(ATAN2(1,'PID Simulator'!$D$8*B1371))+DEGREES(-'PID Simulator'!$D$9*B1371)</f>
        <v>-244.78996563266276</v>
      </c>
    </row>
    <row r="1372" spans="1:4" x14ac:dyDescent="0.15">
      <c r="A1372">
        <v>1371</v>
      </c>
      <c r="B1372">
        <v>2.7401000000000004</v>
      </c>
      <c r="C1372">
        <f>'PID Simulator'!$D$7/SQRT(1+('PID Simulator'!$D$8*B1372)^2)</f>
        <v>3.6470739071490593E-2</v>
      </c>
      <c r="D1372">
        <f>-DEGREES(ATAN2(1,'PID Simulator'!$D$8*B1372))+DEGREES(-'PID Simulator'!$D$9*B1372)</f>
        <v>-244.90608250282867</v>
      </c>
    </row>
    <row r="1373" spans="1:4" x14ac:dyDescent="0.15">
      <c r="A1373">
        <v>1372</v>
      </c>
      <c r="B1373">
        <v>2.7421000000000002</v>
      </c>
      <c r="C1373">
        <f>'PID Simulator'!$D$7/SQRT(1+('PID Simulator'!$D$8*B1373)^2)</f>
        <v>3.6444173824569812E-2</v>
      </c>
      <c r="D1373">
        <f>-DEGREES(ATAN2(1,'PID Simulator'!$D$8*B1373))+DEGREES(-'PID Simulator'!$D$9*B1373)</f>
        <v>-245.02219715092571</v>
      </c>
    </row>
    <row r="1374" spans="1:4" x14ac:dyDescent="0.15">
      <c r="A1374">
        <v>1373</v>
      </c>
      <c r="B1374">
        <v>2.7441000000000004</v>
      </c>
      <c r="C1374">
        <f>'PID Simulator'!$D$7/SQRT(1+('PID Simulator'!$D$8*B1374)^2)</f>
        <v>3.6417647223996229E-2</v>
      </c>
      <c r="D1374">
        <f>-DEGREES(ATAN2(1,'PID Simulator'!$D$8*B1374))+DEGREES(-'PID Simulator'!$D$9*B1374)</f>
        <v>-245.13830958180384</v>
      </c>
    </row>
    <row r="1375" spans="1:4" x14ac:dyDescent="0.15">
      <c r="A1375">
        <v>1374</v>
      </c>
      <c r="B1375">
        <v>2.7461000000000002</v>
      </c>
      <c r="C1375">
        <f>'PID Simulator'!$D$7/SQRT(1+('PID Simulator'!$D$8*B1375)^2)</f>
        <v>3.6391159185554772E-2</v>
      </c>
      <c r="D1375">
        <f>-DEGREES(ATAN2(1,'PID Simulator'!$D$8*B1375))+DEGREES(-'PID Simulator'!$D$9*B1375)</f>
        <v>-245.2544198002989</v>
      </c>
    </row>
    <row r="1376" spans="1:4" x14ac:dyDescent="0.15">
      <c r="A1376">
        <v>1375</v>
      </c>
      <c r="B1376">
        <v>2.7481000000000004</v>
      </c>
      <c r="C1376">
        <f>'PID Simulator'!$D$7/SQRT(1+('PID Simulator'!$D$8*B1376)^2)</f>
        <v>3.6364709625274688E-2</v>
      </c>
      <c r="D1376">
        <f>-DEGREES(ATAN2(1,'PID Simulator'!$D$8*B1376))+DEGREES(-'PID Simulator'!$D$9*B1376)</f>
        <v>-245.37052781123276</v>
      </c>
    </row>
    <row r="1377" spans="1:4" x14ac:dyDescent="0.15">
      <c r="A1377">
        <v>1376</v>
      </c>
      <c r="B1377">
        <v>2.7501000000000002</v>
      </c>
      <c r="C1377">
        <f>'PID Simulator'!$D$7/SQRT(1+('PID Simulator'!$D$8*B1377)^2)</f>
        <v>3.6338298459428722E-2</v>
      </c>
      <c r="D1377">
        <f>-DEGREES(ATAN2(1,'PID Simulator'!$D$8*B1377))+DEGREES(-'PID Simulator'!$D$9*B1377)</f>
        <v>-245.48663361941323</v>
      </c>
    </row>
    <row r="1378" spans="1:4" x14ac:dyDescent="0.15">
      <c r="A1378">
        <v>1377</v>
      </c>
      <c r="B1378">
        <v>2.7521000000000004</v>
      </c>
      <c r="C1378">
        <f>'PID Simulator'!$D$7/SQRT(1+('PID Simulator'!$D$8*B1378)^2)</f>
        <v>3.6311925604532148E-2</v>
      </c>
      <c r="D1378">
        <f>-DEGREES(ATAN2(1,'PID Simulator'!$D$8*B1378))+DEGREES(-'PID Simulator'!$D$9*B1378)</f>
        <v>-245.60273722963422</v>
      </c>
    </row>
    <row r="1379" spans="1:4" x14ac:dyDescent="0.15">
      <c r="A1379">
        <v>1378</v>
      </c>
      <c r="B1379">
        <v>2.7541000000000002</v>
      </c>
      <c r="C1379">
        <f>'PID Simulator'!$D$7/SQRT(1+('PID Simulator'!$D$8*B1379)^2)</f>
        <v>3.6285590977341985E-2</v>
      </c>
      <c r="D1379">
        <f>-DEGREES(ATAN2(1,'PID Simulator'!$D$8*B1379))+DEGREES(-'PID Simulator'!$D$9*B1379)</f>
        <v>-245.71883864667569</v>
      </c>
    </row>
    <row r="1380" spans="1:4" x14ac:dyDescent="0.15">
      <c r="A1380">
        <v>1379</v>
      </c>
      <c r="B1380">
        <v>2.7561000000000004</v>
      </c>
      <c r="C1380">
        <f>'PID Simulator'!$D$7/SQRT(1+('PID Simulator'!$D$8*B1380)^2)</f>
        <v>3.6259294494856063E-2</v>
      </c>
      <c r="D1380">
        <f>-DEGREES(ATAN2(1,'PID Simulator'!$D$8*B1380))+DEGREES(-'PID Simulator'!$D$9*B1380)</f>
        <v>-245.83493787530381</v>
      </c>
    </row>
    <row r="1381" spans="1:4" x14ac:dyDescent="0.15">
      <c r="A1381">
        <v>1380</v>
      </c>
      <c r="B1381">
        <v>2.7581000000000002</v>
      </c>
      <c r="C1381">
        <f>'PID Simulator'!$D$7/SQRT(1+('PID Simulator'!$D$8*B1381)^2)</f>
        <v>3.6233036074312185E-2</v>
      </c>
      <c r="D1381">
        <f>-DEGREES(ATAN2(1,'PID Simulator'!$D$8*B1381))+DEGREES(-'PID Simulator'!$D$9*B1381)</f>
        <v>-245.9510349202709</v>
      </c>
    </row>
    <row r="1382" spans="1:4" x14ac:dyDescent="0.15">
      <c r="A1382">
        <v>1381</v>
      </c>
      <c r="B1382">
        <v>2.7601000000000004</v>
      </c>
      <c r="C1382">
        <f>'PID Simulator'!$D$7/SQRT(1+('PID Simulator'!$D$8*B1382)^2)</f>
        <v>3.6206815633187228E-2</v>
      </c>
      <c r="D1382">
        <f>-DEGREES(ATAN2(1,'PID Simulator'!$D$8*B1382))+DEGREES(-'PID Simulator'!$D$9*B1382)</f>
        <v>-246.06712978631566</v>
      </c>
    </row>
    <row r="1383" spans="1:4" x14ac:dyDescent="0.15">
      <c r="A1383">
        <v>1382</v>
      </c>
      <c r="B1383">
        <v>2.7621000000000002</v>
      </c>
      <c r="C1383">
        <f>'PID Simulator'!$D$7/SQRT(1+('PID Simulator'!$D$8*B1383)^2)</f>
        <v>3.6180633089196321E-2</v>
      </c>
      <c r="D1383">
        <f>-DEGREES(ATAN2(1,'PID Simulator'!$D$8*B1383))+DEGREES(-'PID Simulator'!$D$9*B1383)</f>
        <v>-246.18322247816292</v>
      </c>
    </row>
    <row r="1384" spans="1:4" x14ac:dyDescent="0.15">
      <c r="A1384">
        <v>1383</v>
      </c>
      <c r="B1384">
        <v>2.7641000000000004</v>
      </c>
      <c r="C1384">
        <f>'PID Simulator'!$D$7/SQRT(1+('PID Simulator'!$D$8*B1384)^2)</f>
        <v>3.6154488360291934E-2</v>
      </c>
      <c r="D1384">
        <f>-DEGREES(ATAN2(1,'PID Simulator'!$D$8*B1384))+DEGREES(-'PID Simulator'!$D$9*B1384)</f>
        <v>-246.29931300052402</v>
      </c>
    </row>
    <row r="1385" spans="1:4" x14ac:dyDescent="0.15">
      <c r="A1385">
        <v>1384</v>
      </c>
      <c r="B1385">
        <v>2.7661000000000002</v>
      </c>
      <c r="C1385">
        <f>'PID Simulator'!$D$7/SQRT(1+('PID Simulator'!$D$8*B1385)^2)</f>
        <v>3.6128381364663113E-2</v>
      </c>
      <c r="D1385">
        <f>-DEGREES(ATAN2(1,'PID Simulator'!$D$8*B1385))+DEGREES(-'PID Simulator'!$D$9*B1385)</f>
        <v>-246.41540135809652</v>
      </c>
    </row>
    <row r="1386" spans="1:4" x14ac:dyDescent="0.15">
      <c r="A1386">
        <v>1385</v>
      </c>
      <c r="B1386">
        <v>2.7681000000000004</v>
      </c>
      <c r="C1386">
        <f>'PID Simulator'!$D$7/SQRT(1+('PID Simulator'!$D$8*B1386)^2)</f>
        <v>3.6102312020734502E-2</v>
      </c>
      <c r="D1386">
        <f>-DEGREES(ATAN2(1,'PID Simulator'!$D$8*B1386))+DEGREES(-'PID Simulator'!$D$9*B1386)</f>
        <v>-246.53148755556472</v>
      </c>
    </row>
    <row r="1387" spans="1:4" x14ac:dyDescent="0.15">
      <c r="A1387">
        <v>1386</v>
      </c>
      <c r="B1387">
        <v>2.7701000000000002</v>
      </c>
      <c r="C1387">
        <f>'PID Simulator'!$D$7/SQRT(1+('PID Simulator'!$D$8*B1387)^2)</f>
        <v>3.6076280247165617E-2</v>
      </c>
      <c r="D1387">
        <f>-DEGREES(ATAN2(1,'PID Simulator'!$D$8*B1387))+DEGREES(-'PID Simulator'!$D$9*B1387)</f>
        <v>-246.64757159759907</v>
      </c>
    </row>
    <row r="1388" spans="1:4" x14ac:dyDescent="0.15">
      <c r="A1388">
        <v>1387</v>
      </c>
      <c r="B1388">
        <v>2.7721000000000005</v>
      </c>
      <c r="C1388">
        <f>'PID Simulator'!$D$7/SQRT(1+('PID Simulator'!$D$8*B1388)^2)</f>
        <v>3.6050285962849912E-2</v>
      </c>
      <c r="D1388">
        <f>-DEGREES(ATAN2(1,'PID Simulator'!$D$8*B1388))+DEGREES(-'PID Simulator'!$D$9*B1388)</f>
        <v>-246.76365348885687</v>
      </c>
    </row>
    <row r="1389" spans="1:4" x14ac:dyDescent="0.15">
      <c r="A1389">
        <v>1388</v>
      </c>
      <c r="B1389">
        <v>2.7741000000000002</v>
      </c>
      <c r="C1389">
        <f>'PID Simulator'!$D$7/SQRT(1+('PID Simulator'!$D$8*B1389)^2)</f>
        <v>3.6024329086914018E-2</v>
      </c>
      <c r="D1389">
        <f>-DEGREES(ATAN2(1,'PID Simulator'!$D$8*B1389))+DEGREES(-'PID Simulator'!$D$9*B1389)</f>
        <v>-246.87973323398188</v>
      </c>
    </row>
    <row r="1390" spans="1:4" x14ac:dyDescent="0.15">
      <c r="A1390">
        <v>1389</v>
      </c>
      <c r="B1390">
        <v>2.7761000000000005</v>
      </c>
      <c r="C1390">
        <f>'PID Simulator'!$D$7/SQRT(1+('PID Simulator'!$D$8*B1390)^2)</f>
        <v>3.599840953871683E-2</v>
      </c>
      <c r="D1390">
        <f>-DEGREES(ATAN2(1,'PID Simulator'!$D$8*B1390))+DEGREES(-'PID Simulator'!$D$9*B1390)</f>
        <v>-246.99581083760449</v>
      </c>
    </row>
    <row r="1391" spans="1:4" x14ac:dyDescent="0.15">
      <c r="A1391">
        <v>1390</v>
      </c>
      <c r="B1391">
        <v>2.7781000000000002</v>
      </c>
      <c r="C1391">
        <f>'PID Simulator'!$D$7/SQRT(1+('PID Simulator'!$D$8*B1391)^2)</f>
        <v>3.5972527237848731E-2</v>
      </c>
      <c r="D1391">
        <f>-DEGREES(ATAN2(1,'PID Simulator'!$D$8*B1391))+DEGREES(-'PID Simulator'!$D$9*B1391)</f>
        <v>-247.11188630434185</v>
      </c>
    </row>
    <row r="1392" spans="1:4" x14ac:dyDescent="0.15">
      <c r="A1392">
        <v>1391</v>
      </c>
      <c r="B1392">
        <v>2.7801000000000005</v>
      </c>
      <c r="C1392">
        <f>'PID Simulator'!$D$7/SQRT(1+('PID Simulator'!$D$8*B1392)^2)</f>
        <v>3.5946682104130719E-2</v>
      </c>
      <c r="D1392">
        <f>-DEGREES(ATAN2(1,'PID Simulator'!$D$8*B1392))+DEGREES(-'PID Simulator'!$D$9*B1392)</f>
        <v>-247.22795963879781</v>
      </c>
    </row>
    <row r="1393" spans="1:4" x14ac:dyDescent="0.15">
      <c r="A1393">
        <v>1392</v>
      </c>
      <c r="B1393">
        <v>2.7821000000000002</v>
      </c>
      <c r="C1393">
        <f>'PID Simulator'!$D$7/SQRT(1+('PID Simulator'!$D$8*B1393)^2)</f>
        <v>3.5920874057613635E-2</v>
      </c>
      <c r="D1393">
        <f>-DEGREES(ATAN2(1,'PID Simulator'!$D$8*B1393))+DEGREES(-'PID Simulator'!$D$9*B1393)</f>
        <v>-247.344030845563</v>
      </c>
    </row>
    <row r="1394" spans="1:4" x14ac:dyDescent="0.15">
      <c r="A1394">
        <v>1393</v>
      </c>
      <c r="B1394">
        <v>2.7841000000000005</v>
      </c>
      <c r="C1394">
        <f>'PID Simulator'!$D$7/SQRT(1+('PID Simulator'!$D$8*B1394)^2)</f>
        <v>3.5895103018577262E-2</v>
      </c>
      <c r="D1394">
        <f>-DEGREES(ATAN2(1,'PID Simulator'!$D$8*B1394))+DEGREES(-'PID Simulator'!$D$9*B1394)</f>
        <v>-247.46009992921495</v>
      </c>
    </row>
    <row r="1395" spans="1:4" x14ac:dyDescent="0.15">
      <c r="A1395">
        <v>1394</v>
      </c>
      <c r="B1395">
        <v>2.7861000000000002</v>
      </c>
      <c r="C1395">
        <f>'PID Simulator'!$D$7/SQRT(1+('PID Simulator'!$D$8*B1395)^2)</f>
        <v>3.5869368907529613E-2</v>
      </c>
      <c r="D1395">
        <f>-DEGREES(ATAN2(1,'PID Simulator'!$D$8*B1395))+DEGREES(-'PID Simulator'!$D$9*B1395)</f>
        <v>-247.57616689431802</v>
      </c>
    </row>
    <row r="1396" spans="1:4" x14ac:dyDescent="0.15">
      <c r="A1396">
        <v>1395</v>
      </c>
      <c r="B1396">
        <v>2.7881000000000005</v>
      </c>
      <c r="C1396">
        <f>'PID Simulator'!$D$7/SQRT(1+('PID Simulator'!$D$8*B1396)^2)</f>
        <v>3.5843671645206E-2</v>
      </c>
      <c r="D1396">
        <f>-DEGREES(ATAN2(1,'PID Simulator'!$D$8*B1396))+DEGREES(-'PID Simulator'!$D$9*B1396)</f>
        <v>-247.6922317454235</v>
      </c>
    </row>
    <row r="1397" spans="1:4" x14ac:dyDescent="0.15">
      <c r="A1397">
        <v>1396</v>
      </c>
      <c r="B1397">
        <v>2.7901000000000002</v>
      </c>
      <c r="C1397">
        <f>'PID Simulator'!$D$7/SQRT(1+('PID Simulator'!$D$8*B1397)^2)</f>
        <v>3.5818011152568323E-2</v>
      </c>
      <c r="D1397">
        <f>-DEGREES(ATAN2(1,'PID Simulator'!$D$8*B1397))+DEGREES(-'PID Simulator'!$D$9*B1397)</f>
        <v>-247.80829448706965</v>
      </c>
    </row>
    <row r="1398" spans="1:4" x14ac:dyDescent="0.15">
      <c r="A1398">
        <v>1397</v>
      </c>
      <c r="B1398">
        <v>2.7921000000000005</v>
      </c>
      <c r="C1398">
        <f>'PID Simulator'!$D$7/SQRT(1+('PID Simulator'!$D$8*B1398)^2)</f>
        <v>3.5792387350804172E-2</v>
      </c>
      <c r="D1398">
        <f>-DEGREES(ATAN2(1,'PID Simulator'!$D$8*B1398))+DEGREES(-'PID Simulator'!$D$9*B1398)</f>
        <v>-247.92435512378188</v>
      </c>
    </row>
    <row r="1399" spans="1:4" x14ac:dyDescent="0.15">
      <c r="A1399">
        <v>1398</v>
      </c>
      <c r="B1399">
        <v>2.7941000000000003</v>
      </c>
      <c r="C1399">
        <f>'PID Simulator'!$D$7/SQRT(1+('PID Simulator'!$D$8*B1399)^2)</f>
        <v>3.5766800161326127E-2</v>
      </c>
      <c r="D1399">
        <f>-DEGREES(ATAN2(1,'PID Simulator'!$D$8*B1399))+DEGREES(-'PID Simulator'!$D$9*B1399)</f>
        <v>-248.04041366007246</v>
      </c>
    </row>
    <row r="1400" spans="1:4" x14ac:dyDescent="0.15">
      <c r="A1400">
        <v>1399</v>
      </c>
      <c r="B1400">
        <v>2.7961000000000005</v>
      </c>
      <c r="C1400">
        <f>'PID Simulator'!$D$7/SQRT(1+('PID Simulator'!$D$8*B1400)^2)</f>
        <v>3.5741249505770831E-2</v>
      </c>
      <c r="D1400">
        <f>-DEGREES(ATAN2(1,'PID Simulator'!$D$8*B1400))+DEGREES(-'PID Simulator'!$D$9*B1400)</f>
        <v>-248.15647010044097</v>
      </c>
    </row>
    <row r="1401" spans="1:4" x14ac:dyDescent="0.15">
      <c r="A1401">
        <v>1400</v>
      </c>
      <c r="B1401">
        <v>2.7981000000000003</v>
      </c>
      <c r="C1401">
        <f>'PID Simulator'!$D$7/SQRT(1+('PID Simulator'!$D$8*B1401)^2)</f>
        <v>3.5715735305998308E-2</v>
      </c>
      <c r="D1401">
        <f>-DEGREES(ATAN2(1,'PID Simulator'!$D$8*B1401))+DEGREES(-'PID Simulator'!$D$9*B1401)</f>
        <v>-248.27252444937398</v>
      </c>
    </row>
    <row r="1402" spans="1:4" x14ac:dyDescent="0.15">
      <c r="A1402">
        <v>1401</v>
      </c>
      <c r="B1402">
        <v>2.8001000000000005</v>
      </c>
      <c r="C1402">
        <f>'PID Simulator'!$D$7/SQRT(1+('PID Simulator'!$D$8*B1402)^2)</f>
        <v>3.5690257484091097E-2</v>
      </c>
      <c r="D1402">
        <f>-DEGREES(ATAN2(1,'PID Simulator'!$D$8*B1402))+DEGREES(-'PID Simulator'!$D$9*B1402)</f>
        <v>-248.38857671134548</v>
      </c>
    </row>
    <row r="1403" spans="1:4" x14ac:dyDescent="0.15">
      <c r="A1403">
        <v>1402</v>
      </c>
      <c r="B1403">
        <v>2.8021000000000003</v>
      </c>
      <c r="C1403">
        <f>'PID Simulator'!$D$7/SQRT(1+('PID Simulator'!$D$8*B1403)^2)</f>
        <v>3.5664815962353484E-2</v>
      </c>
      <c r="D1403">
        <f>-DEGREES(ATAN2(1,'PID Simulator'!$D$8*B1403))+DEGREES(-'PID Simulator'!$D$9*B1403)</f>
        <v>-248.50462689081644</v>
      </c>
    </row>
    <row r="1404" spans="1:4" x14ac:dyDescent="0.15">
      <c r="A1404">
        <v>1403</v>
      </c>
      <c r="B1404">
        <v>2.8041000000000005</v>
      </c>
      <c r="C1404">
        <f>'PID Simulator'!$D$7/SQRT(1+('PID Simulator'!$D$8*B1404)^2)</f>
        <v>3.5639410663310701E-2</v>
      </c>
      <c r="D1404">
        <f>-DEGREES(ATAN2(1,'PID Simulator'!$D$8*B1404))+DEGREES(-'PID Simulator'!$D$9*B1404)</f>
        <v>-248.62067499223539</v>
      </c>
    </row>
    <row r="1405" spans="1:4" x14ac:dyDescent="0.15">
      <c r="A1405">
        <v>1404</v>
      </c>
      <c r="B1405">
        <v>2.8061000000000003</v>
      </c>
      <c r="C1405">
        <f>'PID Simulator'!$D$7/SQRT(1+('PID Simulator'!$D$8*B1405)^2)</f>
        <v>3.5614041509708178E-2</v>
      </c>
      <c r="D1405">
        <f>-DEGREES(ATAN2(1,'PID Simulator'!$D$8*B1405))+DEGREES(-'PID Simulator'!$D$9*B1405)</f>
        <v>-248.73672102003809</v>
      </c>
    </row>
    <row r="1406" spans="1:4" x14ac:dyDescent="0.15">
      <c r="A1406">
        <v>1405</v>
      </c>
      <c r="B1406">
        <v>2.8081000000000005</v>
      </c>
      <c r="C1406">
        <f>'PID Simulator'!$D$7/SQRT(1+('PID Simulator'!$D$8*B1406)^2)</f>
        <v>3.5588708424510736E-2</v>
      </c>
      <c r="D1406">
        <f>-DEGREES(ATAN2(1,'PID Simulator'!$D$8*B1406))+DEGREES(-'PID Simulator'!$D$9*B1406)</f>
        <v>-248.85276497864766</v>
      </c>
    </row>
    <row r="1407" spans="1:4" x14ac:dyDescent="0.15">
      <c r="A1407">
        <v>1406</v>
      </c>
      <c r="B1407">
        <v>2.8101000000000003</v>
      </c>
      <c r="C1407">
        <f>'PID Simulator'!$D$7/SQRT(1+('PID Simulator'!$D$8*B1407)^2)</f>
        <v>3.5563411330901781E-2</v>
      </c>
      <c r="D1407">
        <f>-DEGREES(ATAN2(1,'PID Simulator'!$D$8*B1407))+DEGREES(-'PID Simulator'!$D$9*B1407)</f>
        <v>-248.96880687247466</v>
      </c>
    </row>
    <row r="1408" spans="1:4" x14ac:dyDescent="0.15">
      <c r="A1408">
        <v>1407</v>
      </c>
      <c r="B1408">
        <v>2.8121000000000005</v>
      </c>
      <c r="C1408">
        <f>'PID Simulator'!$D$7/SQRT(1+('PID Simulator'!$D$8*B1408)^2)</f>
        <v>3.5538150152282587E-2</v>
      </c>
      <c r="D1408">
        <f>-DEGREES(ATAN2(1,'PID Simulator'!$D$8*B1408))+DEGREES(-'PID Simulator'!$D$9*B1408)</f>
        <v>-249.08484670591724</v>
      </c>
    </row>
    <row r="1409" spans="1:4" x14ac:dyDescent="0.15">
      <c r="A1409">
        <v>1408</v>
      </c>
      <c r="B1409">
        <v>2.8141000000000003</v>
      </c>
      <c r="C1409">
        <f>'PID Simulator'!$D$7/SQRT(1+('PID Simulator'!$D$8*B1409)^2)</f>
        <v>3.5512924812271487E-2</v>
      </c>
      <c r="D1409">
        <f>-DEGREES(ATAN2(1,'PID Simulator'!$D$8*B1409))+DEGREES(-'PID Simulator'!$D$9*B1409)</f>
        <v>-249.20088448336097</v>
      </c>
    </row>
    <row r="1410" spans="1:4" x14ac:dyDescent="0.15">
      <c r="A1410">
        <v>1409</v>
      </c>
      <c r="B1410">
        <v>2.8161</v>
      </c>
      <c r="C1410">
        <f>'PID Simulator'!$D$7/SQRT(1+('PID Simulator'!$D$8*B1410)^2)</f>
        <v>3.5487735234703117E-2</v>
      </c>
      <c r="D1410">
        <f>-DEGREES(ATAN2(1,'PID Simulator'!$D$8*B1410))+DEGREES(-'PID Simulator'!$D$9*B1410)</f>
        <v>-249.31692020917893</v>
      </c>
    </row>
    <row r="1411" spans="1:4" x14ac:dyDescent="0.15">
      <c r="A1411">
        <v>1410</v>
      </c>
      <c r="B1411">
        <v>2.8181000000000003</v>
      </c>
      <c r="C1411">
        <f>'PID Simulator'!$D$7/SQRT(1+('PID Simulator'!$D$8*B1411)^2)</f>
        <v>3.546258134362764E-2</v>
      </c>
      <c r="D1411">
        <f>-DEGREES(ATAN2(1,'PID Simulator'!$D$8*B1411))+DEGREES(-'PID Simulator'!$D$9*B1411)</f>
        <v>-249.43295388773205</v>
      </c>
    </row>
    <row r="1412" spans="1:4" x14ac:dyDescent="0.15">
      <c r="A1412">
        <v>1411</v>
      </c>
      <c r="B1412">
        <v>2.8201000000000001</v>
      </c>
      <c r="C1412">
        <f>'PID Simulator'!$D$7/SQRT(1+('PID Simulator'!$D$8*B1412)^2)</f>
        <v>3.5437463063310012E-2</v>
      </c>
      <c r="D1412">
        <f>-DEGREES(ATAN2(1,'PID Simulator'!$D$8*B1412))+DEGREES(-'PID Simulator'!$D$9*B1412)</f>
        <v>-249.5489855233686</v>
      </c>
    </row>
    <row r="1413" spans="1:4" x14ac:dyDescent="0.15">
      <c r="A1413">
        <v>1412</v>
      </c>
      <c r="B1413">
        <v>2.8221000000000003</v>
      </c>
      <c r="C1413">
        <f>'PID Simulator'!$D$7/SQRT(1+('PID Simulator'!$D$8*B1413)^2)</f>
        <v>3.5412380318229179E-2</v>
      </c>
      <c r="D1413">
        <f>-DEGREES(ATAN2(1,'PID Simulator'!$D$8*B1413))+DEGREES(-'PID Simulator'!$D$9*B1413)</f>
        <v>-249.66501512042478</v>
      </c>
    </row>
    <row r="1414" spans="1:4" x14ac:dyDescent="0.15">
      <c r="A1414">
        <v>1413</v>
      </c>
      <c r="B1414">
        <v>2.8241000000000001</v>
      </c>
      <c r="C1414">
        <f>'PID Simulator'!$D$7/SQRT(1+('PID Simulator'!$D$8*B1414)^2)</f>
        <v>3.5387333033077381E-2</v>
      </c>
      <c r="D1414">
        <f>-DEGREES(ATAN2(1,'PID Simulator'!$D$8*B1414))+DEGREES(-'PID Simulator'!$D$9*B1414)</f>
        <v>-249.78104268322448</v>
      </c>
    </row>
    <row r="1415" spans="1:4" x14ac:dyDescent="0.15">
      <c r="A1415">
        <v>1414</v>
      </c>
      <c r="B1415">
        <v>2.8261000000000003</v>
      </c>
      <c r="C1415">
        <f>'PID Simulator'!$D$7/SQRT(1+('PID Simulator'!$D$8*B1415)^2)</f>
        <v>3.5362321132759347E-2</v>
      </c>
      <c r="D1415">
        <f>-DEGREES(ATAN2(1,'PID Simulator'!$D$8*B1415))+DEGREES(-'PID Simulator'!$D$9*B1415)</f>
        <v>-249.8970682160793</v>
      </c>
    </row>
    <row r="1416" spans="1:4" x14ac:dyDescent="0.15">
      <c r="A1416">
        <v>1415</v>
      </c>
      <c r="B1416">
        <v>2.8281000000000001</v>
      </c>
      <c r="C1416">
        <f>'PID Simulator'!$D$7/SQRT(1+('PID Simulator'!$D$8*B1416)^2)</f>
        <v>3.5337344542391576E-2</v>
      </c>
      <c r="D1416">
        <f>-DEGREES(ATAN2(1,'PID Simulator'!$D$8*B1416))+DEGREES(-'PID Simulator'!$D$9*B1416)</f>
        <v>-250.01309172328877</v>
      </c>
    </row>
    <row r="1417" spans="1:4" x14ac:dyDescent="0.15">
      <c r="A1417">
        <v>1416</v>
      </c>
      <c r="B1417">
        <v>2.8301000000000003</v>
      </c>
      <c r="C1417">
        <f>'PID Simulator'!$D$7/SQRT(1+('PID Simulator'!$D$8*B1417)^2)</f>
        <v>3.5312403187301562E-2</v>
      </c>
      <c r="D1417">
        <f>-DEGREES(ATAN2(1,'PID Simulator'!$D$8*B1417))+DEGREES(-'PID Simulator'!$D$9*B1417)</f>
        <v>-250.1291132091402</v>
      </c>
    </row>
    <row r="1418" spans="1:4" x14ac:dyDescent="0.15">
      <c r="A1418">
        <v>1417</v>
      </c>
      <c r="B1418">
        <v>2.8321000000000001</v>
      </c>
      <c r="C1418">
        <f>'PID Simulator'!$D$7/SQRT(1+('PID Simulator'!$D$8*B1418)^2)</f>
        <v>3.5287496993027107E-2</v>
      </c>
      <c r="D1418">
        <f>-DEGREES(ATAN2(1,'PID Simulator'!$D$8*B1418))+DEGREES(-'PID Simulator'!$D$9*B1418)</f>
        <v>-250.24513267790888</v>
      </c>
    </row>
    <row r="1419" spans="1:4" x14ac:dyDescent="0.15">
      <c r="A1419">
        <v>1418</v>
      </c>
      <c r="B1419">
        <v>2.8341000000000003</v>
      </c>
      <c r="C1419">
        <f>'PID Simulator'!$D$7/SQRT(1+('PID Simulator'!$D$8*B1419)^2)</f>
        <v>3.5262625885315514E-2</v>
      </c>
      <c r="D1419">
        <f>-DEGREES(ATAN2(1,'PID Simulator'!$D$8*B1419))+DEGREES(-'PID Simulator'!$D$9*B1419)</f>
        <v>-250.36115013385805</v>
      </c>
    </row>
    <row r="1420" spans="1:4" x14ac:dyDescent="0.15">
      <c r="A1420">
        <v>1419</v>
      </c>
      <c r="B1420">
        <v>2.8361000000000001</v>
      </c>
      <c r="C1420">
        <f>'PID Simulator'!$D$7/SQRT(1+('PID Simulator'!$D$8*B1420)^2)</f>
        <v>3.5237789790122924E-2</v>
      </c>
      <c r="D1420">
        <f>-DEGREES(ATAN2(1,'PID Simulator'!$D$8*B1420))+DEGREES(-'PID Simulator'!$D$9*B1420)</f>
        <v>-250.47716558123892</v>
      </c>
    </row>
    <row r="1421" spans="1:4" x14ac:dyDescent="0.15">
      <c r="A1421">
        <v>1420</v>
      </c>
      <c r="B1421">
        <v>2.8381000000000003</v>
      </c>
      <c r="C1421">
        <f>'PID Simulator'!$D$7/SQRT(1+('PID Simulator'!$D$8*B1421)^2)</f>
        <v>3.5212988633613489E-2</v>
      </c>
      <c r="D1421">
        <f>-DEGREES(ATAN2(1,'PID Simulator'!$D$8*B1421))+DEGREES(-'PID Simulator'!$D$9*B1421)</f>
        <v>-250.59317902429078</v>
      </c>
    </row>
    <row r="1422" spans="1:4" x14ac:dyDescent="0.15">
      <c r="A1422">
        <v>1421</v>
      </c>
      <c r="B1422">
        <v>2.8401000000000001</v>
      </c>
      <c r="C1422">
        <f>'PID Simulator'!$D$7/SQRT(1+('PID Simulator'!$D$8*B1422)^2)</f>
        <v>3.5188222342158765E-2</v>
      </c>
      <c r="D1422">
        <f>-DEGREES(ATAN2(1,'PID Simulator'!$D$8*B1422))+DEGREES(-'PID Simulator'!$D$9*B1422)</f>
        <v>-250.70919046724089</v>
      </c>
    </row>
    <row r="1423" spans="1:4" x14ac:dyDescent="0.15">
      <c r="A1423">
        <v>1422</v>
      </c>
      <c r="B1423">
        <v>2.8421000000000003</v>
      </c>
      <c r="C1423">
        <f>'PID Simulator'!$D$7/SQRT(1+('PID Simulator'!$D$8*B1423)^2)</f>
        <v>3.5163490842336845E-2</v>
      </c>
      <c r="D1423">
        <f>-DEGREES(ATAN2(1,'PID Simulator'!$D$8*B1423))+DEGREES(-'PID Simulator'!$D$9*B1423)</f>
        <v>-250.8251999143049</v>
      </c>
    </row>
    <row r="1424" spans="1:4" x14ac:dyDescent="0.15">
      <c r="A1424">
        <v>1423</v>
      </c>
      <c r="B1424">
        <v>2.8441000000000001</v>
      </c>
      <c r="C1424">
        <f>'PID Simulator'!$D$7/SQRT(1+('PID Simulator'!$D$8*B1424)^2)</f>
        <v>3.5138794060931761E-2</v>
      </c>
      <c r="D1424">
        <f>-DEGREES(ATAN2(1,'PID Simulator'!$D$8*B1424))+DEGREES(-'PID Simulator'!$D$9*B1424)</f>
        <v>-250.94120736968628</v>
      </c>
    </row>
    <row r="1425" spans="1:4" x14ac:dyDescent="0.15">
      <c r="A1425">
        <v>1424</v>
      </c>
      <c r="B1425">
        <v>2.8461000000000003</v>
      </c>
      <c r="C1425">
        <f>'PID Simulator'!$D$7/SQRT(1+('PID Simulator'!$D$8*B1425)^2)</f>
        <v>3.5114131924932679E-2</v>
      </c>
      <c r="D1425">
        <f>-DEGREES(ATAN2(1,'PID Simulator'!$D$8*B1425))+DEGREES(-'PID Simulator'!$D$9*B1425)</f>
        <v>-251.05721283757703</v>
      </c>
    </row>
    <row r="1426" spans="1:4" x14ac:dyDescent="0.15">
      <c r="A1426">
        <v>1425</v>
      </c>
      <c r="B1426">
        <v>2.8481000000000001</v>
      </c>
      <c r="C1426">
        <f>'PID Simulator'!$D$7/SQRT(1+('PID Simulator'!$D$8*B1426)^2)</f>
        <v>3.5089504361533227E-2</v>
      </c>
      <c r="D1426">
        <f>-DEGREES(ATAN2(1,'PID Simulator'!$D$8*B1426))+DEGREES(-'PID Simulator'!$D$9*B1426)</f>
        <v>-251.17321632215709</v>
      </c>
    </row>
    <row r="1427" spans="1:4" x14ac:dyDescent="0.15">
      <c r="A1427">
        <v>1426</v>
      </c>
      <c r="B1427">
        <v>2.8501000000000003</v>
      </c>
      <c r="C1427">
        <f>'PID Simulator'!$D$7/SQRT(1+('PID Simulator'!$D$8*B1427)^2)</f>
        <v>3.506491129813076E-2</v>
      </c>
      <c r="D1427">
        <f>-DEGREES(ATAN2(1,'PID Simulator'!$D$8*B1427))+DEGREES(-'PID Simulator'!$D$9*B1427)</f>
        <v>-251.289217827595</v>
      </c>
    </row>
    <row r="1428" spans="1:4" x14ac:dyDescent="0.15">
      <c r="A1428">
        <v>1427</v>
      </c>
      <c r="B1428">
        <v>2.8521000000000001</v>
      </c>
      <c r="C1428">
        <f>'PID Simulator'!$D$7/SQRT(1+('PID Simulator'!$D$8*B1428)^2)</f>
        <v>3.5040352662325656E-2</v>
      </c>
      <c r="D1428">
        <f>-DEGREES(ATAN2(1,'PID Simulator'!$D$8*B1428))+DEGREES(-'PID Simulator'!$D$9*B1428)</f>
        <v>-251.40521735804737</v>
      </c>
    </row>
    <row r="1429" spans="1:4" x14ac:dyDescent="0.15">
      <c r="A1429">
        <v>1428</v>
      </c>
      <c r="B1429">
        <v>2.8541000000000003</v>
      </c>
      <c r="C1429">
        <f>'PID Simulator'!$D$7/SQRT(1+('PID Simulator'!$D$8*B1429)^2)</f>
        <v>3.5015828381920591E-2</v>
      </c>
      <c r="D1429">
        <f>-DEGREES(ATAN2(1,'PID Simulator'!$D$8*B1429))+DEGREES(-'PID Simulator'!$D$9*B1429)</f>
        <v>-251.52121491765936</v>
      </c>
    </row>
    <row r="1430" spans="1:4" x14ac:dyDescent="0.15">
      <c r="A1430">
        <v>1429</v>
      </c>
      <c r="B1430">
        <v>2.8561000000000001</v>
      </c>
      <c r="C1430">
        <f>'PID Simulator'!$D$7/SQRT(1+('PID Simulator'!$D$8*B1430)^2)</f>
        <v>3.4991338384919871E-2</v>
      </c>
      <c r="D1430">
        <f>-DEGREES(ATAN2(1,'PID Simulator'!$D$8*B1430))+DEGREES(-'PID Simulator'!$D$9*B1430)</f>
        <v>-251.6372105105645</v>
      </c>
    </row>
    <row r="1431" spans="1:4" x14ac:dyDescent="0.15">
      <c r="A1431">
        <v>1430</v>
      </c>
      <c r="B1431">
        <v>2.8581000000000003</v>
      </c>
      <c r="C1431">
        <f>'PID Simulator'!$D$7/SQRT(1+('PID Simulator'!$D$8*B1431)^2)</f>
        <v>3.4966882599528681E-2</v>
      </c>
      <c r="D1431">
        <f>-DEGREES(ATAN2(1,'PID Simulator'!$D$8*B1431))+DEGREES(-'PID Simulator'!$D$9*B1431)</f>
        <v>-251.75320414088469</v>
      </c>
    </row>
    <row r="1432" spans="1:4" x14ac:dyDescent="0.15">
      <c r="A1432">
        <v>1431</v>
      </c>
      <c r="B1432">
        <v>2.8601000000000001</v>
      </c>
      <c r="C1432">
        <f>'PID Simulator'!$D$7/SQRT(1+('PID Simulator'!$D$8*B1432)^2)</f>
        <v>3.4942460954152432E-2</v>
      </c>
      <c r="D1432">
        <f>-DEGREES(ATAN2(1,'PID Simulator'!$D$8*B1432))+DEGREES(-'PID Simulator'!$D$9*B1432)</f>
        <v>-251.86919581273042</v>
      </c>
    </row>
    <row r="1433" spans="1:4" x14ac:dyDescent="0.15">
      <c r="A1433">
        <v>1432</v>
      </c>
      <c r="B1433">
        <v>2.8621000000000003</v>
      </c>
      <c r="C1433">
        <f>'PID Simulator'!$D$7/SQRT(1+('PID Simulator'!$D$8*B1433)^2)</f>
        <v>3.4918073377396018E-2</v>
      </c>
      <c r="D1433">
        <f>-DEGREES(ATAN2(1,'PID Simulator'!$D$8*B1433))+DEGREES(-'PID Simulator'!$D$9*B1433)</f>
        <v>-251.98518553020068</v>
      </c>
    </row>
    <row r="1434" spans="1:4" x14ac:dyDescent="0.15">
      <c r="A1434">
        <v>1433</v>
      </c>
      <c r="B1434">
        <v>2.8641000000000001</v>
      </c>
      <c r="C1434">
        <f>'PID Simulator'!$D$7/SQRT(1+('PID Simulator'!$D$8*B1434)^2)</f>
        <v>3.4893719798063161E-2</v>
      </c>
      <c r="D1434">
        <f>-DEGREES(ATAN2(1,'PID Simulator'!$D$8*B1434))+DEGREES(-'PID Simulator'!$D$9*B1434)</f>
        <v>-252.10117329738304</v>
      </c>
    </row>
    <row r="1435" spans="1:4" x14ac:dyDescent="0.15">
      <c r="A1435">
        <v>1434</v>
      </c>
      <c r="B1435">
        <v>2.8661000000000003</v>
      </c>
      <c r="C1435">
        <f>'PID Simulator'!$D$7/SQRT(1+('PID Simulator'!$D$8*B1435)^2)</f>
        <v>3.4869400145155709E-2</v>
      </c>
      <c r="D1435">
        <f>-DEGREES(ATAN2(1,'PID Simulator'!$D$8*B1435))+DEGREES(-'PID Simulator'!$D$9*B1435)</f>
        <v>-252.21715911835366</v>
      </c>
    </row>
    <row r="1436" spans="1:4" x14ac:dyDescent="0.15">
      <c r="A1436">
        <v>1435</v>
      </c>
      <c r="B1436">
        <v>2.8681000000000001</v>
      </c>
      <c r="C1436">
        <f>'PID Simulator'!$D$7/SQRT(1+('PID Simulator'!$D$8*B1436)^2)</f>
        <v>3.4845114347872908E-2</v>
      </c>
      <c r="D1436">
        <f>-DEGREES(ATAN2(1,'PID Simulator'!$D$8*B1436))+DEGREES(-'PID Simulator'!$D$9*B1436)</f>
        <v>-252.33314299717739</v>
      </c>
    </row>
    <row r="1437" spans="1:4" x14ac:dyDescent="0.15">
      <c r="A1437">
        <v>1436</v>
      </c>
      <c r="B1437">
        <v>2.8701000000000003</v>
      </c>
      <c r="C1437">
        <f>'PID Simulator'!$D$7/SQRT(1+('PID Simulator'!$D$8*B1437)^2)</f>
        <v>3.4820862335610804E-2</v>
      </c>
      <c r="D1437">
        <f>-DEGREES(ATAN2(1,'PID Simulator'!$D$8*B1437))+DEGREES(-'PID Simulator'!$D$9*B1437)</f>
        <v>-252.44912493790781</v>
      </c>
    </row>
    <row r="1438" spans="1:4" x14ac:dyDescent="0.15">
      <c r="A1438">
        <v>1437</v>
      </c>
      <c r="B1438">
        <v>2.8721000000000001</v>
      </c>
      <c r="C1438">
        <f>'PID Simulator'!$D$7/SQRT(1+('PID Simulator'!$D$8*B1438)^2)</f>
        <v>3.4796644037961469E-2</v>
      </c>
      <c r="D1438">
        <f>-DEGREES(ATAN2(1,'PID Simulator'!$D$8*B1438))+DEGREES(-'PID Simulator'!$D$9*B1438)</f>
        <v>-252.56510494458703</v>
      </c>
    </row>
    <row r="1439" spans="1:4" x14ac:dyDescent="0.15">
      <c r="A1439">
        <v>1438</v>
      </c>
      <c r="B1439">
        <v>2.8741000000000003</v>
      </c>
      <c r="C1439">
        <f>'PID Simulator'!$D$7/SQRT(1+('PID Simulator'!$D$8*B1439)^2)</f>
        <v>3.4772459384712365E-2</v>
      </c>
      <c r="D1439">
        <f>-DEGREES(ATAN2(1,'PID Simulator'!$D$8*B1439))+DEGREES(-'PID Simulator'!$D$9*B1439)</f>
        <v>-252.68108302124625</v>
      </c>
    </row>
    <row r="1440" spans="1:4" x14ac:dyDescent="0.15">
      <c r="A1440">
        <v>1439</v>
      </c>
      <c r="B1440">
        <v>2.8761000000000001</v>
      </c>
      <c r="C1440">
        <f>'PID Simulator'!$D$7/SQRT(1+('PID Simulator'!$D$8*B1440)^2)</f>
        <v>3.4748308305845681E-2</v>
      </c>
      <c r="D1440">
        <f>-DEGREES(ATAN2(1,'PID Simulator'!$D$8*B1440))+DEGREES(-'PID Simulator'!$D$9*B1440)</f>
        <v>-252.79705917190515</v>
      </c>
    </row>
    <row r="1441" spans="1:4" x14ac:dyDescent="0.15">
      <c r="A1441">
        <v>1440</v>
      </c>
      <c r="B1441">
        <v>2.8781000000000003</v>
      </c>
      <c r="C1441">
        <f>'PID Simulator'!$D$7/SQRT(1+('PID Simulator'!$D$8*B1441)^2)</f>
        <v>3.4724190731537631E-2</v>
      </c>
      <c r="D1441">
        <f>-DEGREES(ATAN2(1,'PID Simulator'!$D$8*B1441))+DEGREES(-'PID Simulator'!$D$9*B1441)</f>
        <v>-252.91303340057254</v>
      </c>
    </row>
    <row r="1442" spans="1:4" x14ac:dyDescent="0.15">
      <c r="A1442">
        <v>1441</v>
      </c>
      <c r="B1442">
        <v>2.8801000000000001</v>
      </c>
      <c r="C1442">
        <f>'PID Simulator'!$D$7/SQRT(1+('PID Simulator'!$D$8*B1442)^2)</f>
        <v>3.4700106592157783E-2</v>
      </c>
      <c r="D1442">
        <f>-DEGREES(ATAN2(1,'PID Simulator'!$D$8*B1442))+DEGREES(-'PID Simulator'!$D$9*B1442)</f>
        <v>-253.02900571124593</v>
      </c>
    </row>
    <row r="1443" spans="1:4" x14ac:dyDescent="0.15">
      <c r="A1443">
        <v>1442</v>
      </c>
      <c r="B1443">
        <v>2.8821000000000003</v>
      </c>
      <c r="C1443">
        <f>'PID Simulator'!$D$7/SQRT(1+('PID Simulator'!$D$8*B1443)^2)</f>
        <v>3.4676055818268402E-2</v>
      </c>
      <c r="D1443">
        <f>-DEGREES(ATAN2(1,'PID Simulator'!$D$8*B1443))+DEGREES(-'PID Simulator'!$D$9*B1443)</f>
        <v>-253.14497610791184</v>
      </c>
    </row>
    <row r="1444" spans="1:4" x14ac:dyDescent="0.15">
      <c r="A1444">
        <v>1443</v>
      </c>
      <c r="B1444">
        <v>2.8841000000000001</v>
      </c>
      <c r="C1444">
        <f>'PID Simulator'!$D$7/SQRT(1+('PID Simulator'!$D$8*B1444)^2)</f>
        <v>3.4652038340623803E-2</v>
      </c>
      <c r="D1444">
        <f>-DEGREES(ATAN2(1,'PID Simulator'!$D$8*B1444))+DEGREES(-'PID Simulator'!$D$9*B1444)</f>
        <v>-253.26094459454575</v>
      </c>
    </row>
    <row r="1445" spans="1:4" x14ac:dyDescent="0.15">
      <c r="A1445">
        <v>1444</v>
      </c>
      <c r="B1445">
        <v>2.8861000000000003</v>
      </c>
      <c r="C1445">
        <f>'PID Simulator'!$D$7/SQRT(1+('PID Simulator'!$D$8*B1445)^2)</f>
        <v>3.4628054090169627E-2</v>
      </c>
      <c r="D1445">
        <f>-DEGREES(ATAN2(1,'PID Simulator'!$D$8*B1445))+DEGREES(-'PID Simulator'!$D$9*B1445)</f>
        <v>-253.37691117511213</v>
      </c>
    </row>
    <row r="1446" spans="1:4" x14ac:dyDescent="0.15">
      <c r="A1446">
        <v>1445</v>
      </c>
      <c r="B1446">
        <v>2.8881000000000001</v>
      </c>
      <c r="C1446">
        <f>'PID Simulator'!$D$7/SQRT(1+('PID Simulator'!$D$8*B1446)^2)</f>
        <v>3.4604102998042272E-2</v>
      </c>
      <c r="D1446">
        <f>-DEGREES(ATAN2(1,'PID Simulator'!$D$8*B1446))+DEGREES(-'PID Simulator'!$D$9*B1446)</f>
        <v>-253.49287585356444</v>
      </c>
    </row>
    <row r="1447" spans="1:4" x14ac:dyDescent="0.15">
      <c r="A1447">
        <v>1446</v>
      </c>
      <c r="B1447">
        <v>2.8901000000000003</v>
      </c>
      <c r="C1447">
        <f>'PID Simulator'!$D$7/SQRT(1+('PID Simulator'!$D$8*B1447)^2)</f>
        <v>3.4580184995568121E-2</v>
      </c>
      <c r="D1447">
        <f>-DEGREES(ATAN2(1,'PID Simulator'!$D$8*B1447))+DEGREES(-'PID Simulator'!$D$9*B1447)</f>
        <v>-253.60883863384529</v>
      </c>
    </row>
    <row r="1448" spans="1:4" x14ac:dyDescent="0.15">
      <c r="A1448">
        <v>1447</v>
      </c>
      <c r="B1448">
        <v>2.8921000000000001</v>
      </c>
      <c r="C1448">
        <f>'PID Simulator'!$D$7/SQRT(1+('PID Simulator'!$D$8*B1448)^2)</f>
        <v>3.4556300014263026E-2</v>
      </c>
      <c r="D1448">
        <f>-DEGREES(ATAN2(1,'PID Simulator'!$D$8*B1448))+DEGREES(-'PID Simulator'!$D$9*B1448)</f>
        <v>-253.7247995198864</v>
      </c>
    </row>
    <row r="1449" spans="1:4" x14ac:dyDescent="0.15">
      <c r="A1449">
        <v>1448</v>
      </c>
      <c r="B1449">
        <v>2.8941000000000003</v>
      </c>
      <c r="C1449">
        <f>'PID Simulator'!$D$7/SQRT(1+('PID Simulator'!$D$8*B1449)^2)</f>
        <v>3.4532447985831508E-2</v>
      </c>
      <c r="D1449">
        <f>-DEGREES(ATAN2(1,'PID Simulator'!$D$8*B1449))+DEGREES(-'PID Simulator'!$D$9*B1449)</f>
        <v>-253.84075851560863</v>
      </c>
    </row>
    <row r="1450" spans="1:4" x14ac:dyDescent="0.15">
      <c r="A1450">
        <v>1449</v>
      </c>
      <c r="B1450">
        <v>2.8961000000000001</v>
      </c>
      <c r="C1450">
        <f>'PID Simulator'!$D$7/SQRT(1+('PID Simulator'!$D$8*B1450)^2)</f>
        <v>3.4508628842166218E-2</v>
      </c>
      <c r="D1450">
        <f>-DEGREES(ATAN2(1,'PID Simulator'!$D$8*B1450))+DEGREES(-'PID Simulator'!$D$9*B1450)</f>
        <v>-253.956715624922</v>
      </c>
    </row>
    <row r="1451" spans="1:4" x14ac:dyDescent="0.15">
      <c r="A1451">
        <v>1450</v>
      </c>
      <c r="B1451">
        <v>2.8981000000000003</v>
      </c>
      <c r="C1451">
        <f>'PID Simulator'!$D$7/SQRT(1+('PID Simulator'!$D$8*B1451)^2)</f>
        <v>3.4484842515347267E-2</v>
      </c>
      <c r="D1451">
        <f>-DEGREES(ATAN2(1,'PID Simulator'!$D$8*B1451))+DEGREES(-'PID Simulator'!$D$9*B1451)</f>
        <v>-254.07267085172583</v>
      </c>
    </row>
    <row r="1452" spans="1:4" x14ac:dyDescent="0.15">
      <c r="A1452">
        <v>1451</v>
      </c>
      <c r="B1452">
        <v>2.9001000000000001</v>
      </c>
      <c r="C1452">
        <f>'PID Simulator'!$D$7/SQRT(1+('PID Simulator'!$D$8*B1452)^2)</f>
        <v>3.4461088937641521E-2</v>
      </c>
      <c r="D1452">
        <f>-DEGREES(ATAN2(1,'PID Simulator'!$D$8*B1452))+DEGREES(-'PID Simulator'!$D$9*B1452)</f>
        <v>-254.18862419990856</v>
      </c>
    </row>
    <row r="1453" spans="1:4" x14ac:dyDescent="0.15">
      <c r="A1453">
        <v>1452</v>
      </c>
      <c r="B1453">
        <v>2.9021000000000003</v>
      </c>
      <c r="C1453">
        <f>'PID Simulator'!$D$7/SQRT(1+('PID Simulator'!$D$8*B1453)^2)</f>
        <v>3.4437368041502041E-2</v>
      </c>
      <c r="D1453">
        <f>-DEGREES(ATAN2(1,'PID Simulator'!$D$8*B1453))+DEGREES(-'PID Simulator'!$D$9*B1453)</f>
        <v>-254.30457567334815</v>
      </c>
    </row>
    <row r="1454" spans="1:4" x14ac:dyDescent="0.15">
      <c r="A1454">
        <v>1453</v>
      </c>
      <c r="B1454">
        <v>2.9041000000000001</v>
      </c>
      <c r="C1454">
        <f>'PID Simulator'!$D$7/SQRT(1+('PID Simulator'!$D$8*B1454)^2)</f>
        <v>3.4413679759567412E-2</v>
      </c>
      <c r="D1454">
        <f>-DEGREES(ATAN2(1,'PID Simulator'!$D$8*B1454))+DEGREES(-'PID Simulator'!$D$9*B1454)</f>
        <v>-254.4205252759117</v>
      </c>
    </row>
    <row r="1455" spans="1:4" x14ac:dyDescent="0.15">
      <c r="A1455">
        <v>1454</v>
      </c>
      <c r="B1455">
        <v>2.9061000000000003</v>
      </c>
      <c r="C1455">
        <f>'PID Simulator'!$D$7/SQRT(1+('PID Simulator'!$D$8*B1455)^2)</f>
        <v>3.439002402466107E-2</v>
      </c>
      <c r="D1455">
        <f>-DEGREES(ATAN2(1,'PID Simulator'!$D$8*B1455))+DEGREES(-'PID Simulator'!$D$9*B1455)</f>
        <v>-254.53647301145583</v>
      </c>
    </row>
    <row r="1456" spans="1:4" x14ac:dyDescent="0.15">
      <c r="A1456">
        <v>1455</v>
      </c>
      <c r="B1456">
        <v>2.9081000000000001</v>
      </c>
      <c r="C1456">
        <f>'PID Simulator'!$D$7/SQRT(1+('PID Simulator'!$D$8*B1456)^2)</f>
        <v>3.4366400769790736E-2</v>
      </c>
      <c r="D1456">
        <f>-DEGREES(ATAN2(1,'PID Simulator'!$D$8*B1456))+DEGREES(-'PID Simulator'!$D$9*B1456)</f>
        <v>-254.65241888382644</v>
      </c>
    </row>
    <row r="1457" spans="1:4" x14ac:dyDescent="0.15">
      <c r="A1457">
        <v>1456</v>
      </c>
      <c r="B1457">
        <v>2.9101000000000004</v>
      </c>
      <c r="C1457">
        <f>'PID Simulator'!$D$7/SQRT(1+('PID Simulator'!$D$8*B1457)^2)</f>
        <v>3.4342809928147741E-2</v>
      </c>
      <c r="D1457">
        <f>-DEGREES(ATAN2(1,'PID Simulator'!$D$8*B1457))+DEGREES(-'PID Simulator'!$D$9*B1457)</f>
        <v>-254.768362896859</v>
      </c>
    </row>
    <row r="1458" spans="1:4" x14ac:dyDescent="0.15">
      <c r="A1458">
        <v>1457</v>
      </c>
      <c r="B1458">
        <v>2.9121000000000001</v>
      </c>
      <c r="C1458">
        <f>'PID Simulator'!$D$7/SQRT(1+('PID Simulator'!$D$8*B1458)^2)</f>
        <v>3.4319251433106407E-2</v>
      </c>
      <c r="D1458">
        <f>-DEGREES(ATAN2(1,'PID Simulator'!$D$8*B1458))+DEGREES(-'PID Simulator'!$D$9*B1458)</f>
        <v>-254.88430505437839</v>
      </c>
    </row>
    <row r="1459" spans="1:4" x14ac:dyDescent="0.15">
      <c r="A1459">
        <v>1458</v>
      </c>
      <c r="B1459">
        <v>2.9141000000000004</v>
      </c>
      <c r="C1459">
        <f>'PID Simulator'!$D$7/SQRT(1+('PID Simulator'!$D$8*B1459)^2)</f>
        <v>3.4295725218223418E-2</v>
      </c>
      <c r="D1459">
        <f>-DEGREES(ATAN2(1,'PID Simulator'!$D$8*B1459))+DEGREES(-'PID Simulator'!$D$9*B1459)</f>
        <v>-255.00024536019899</v>
      </c>
    </row>
    <row r="1460" spans="1:4" x14ac:dyDescent="0.15">
      <c r="A1460">
        <v>1459</v>
      </c>
      <c r="B1460">
        <v>2.9161000000000001</v>
      </c>
      <c r="C1460">
        <f>'PID Simulator'!$D$7/SQRT(1+('PID Simulator'!$D$8*B1460)^2)</f>
        <v>3.4272231217237215E-2</v>
      </c>
      <c r="D1460">
        <f>-DEGREES(ATAN2(1,'PID Simulator'!$D$8*B1460))+DEGREES(-'PID Simulator'!$D$9*B1460)</f>
        <v>-255.11618381812485</v>
      </c>
    </row>
    <row r="1461" spans="1:4" x14ac:dyDescent="0.15">
      <c r="A1461">
        <v>1460</v>
      </c>
      <c r="B1461">
        <v>2.9181000000000004</v>
      </c>
      <c r="C1461">
        <f>'PID Simulator'!$D$7/SQRT(1+('PID Simulator'!$D$8*B1461)^2)</f>
        <v>3.4248769364067337E-2</v>
      </c>
      <c r="D1461">
        <f>-DEGREES(ATAN2(1,'PID Simulator'!$D$8*B1461))+DEGREES(-'PID Simulator'!$D$9*B1461)</f>
        <v>-255.23212043194951</v>
      </c>
    </row>
    <row r="1462" spans="1:4" x14ac:dyDescent="0.15">
      <c r="A1462">
        <v>1461</v>
      </c>
      <c r="B1462">
        <v>2.9201000000000001</v>
      </c>
      <c r="C1462">
        <f>'PID Simulator'!$D$7/SQRT(1+('PID Simulator'!$D$8*B1462)^2)</f>
        <v>3.4225339592813875E-2</v>
      </c>
      <c r="D1462">
        <f>-DEGREES(ATAN2(1,'PID Simulator'!$D$8*B1462))+DEGREES(-'PID Simulator'!$D$9*B1462)</f>
        <v>-255.34805520545615</v>
      </c>
    </row>
    <row r="1463" spans="1:4" x14ac:dyDescent="0.15">
      <c r="A1463">
        <v>1462</v>
      </c>
      <c r="B1463">
        <v>2.9221000000000004</v>
      </c>
      <c r="C1463">
        <f>'PID Simulator'!$D$7/SQRT(1+('PID Simulator'!$D$8*B1463)^2)</f>
        <v>3.4201941837756739E-2</v>
      </c>
      <c r="D1463">
        <f>-DEGREES(ATAN2(1,'PID Simulator'!$D$8*B1463))+DEGREES(-'PID Simulator'!$D$9*B1463)</f>
        <v>-255.46398814241761</v>
      </c>
    </row>
    <row r="1464" spans="1:4" x14ac:dyDescent="0.15">
      <c r="A1464">
        <v>1463</v>
      </c>
      <c r="B1464">
        <v>2.9241000000000001</v>
      </c>
      <c r="C1464">
        <f>'PID Simulator'!$D$7/SQRT(1+('PID Simulator'!$D$8*B1464)^2)</f>
        <v>3.4178576033355182E-2</v>
      </c>
      <c r="D1464">
        <f>-DEGREES(ATAN2(1,'PID Simulator'!$D$8*B1464))+DEGREES(-'PID Simulator'!$D$9*B1464)</f>
        <v>-255.57991924659649</v>
      </c>
    </row>
    <row r="1465" spans="1:4" x14ac:dyDescent="0.15">
      <c r="A1465">
        <v>1464</v>
      </c>
      <c r="B1465">
        <v>2.9261000000000004</v>
      </c>
      <c r="C1465">
        <f>'PID Simulator'!$D$7/SQRT(1+('PID Simulator'!$D$8*B1465)^2)</f>
        <v>3.4155242114247079E-2</v>
      </c>
      <c r="D1465">
        <f>-DEGREES(ATAN2(1,'PID Simulator'!$D$8*B1465))+DEGREES(-'PID Simulator'!$D$9*B1465)</f>
        <v>-255.69584852174506</v>
      </c>
    </row>
    <row r="1466" spans="1:4" x14ac:dyDescent="0.15">
      <c r="A1466">
        <v>1465</v>
      </c>
      <c r="B1466">
        <v>2.9281000000000001</v>
      </c>
      <c r="C1466">
        <f>'PID Simulator'!$D$7/SQRT(1+('PID Simulator'!$D$8*B1466)^2)</f>
        <v>3.4131940015248392E-2</v>
      </c>
      <c r="D1466">
        <f>-DEGREES(ATAN2(1,'PID Simulator'!$D$8*B1466))+DEGREES(-'PID Simulator'!$D$9*B1466)</f>
        <v>-255.81177597160536</v>
      </c>
    </row>
    <row r="1467" spans="1:4" x14ac:dyDescent="0.15">
      <c r="A1467">
        <v>1466</v>
      </c>
      <c r="B1467">
        <v>2.9301000000000004</v>
      </c>
      <c r="C1467">
        <f>'PID Simulator'!$D$7/SQRT(1+('PID Simulator'!$D$8*B1467)^2)</f>
        <v>3.4108669671352523E-2</v>
      </c>
      <c r="D1467">
        <f>-DEGREES(ATAN2(1,'PID Simulator'!$D$8*B1467))+DEGREES(-'PID Simulator'!$D$9*B1467)</f>
        <v>-255.92770159990928</v>
      </c>
    </row>
    <row r="1468" spans="1:4" x14ac:dyDescent="0.15">
      <c r="A1468">
        <v>1467</v>
      </c>
      <c r="B1468">
        <v>2.9321000000000002</v>
      </c>
      <c r="C1468">
        <f>'PID Simulator'!$D$7/SQRT(1+('PID Simulator'!$D$8*B1468)^2)</f>
        <v>3.4085431017729706E-2</v>
      </c>
      <c r="D1468">
        <f>-DEGREES(ATAN2(1,'PID Simulator'!$D$8*B1468))+DEGREES(-'PID Simulator'!$D$9*B1468)</f>
        <v>-256.04362541037847</v>
      </c>
    </row>
    <row r="1469" spans="1:4" x14ac:dyDescent="0.15">
      <c r="A1469">
        <v>1468</v>
      </c>
      <c r="B1469">
        <v>2.9341000000000004</v>
      </c>
      <c r="C1469">
        <f>'PID Simulator'!$D$7/SQRT(1+('PID Simulator'!$D$8*B1469)^2)</f>
        <v>3.4062223989726449E-2</v>
      </c>
      <c r="D1469">
        <f>-DEGREES(ATAN2(1,'PID Simulator'!$D$8*B1469))+DEGREES(-'PID Simulator'!$D$9*B1469)</f>
        <v>-256.15954740672464</v>
      </c>
    </row>
    <row r="1470" spans="1:4" x14ac:dyDescent="0.15">
      <c r="A1470">
        <v>1469</v>
      </c>
      <c r="B1470">
        <v>2.9361000000000002</v>
      </c>
      <c r="C1470">
        <f>'PID Simulator'!$D$7/SQRT(1+('PID Simulator'!$D$8*B1470)^2)</f>
        <v>3.4039048522864906E-2</v>
      </c>
      <c r="D1470">
        <f>-DEGREES(ATAN2(1,'PID Simulator'!$D$8*B1470))+DEGREES(-'PID Simulator'!$D$9*B1470)</f>
        <v>-256.27546759264908</v>
      </c>
    </row>
    <row r="1471" spans="1:4" x14ac:dyDescent="0.15">
      <c r="A1471">
        <v>1470</v>
      </c>
      <c r="B1471">
        <v>2.9381000000000004</v>
      </c>
      <c r="C1471">
        <f>'PID Simulator'!$D$7/SQRT(1+('PID Simulator'!$D$8*B1471)^2)</f>
        <v>3.4015904552842265E-2</v>
      </c>
      <c r="D1471">
        <f>-DEGREES(ATAN2(1,'PID Simulator'!$D$8*B1471))+DEGREES(-'PID Simulator'!$D$9*B1471)</f>
        <v>-256.39138597184331</v>
      </c>
    </row>
    <row r="1472" spans="1:4" x14ac:dyDescent="0.15">
      <c r="A1472">
        <v>1471</v>
      </c>
      <c r="B1472">
        <v>2.9401000000000002</v>
      </c>
      <c r="C1472">
        <f>'PID Simulator'!$D$7/SQRT(1+('PID Simulator'!$D$8*B1472)^2)</f>
        <v>3.3992792015530203E-2</v>
      </c>
      <c r="D1472">
        <f>-DEGREES(ATAN2(1,'PID Simulator'!$D$8*B1472))+DEGREES(-'PID Simulator'!$D$9*B1472)</f>
        <v>-256.50730254798867</v>
      </c>
    </row>
    <row r="1473" spans="1:4" x14ac:dyDescent="0.15">
      <c r="A1473">
        <v>1472</v>
      </c>
      <c r="B1473">
        <v>2.9421000000000004</v>
      </c>
      <c r="C1473">
        <f>'PID Simulator'!$D$7/SQRT(1+('PID Simulator'!$D$8*B1473)^2)</f>
        <v>3.3969710846974241E-2</v>
      </c>
      <c r="D1473">
        <f>-DEGREES(ATAN2(1,'PID Simulator'!$D$8*B1473))+DEGREES(-'PID Simulator'!$D$9*B1473)</f>
        <v>-256.62321732475664</v>
      </c>
    </row>
    <row r="1474" spans="1:4" x14ac:dyDescent="0.15">
      <c r="A1474">
        <v>1473</v>
      </c>
      <c r="B1474">
        <v>2.9441000000000002</v>
      </c>
      <c r="C1474">
        <f>'PID Simulator'!$D$7/SQRT(1+('PID Simulator'!$D$8*B1474)^2)</f>
        <v>3.3946660983393211E-2</v>
      </c>
      <c r="D1474">
        <f>-DEGREES(ATAN2(1,'PID Simulator'!$D$8*B1474))+DEGREES(-'PID Simulator'!$D$9*B1474)</f>
        <v>-256.7391303058086</v>
      </c>
    </row>
    <row r="1475" spans="1:4" x14ac:dyDescent="0.15">
      <c r="A1475">
        <v>1474</v>
      </c>
      <c r="B1475">
        <v>2.9461000000000004</v>
      </c>
      <c r="C1475">
        <f>'PID Simulator'!$D$7/SQRT(1+('PID Simulator'!$D$8*B1475)^2)</f>
        <v>3.3923642361178605E-2</v>
      </c>
      <c r="D1475">
        <f>-DEGREES(ATAN2(1,'PID Simulator'!$D$8*B1475))+DEGREES(-'PID Simulator'!$D$9*B1475)</f>
        <v>-256.85504149479607</v>
      </c>
    </row>
    <row r="1476" spans="1:4" x14ac:dyDescent="0.15">
      <c r="A1476">
        <v>1475</v>
      </c>
      <c r="B1476">
        <v>2.9481000000000002</v>
      </c>
      <c r="C1476">
        <f>'PID Simulator'!$D$7/SQRT(1+('PID Simulator'!$D$8*B1476)^2)</f>
        <v>3.390065491689407E-2</v>
      </c>
      <c r="D1476">
        <f>-DEGREES(ATAN2(1,'PID Simulator'!$D$8*B1476))+DEGREES(-'PID Simulator'!$D$9*B1476)</f>
        <v>-256.97095089536072</v>
      </c>
    </row>
    <row r="1477" spans="1:4" x14ac:dyDescent="0.15">
      <c r="A1477">
        <v>1476</v>
      </c>
      <c r="B1477">
        <v>2.9501000000000004</v>
      </c>
      <c r="C1477">
        <f>'PID Simulator'!$D$7/SQRT(1+('PID Simulator'!$D$8*B1477)^2)</f>
        <v>3.3877698587274734E-2</v>
      </c>
      <c r="D1477">
        <f>-DEGREES(ATAN2(1,'PID Simulator'!$D$8*B1477))+DEGREES(-'PID Simulator'!$D$9*B1477)</f>
        <v>-257.08685851113432</v>
      </c>
    </row>
    <row r="1478" spans="1:4" x14ac:dyDescent="0.15">
      <c r="A1478">
        <v>1477</v>
      </c>
      <c r="B1478">
        <v>2.9521000000000002</v>
      </c>
      <c r="C1478">
        <f>'PID Simulator'!$D$7/SQRT(1+('PID Simulator'!$D$8*B1478)^2)</f>
        <v>3.3854773309226718E-2</v>
      </c>
      <c r="D1478">
        <f>-DEGREES(ATAN2(1,'PID Simulator'!$D$8*B1478))+DEGREES(-'PID Simulator'!$D$9*B1478)</f>
        <v>-257.20276434573884</v>
      </c>
    </row>
    <row r="1479" spans="1:4" x14ac:dyDescent="0.15">
      <c r="A1479">
        <v>1478</v>
      </c>
      <c r="B1479">
        <v>2.9541000000000004</v>
      </c>
      <c r="C1479">
        <f>'PID Simulator'!$D$7/SQRT(1+('PID Simulator'!$D$8*B1479)^2)</f>
        <v>3.383187901982649E-2</v>
      </c>
      <c r="D1479">
        <f>-DEGREES(ATAN2(1,'PID Simulator'!$D$8*B1479))+DEGREES(-'PID Simulator'!$D$9*B1479)</f>
        <v>-257.31866840278633</v>
      </c>
    </row>
    <row r="1480" spans="1:4" x14ac:dyDescent="0.15">
      <c r="A1480">
        <v>1479</v>
      </c>
      <c r="B1480">
        <v>2.9561000000000002</v>
      </c>
      <c r="C1480">
        <f>'PID Simulator'!$D$7/SQRT(1+('PID Simulator'!$D$8*B1480)^2)</f>
        <v>3.3809015656320343E-2</v>
      </c>
      <c r="D1480">
        <f>-DEGREES(ATAN2(1,'PID Simulator'!$D$8*B1480))+DEGREES(-'PID Simulator'!$D$9*B1480)</f>
        <v>-257.43457068587935</v>
      </c>
    </row>
    <row r="1481" spans="1:4" x14ac:dyDescent="0.15">
      <c r="A1481">
        <v>1480</v>
      </c>
      <c r="B1481">
        <v>2.9581000000000004</v>
      </c>
      <c r="C1481">
        <f>'PID Simulator'!$D$7/SQRT(1+('PID Simulator'!$D$8*B1481)^2)</f>
        <v>3.3786183156123771E-2</v>
      </c>
      <c r="D1481">
        <f>-DEGREES(ATAN2(1,'PID Simulator'!$D$8*B1481))+DEGREES(-'PID Simulator'!$D$9*B1481)</f>
        <v>-257.55047119861047</v>
      </c>
    </row>
    <row r="1482" spans="1:4" x14ac:dyDescent="0.15">
      <c r="A1482">
        <v>1481</v>
      </c>
      <c r="B1482">
        <v>2.9601000000000002</v>
      </c>
      <c r="C1482">
        <f>'PID Simulator'!$D$7/SQRT(1+('PID Simulator'!$D$8*B1482)^2)</f>
        <v>3.3763381456820944E-2</v>
      </c>
      <c r="D1482">
        <f>-DEGREES(ATAN2(1,'PID Simulator'!$D$8*B1482))+DEGREES(-'PID Simulator'!$D$9*B1482)</f>
        <v>-257.66636994456275</v>
      </c>
    </row>
    <row r="1483" spans="1:4" x14ac:dyDescent="0.15">
      <c r="A1483">
        <v>1482</v>
      </c>
      <c r="B1483">
        <v>2.9621000000000004</v>
      </c>
      <c r="C1483">
        <f>'PID Simulator'!$D$7/SQRT(1+('PID Simulator'!$D$8*B1483)^2)</f>
        <v>3.3740610496164128E-2</v>
      </c>
      <c r="D1483">
        <f>-DEGREES(ATAN2(1,'PID Simulator'!$D$8*B1483))+DEGREES(-'PID Simulator'!$D$9*B1483)</f>
        <v>-257.78226692730948</v>
      </c>
    </row>
    <row r="1484" spans="1:4" x14ac:dyDescent="0.15">
      <c r="A1484">
        <v>1483</v>
      </c>
      <c r="B1484">
        <v>2.9641000000000002</v>
      </c>
      <c r="C1484">
        <f>'PID Simulator'!$D$7/SQRT(1+('PID Simulator'!$D$8*B1484)^2)</f>
        <v>3.3717870212073085E-2</v>
      </c>
      <c r="D1484">
        <f>-DEGREES(ATAN2(1,'PID Simulator'!$D$8*B1484))+DEGREES(-'PID Simulator'!$D$9*B1484)</f>
        <v>-257.89816215041435</v>
      </c>
    </row>
    <row r="1485" spans="1:4" x14ac:dyDescent="0.15">
      <c r="A1485">
        <v>1484</v>
      </c>
      <c r="B1485">
        <v>2.9661000000000004</v>
      </c>
      <c r="C1485">
        <f>'PID Simulator'!$D$7/SQRT(1+('PID Simulator'!$D$8*B1485)^2)</f>
        <v>3.3695160542634578E-2</v>
      </c>
      <c r="D1485">
        <f>-DEGREES(ATAN2(1,'PID Simulator'!$D$8*B1485))+DEGREES(-'PID Simulator'!$D$9*B1485)</f>
        <v>-258.0140556174315</v>
      </c>
    </row>
    <row r="1486" spans="1:4" x14ac:dyDescent="0.15">
      <c r="A1486">
        <v>1485</v>
      </c>
      <c r="B1486">
        <v>2.9681000000000002</v>
      </c>
      <c r="C1486">
        <f>'PID Simulator'!$D$7/SQRT(1+('PID Simulator'!$D$8*B1486)^2)</f>
        <v>3.3672481426101762E-2</v>
      </c>
      <c r="D1486">
        <f>-DEGREES(ATAN2(1,'PID Simulator'!$D$8*B1486))+DEGREES(-'PID Simulator'!$D$9*B1486)</f>
        <v>-258.1299473319055</v>
      </c>
    </row>
    <row r="1487" spans="1:4" x14ac:dyDescent="0.15">
      <c r="A1487">
        <v>1486</v>
      </c>
      <c r="B1487">
        <v>2.9701000000000004</v>
      </c>
      <c r="C1487">
        <f>'PID Simulator'!$D$7/SQRT(1+('PID Simulator'!$D$8*B1487)^2)</f>
        <v>3.3649832800893606E-2</v>
      </c>
      <c r="D1487">
        <f>-DEGREES(ATAN2(1,'PID Simulator'!$D$8*B1487))+DEGREES(-'PID Simulator'!$D$9*B1487)</f>
        <v>-258.24583729737139</v>
      </c>
    </row>
    <row r="1488" spans="1:4" x14ac:dyDescent="0.15">
      <c r="A1488">
        <v>1487</v>
      </c>
      <c r="B1488">
        <v>2.9721000000000002</v>
      </c>
      <c r="C1488">
        <f>'PID Simulator'!$D$7/SQRT(1+('PID Simulator'!$D$8*B1488)^2)</f>
        <v>3.3627214605594397E-2</v>
      </c>
      <c r="D1488">
        <f>-DEGREES(ATAN2(1,'PID Simulator'!$D$8*B1488))+DEGREES(-'PID Simulator'!$D$9*B1488)</f>
        <v>-258.36172551735456</v>
      </c>
    </row>
    <row r="1489" spans="1:4" x14ac:dyDescent="0.15">
      <c r="A1489">
        <v>1488</v>
      </c>
      <c r="B1489">
        <v>2.9741000000000004</v>
      </c>
      <c r="C1489">
        <f>'PID Simulator'!$D$7/SQRT(1+('PID Simulator'!$D$8*B1489)^2)</f>
        <v>3.3604626778953164E-2</v>
      </c>
      <c r="D1489">
        <f>-DEGREES(ATAN2(1,'PID Simulator'!$D$8*B1489))+DEGREES(-'PID Simulator'!$D$9*B1489)</f>
        <v>-258.47761199537126</v>
      </c>
    </row>
    <row r="1490" spans="1:4" x14ac:dyDescent="0.15">
      <c r="A1490">
        <v>1489</v>
      </c>
      <c r="B1490">
        <v>2.9761000000000002</v>
      </c>
      <c r="C1490">
        <f>'PID Simulator'!$D$7/SQRT(1+('PID Simulator'!$D$8*B1490)^2)</f>
        <v>3.3582069259883093E-2</v>
      </c>
      <c r="D1490">
        <f>-DEGREES(ATAN2(1,'PID Simulator'!$D$8*B1490))+DEGREES(-'PID Simulator'!$D$9*B1490)</f>
        <v>-258.59349673492795</v>
      </c>
    </row>
    <row r="1491" spans="1:4" x14ac:dyDescent="0.15">
      <c r="A1491">
        <v>1490</v>
      </c>
      <c r="B1491">
        <v>2.9781000000000004</v>
      </c>
      <c r="C1491">
        <f>'PID Simulator'!$D$7/SQRT(1+('PID Simulator'!$D$8*B1491)^2)</f>
        <v>3.3559541987461007E-2</v>
      </c>
      <c r="D1491">
        <f>-DEGREES(ATAN2(1,'PID Simulator'!$D$8*B1491))+DEGREES(-'PID Simulator'!$D$9*B1491)</f>
        <v>-258.70937973952192</v>
      </c>
    </row>
    <row r="1492" spans="1:4" x14ac:dyDescent="0.15">
      <c r="A1492">
        <v>1491</v>
      </c>
      <c r="B1492">
        <v>2.9801000000000002</v>
      </c>
      <c r="C1492">
        <f>'PID Simulator'!$D$7/SQRT(1+('PID Simulator'!$D$8*B1492)^2)</f>
        <v>3.3537044900926842E-2</v>
      </c>
      <c r="D1492">
        <f>-DEGREES(ATAN2(1,'PID Simulator'!$D$8*B1492))+DEGREES(-'PID Simulator'!$D$9*B1492)</f>
        <v>-258.82526101264108</v>
      </c>
    </row>
    <row r="1493" spans="1:4" x14ac:dyDescent="0.15">
      <c r="A1493">
        <v>1492</v>
      </c>
      <c r="B1493">
        <v>2.9821000000000004</v>
      </c>
      <c r="C1493">
        <f>'PID Simulator'!$D$7/SQRT(1+('PID Simulator'!$D$8*B1493)^2)</f>
        <v>3.351457793968303E-2</v>
      </c>
      <c r="D1493">
        <f>-DEGREES(ATAN2(1,'PID Simulator'!$D$8*B1493))+DEGREES(-'PID Simulator'!$D$9*B1493)</f>
        <v>-258.94114055776384</v>
      </c>
    </row>
    <row r="1494" spans="1:4" x14ac:dyDescent="0.15">
      <c r="A1494">
        <v>1493</v>
      </c>
      <c r="B1494">
        <v>2.9841000000000002</v>
      </c>
      <c r="C1494">
        <f>'PID Simulator'!$D$7/SQRT(1+('PID Simulator'!$D$8*B1494)^2)</f>
        <v>3.3492141043294045E-2</v>
      </c>
      <c r="D1494">
        <f>-DEGREES(ATAN2(1,'PID Simulator'!$D$8*B1494))+DEGREES(-'PID Simulator'!$D$9*B1494)</f>
        <v>-259.05701837835949</v>
      </c>
    </row>
    <row r="1495" spans="1:4" x14ac:dyDescent="0.15">
      <c r="A1495">
        <v>1494</v>
      </c>
      <c r="B1495">
        <v>2.9861000000000004</v>
      </c>
      <c r="C1495">
        <f>'PID Simulator'!$D$7/SQRT(1+('PID Simulator'!$D$8*B1495)^2)</f>
        <v>3.3469734151485776E-2</v>
      </c>
      <c r="D1495">
        <f>-DEGREES(ATAN2(1,'PID Simulator'!$D$8*B1495))+DEGREES(-'PID Simulator'!$D$9*B1495)</f>
        <v>-259.17289447788789</v>
      </c>
    </row>
    <row r="1496" spans="1:4" x14ac:dyDescent="0.15">
      <c r="A1496">
        <v>1495</v>
      </c>
      <c r="B1496">
        <v>2.9881000000000002</v>
      </c>
      <c r="C1496">
        <f>'PID Simulator'!$D$7/SQRT(1+('PID Simulator'!$D$8*B1496)^2)</f>
        <v>3.344735720414508E-2</v>
      </c>
      <c r="D1496">
        <f>-DEGREES(ATAN2(1,'PID Simulator'!$D$8*B1496))+DEGREES(-'PID Simulator'!$D$9*B1496)</f>
        <v>-259.2887688597998</v>
      </c>
    </row>
    <row r="1497" spans="1:4" x14ac:dyDescent="0.15">
      <c r="A1497">
        <v>1496</v>
      </c>
      <c r="B1497">
        <v>2.9901000000000004</v>
      </c>
      <c r="C1497">
        <f>'PID Simulator'!$D$7/SQRT(1+('PID Simulator'!$D$8*B1497)^2)</f>
        <v>3.3425010141319149E-2</v>
      </c>
      <c r="D1497">
        <f>-DEGREES(ATAN2(1,'PID Simulator'!$D$8*B1497))+DEGREES(-'PID Simulator'!$D$9*B1497)</f>
        <v>-259.40464152753663</v>
      </c>
    </row>
    <row r="1498" spans="1:4" x14ac:dyDescent="0.15">
      <c r="A1498">
        <v>1497</v>
      </c>
      <c r="B1498">
        <v>2.9921000000000002</v>
      </c>
      <c r="C1498">
        <f>'PID Simulator'!$D$7/SQRT(1+('PID Simulator'!$D$8*B1498)^2)</f>
        <v>3.3402692903215049E-2</v>
      </c>
      <c r="D1498">
        <f>-DEGREES(ATAN2(1,'PID Simulator'!$D$8*B1498))+DEGREES(-'PID Simulator'!$D$9*B1498)</f>
        <v>-259.52051248453063</v>
      </c>
    </row>
    <row r="1499" spans="1:4" x14ac:dyDescent="0.15">
      <c r="A1499">
        <v>1498</v>
      </c>
      <c r="B1499">
        <v>2.9941000000000004</v>
      </c>
      <c r="C1499">
        <f>'PID Simulator'!$D$7/SQRT(1+('PID Simulator'!$D$8*B1499)^2)</f>
        <v>3.3380405430199163E-2</v>
      </c>
      <c r="D1499">
        <f>-DEGREES(ATAN2(1,'PID Simulator'!$D$8*B1499))+DEGREES(-'PID Simulator'!$D$9*B1499)</f>
        <v>-259.63638173420503</v>
      </c>
    </row>
    <row r="1500" spans="1:4" x14ac:dyDescent="0.15">
      <c r="A1500">
        <v>1499</v>
      </c>
      <c r="B1500">
        <v>2.9961000000000002</v>
      </c>
      <c r="C1500">
        <f>'PID Simulator'!$D$7/SQRT(1+('PID Simulator'!$D$8*B1500)^2)</f>
        <v>3.3358147662796649E-2</v>
      </c>
      <c r="D1500">
        <f>-DEGREES(ATAN2(1,'PID Simulator'!$D$8*B1500))+DEGREES(-'PID Simulator'!$D$9*B1500)</f>
        <v>-259.75224927997374</v>
      </c>
    </row>
    <row r="1501" spans="1:4" x14ac:dyDescent="0.15">
      <c r="A1501">
        <v>1500</v>
      </c>
      <c r="B1501">
        <v>2.9981000000000004</v>
      </c>
      <c r="C1501">
        <f>'PID Simulator'!$D$7/SQRT(1+('PID Simulator'!$D$8*B1501)^2)</f>
        <v>3.333591954169092E-2</v>
      </c>
      <c r="D1501">
        <f>-DEGREES(ATAN2(1,'PID Simulator'!$D$8*B1501))+DEGREES(-'PID Simulator'!$D$9*B1501)</f>
        <v>-259.86811512524173</v>
      </c>
    </row>
    <row r="1502" spans="1:4" x14ac:dyDescent="0.15">
      <c r="A1502">
        <v>1501</v>
      </c>
      <c r="B1502">
        <v>3.0001000000000002</v>
      </c>
      <c r="C1502">
        <f>'PID Simulator'!$D$7/SQRT(1+('PID Simulator'!$D$8*B1502)^2)</f>
        <v>3.3313721007723139E-2</v>
      </c>
      <c r="D1502">
        <f>-DEGREES(ATAN2(1,'PID Simulator'!$D$8*B1502))+DEGREES(-'PID Simulator'!$D$9*B1502)</f>
        <v>-259.98397927340483</v>
      </c>
    </row>
    <row r="1503" spans="1:4" x14ac:dyDescent="0.15">
      <c r="A1503">
        <v>1502</v>
      </c>
      <c r="B1503">
        <v>3.0021000000000004</v>
      </c>
      <c r="C1503">
        <f>'PID Simulator'!$D$7/SQRT(1+('PID Simulator'!$D$8*B1503)^2)</f>
        <v>3.3291552001891662E-2</v>
      </c>
      <c r="D1503">
        <f>-DEGREES(ATAN2(1,'PID Simulator'!$D$8*B1503))+DEGREES(-'PID Simulator'!$D$9*B1503)</f>
        <v>-260.09984172784993</v>
      </c>
    </row>
    <row r="1504" spans="1:4" x14ac:dyDescent="0.15">
      <c r="A1504">
        <v>1503</v>
      </c>
      <c r="B1504">
        <v>3.0041000000000002</v>
      </c>
      <c r="C1504">
        <f>'PID Simulator'!$D$7/SQRT(1+('PID Simulator'!$D$8*B1504)^2)</f>
        <v>3.3269412465351547E-2</v>
      </c>
      <c r="D1504">
        <f>-DEGREES(ATAN2(1,'PID Simulator'!$D$8*B1504))+DEGREES(-'PID Simulator'!$D$9*B1504)</f>
        <v>-260.21570249195469</v>
      </c>
    </row>
    <row r="1505" spans="1:4" x14ac:dyDescent="0.15">
      <c r="A1505">
        <v>1504</v>
      </c>
      <c r="B1505">
        <v>3.0061000000000004</v>
      </c>
      <c r="C1505">
        <f>'PID Simulator'!$D$7/SQRT(1+('PID Simulator'!$D$8*B1505)^2)</f>
        <v>3.3247302339413996E-2</v>
      </c>
      <c r="D1505">
        <f>-DEGREES(ATAN2(1,'PID Simulator'!$D$8*B1505))+DEGREES(-'PID Simulator'!$D$9*B1505)</f>
        <v>-260.33156156908808</v>
      </c>
    </row>
    <row r="1506" spans="1:4" x14ac:dyDescent="0.15">
      <c r="A1506">
        <v>1505</v>
      </c>
      <c r="B1506">
        <v>3.0081000000000002</v>
      </c>
      <c r="C1506">
        <f>'PID Simulator'!$D$7/SQRT(1+('PID Simulator'!$D$8*B1506)^2)</f>
        <v>3.3225221565545901E-2</v>
      </c>
      <c r="D1506">
        <f>-DEGREES(ATAN2(1,'PID Simulator'!$D$8*B1506))+DEGREES(-'PID Simulator'!$D$9*B1506)</f>
        <v>-260.44741896260996</v>
      </c>
    </row>
    <row r="1507" spans="1:4" x14ac:dyDescent="0.15">
      <c r="A1507">
        <v>1506</v>
      </c>
      <c r="B1507">
        <v>3.0101000000000004</v>
      </c>
      <c r="C1507">
        <f>'PID Simulator'!$D$7/SQRT(1+('PID Simulator'!$D$8*B1507)^2)</f>
        <v>3.320317008536923E-2</v>
      </c>
      <c r="D1507">
        <f>-DEGREES(ATAN2(1,'PID Simulator'!$D$8*B1507))+DEGREES(-'PID Simulator'!$D$9*B1507)</f>
        <v>-260.5632746758713</v>
      </c>
    </row>
    <row r="1508" spans="1:4" x14ac:dyDescent="0.15">
      <c r="A1508">
        <v>1507</v>
      </c>
      <c r="B1508">
        <v>3.0121000000000002</v>
      </c>
      <c r="C1508">
        <f>'PID Simulator'!$D$7/SQRT(1+('PID Simulator'!$D$8*B1508)^2)</f>
        <v>3.3181147840660639E-2</v>
      </c>
      <c r="D1508">
        <f>-DEGREES(ATAN2(1,'PID Simulator'!$D$8*B1508))+DEGREES(-'PID Simulator'!$D$9*B1508)</f>
        <v>-260.67912871221421</v>
      </c>
    </row>
    <row r="1509" spans="1:4" x14ac:dyDescent="0.15">
      <c r="A1509">
        <v>1508</v>
      </c>
      <c r="B1509">
        <v>3.0141000000000004</v>
      </c>
      <c r="C1509">
        <f>'PID Simulator'!$D$7/SQRT(1+('PID Simulator'!$D$8*B1509)^2)</f>
        <v>3.3159154773350845E-2</v>
      </c>
      <c r="D1509">
        <f>-DEGREES(ATAN2(1,'PID Simulator'!$D$8*B1509))+DEGREES(-'PID Simulator'!$D$9*B1509)</f>
        <v>-260.79498107497199</v>
      </c>
    </row>
    <row r="1510" spans="1:4" x14ac:dyDescent="0.15">
      <c r="A1510">
        <v>1509</v>
      </c>
      <c r="B1510">
        <v>3.0161000000000002</v>
      </c>
      <c r="C1510">
        <f>'PID Simulator'!$D$7/SQRT(1+('PID Simulator'!$D$8*B1510)^2)</f>
        <v>3.3137190825524188E-2</v>
      </c>
      <c r="D1510">
        <f>-DEGREES(ATAN2(1,'PID Simulator'!$D$8*B1510))+DEGREES(-'PID Simulator'!$D$9*B1510)</f>
        <v>-260.91083176746901</v>
      </c>
    </row>
    <row r="1511" spans="1:4" x14ac:dyDescent="0.15">
      <c r="A1511">
        <v>1510</v>
      </c>
      <c r="B1511">
        <v>3.0181000000000004</v>
      </c>
      <c r="C1511">
        <f>'PID Simulator'!$D$7/SQRT(1+('PID Simulator'!$D$8*B1511)^2)</f>
        <v>3.3115255939418095E-2</v>
      </c>
      <c r="D1511">
        <f>-DEGREES(ATAN2(1,'PID Simulator'!$D$8*B1511))+DEGREES(-'PID Simulator'!$D$9*B1511)</f>
        <v>-261.02668079302094</v>
      </c>
    </row>
    <row r="1512" spans="1:4" x14ac:dyDescent="0.15">
      <c r="A1512">
        <v>1511</v>
      </c>
      <c r="B1512">
        <v>3.0201000000000002</v>
      </c>
      <c r="C1512">
        <f>'PID Simulator'!$D$7/SQRT(1+('PID Simulator'!$D$8*B1512)^2)</f>
        <v>3.3093350057422581E-2</v>
      </c>
      <c r="D1512">
        <f>-DEGREES(ATAN2(1,'PID Simulator'!$D$8*B1512))+DEGREES(-'PID Simulator'!$D$9*B1512)</f>
        <v>-261.14252815493455</v>
      </c>
    </row>
    <row r="1513" spans="1:4" x14ac:dyDescent="0.15">
      <c r="A1513">
        <v>1512</v>
      </c>
      <c r="B1513">
        <v>3.0221000000000005</v>
      </c>
      <c r="C1513">
        <f>'PID Simulator'!$D$7/SQRT(1+('PID Simulator'!$D$8*B1513)^2)</f>
        <v>3.3071473122079753E-2</v>
      </c>
      <c r="D1513">
        <f>-DEGREES(ATAN2(1,'PID Simulator'!$D$8*B1513))+DEGREES(-'PID Simulator'!$D$9*B1513)</f>
        <v>-261.25837385650811</v>
      </c>
    </row>
    <row r="1514" spans="1:4" x14ac:dyDescent="0.15">
      <c r="A1514">
        <v>1513</v>
      </c>
      <c r="B1514">
        <v>3.0241000000000002</v>
      </c>
      <c r="C1514">
        <f>'PID Simulator'!$D$7/SQRT(1+('PID Simulator'!$D$8*B1514)^2)</f>
        <v>3.3049625076083299E-2</v>
      </c>
      <c r="D1514">
        <f>-DEGREES(ATAN2(1,'PID Simulator'!$D$8*B1514))+DEGREES(-'PID Simulator'!$D$9*B1514)</f>
        <v>-261.37421790103087</v>
      </c>
    </row>
    <row r="1515" spans="1:4" x14ac:dyDescent="0.15">
      <c r="A1515">
        <v>1514</v>
      </c>
      <c r="B1515">
        <v>3.0261000000000005</v>
      </c>
      <c r="C1515">
        <f>'PID Simulator'!$D$7/SQRT(1+('PID Simulator'!$D$8*B1515)^2)</f>
        <v>3.3027805862277985E-2</v>
      </c>
      <c r="D1515">
        <f>-DEGREES(ATAN2(1,'PID Simulator'!$D$8*B1515))+DEGREES(-'PID Simulator'!$D$9*B1515)</f>
        <v>-261.49006029178372</v>
      </c>
    </row>
    <row r="1516" spans="1:4" x14ac:dyDescent="0.15">
      <c r="A1516">
        <v>1515</v>
      </c>
      <c r="B1516">
        <v>3.0281000000000002</v>
      </c>
      <c r="C1516">
        <f>'PID Simulator'!$D$7/SQRT(1+('PID Simulator'!$D$8*B1516)^2)</f>
        <v>3.3006015423659184E-2</v>
      </c>
      <c r="D1516">
        <f>-DEGREES(ATAN2(1,'PID Simulator'!$D$8*B1516))+DEGREES(-'PID Simulator'!$D$9*B1516)</f>
        <v>-261.60590103203862</v>
      </c>
    </row>
    <row r="1517" spans="1:4" x14ac:dyDescent="0.15">
      <c r="A1517">
        <v>1516</v>
      </c>
      <c r="B1517">
        <v>3.0301000000000005</v>
      </c>
      <c r="C1517">
        <f>'PID Simulator'!$D$7/SQRT(1+('PID Simulator'!$D$8*B1517)^2)</f>
        <v>3.2984253703372324E-2</v>
      </c>
      <c r="D1517">
        <f>-DEGREES(ATAN2(1,'PID Simulator'!$D$8*B1517))+DEGREES(-'PID Simulator'!$D$9*B1517)</f>
        <v>-261.72174012505911</v>
      </c>
    </row>
    <row r="1518" spans="1:4" x14ac:dyDescent="0.15">
      <c r="A1518">
        <v>1517</v>
      </c>
      <c r="B1518">
        <v>3.0321000000000002</v>
      </c>
      <c r="C1518">
        <f>'PID Simulator'!$D$7/SQRT(1+('PID Simulator'!$D$8*B1518)^2)</f>
        <v>3.296252064471248E-2</v>
      </c>
      <c r="D1518">
        <f>-DEGREES(ATAN2(1,'PID Simulator'!$D$8*B1518))+DEGREES(-'PID Simulator'!$D$9*B1518)</f>
        <v>-261.83757757409995</v>
      </c>
    </row>
    <row r="1519" spans="1:4" x14ac:dyDescent="0.15">
      <c r="A1519">
        <v>1518</v>
      </c>
      <c r="B1519">
        <v>3.0341000000000005</v>
      </c>
      <c r="C1519">
        <f>'PID Simulator'!$D$7/SQRT(1+('PID Simulator'!$D$8*B1519)^2)</f>
        <v>3.2940816191123781E-2</v>
      </c>
      <c r="D1519">
        <f>-DEGREES(ATAN2(1,'PID Simulator'!$D$8*B1519))+DEGREES(-'PID Simulator'!$D$9*B1519)</f>
        <v>-261.95341338240758</v>
      </c>
    </row>
    <row r="1520" spans="1:4" x14ac:dyDescent="0.15">
      <c r="A1520">
        <v>1519</v>
      </c>
      <c r="B1520">
        <v>3.0361000000000002</v>
      </c>
      <c r="C1520">
        <f>'PID Simulator'!$D$7/SQRT(1+('PID Simulator'!$D$8*B1520)^2)</f>
        <v>3.2919140286199029E-2</v>
      </c>
      <c r="D1520">
        <f>-DEGREES(ATAN2(1,'PID Simulator'!$D$8*B1520))+DEGREES(-'PID Simulator'!$D$9*B1520)</f>
        <v>-262.06924755321967</v>
      </c>
    </row>
    <row r="1521" spans="1:4" x14ac:dyDescent="0.15">
      <c r="A1521">
        <v>1520</v>
      </c>
      <c r="B1521">
        <v>3.0381000000000005</v>
      </c>
      <c r="C1521">
        <f>'PID Simulator'!$D$7/SQRT(1+('PID Simulator'!$D$8*B1521)^2)</f>
        <v>3.2897492873679116E-2</v>
      </c>
      <c r="D1521">
        <f>-DEGREES(ATAN2(1,'PID Simulator'!$D$8*B1521))+DEGREES(-'PID Simulator'!$D$9*B1521)</f>
        <v>-262.18508008976545</v>
      </c>
    </row>
    <row r="1522" spans="1:4" x14ac:dyDescent="0.15">
      <c r="A1522">
        <v>1521</v>
      </c>
      <c r="B1522">
        <v>3.0401000000000002</v>
      </c>
      <c r="C1522">
        <f>'PID Simulator'!$D$7/SQRT(1+('PID Simulator'!$D$8*B1522)^2)</f>
        <v>3.2875873897452591E-2</v>
      </c>
      <c r="D1522">
        <f>-DEGREES(ATAN2(1,'PID Simulator'!$D$8*B1522))+DEGREES(-'PID Simulator'!$D$9*B1522)</f>
        <v>-262.30091099526578</v>
      </c>
    </row>
    <row r="1523" spans="1:4" x14ac:dyDescent="0.15">
      <c r="A1523">
        <v>1522</v>
      </c>
      <c r="B1523">
        <v>3.0421000000000005</v>
      </c>
      <c r="C1523">
        <f>'PID Simulator'!$D$7/SQRT(1+('PID Simulator'!$D$8*B1523)^2)</f>
        <v>3.2854283301555168E-2</v>
      </c>
      <c r="D1523">
        <f>-DEGREES(ATAN2(1,'PID Simulator'!$D$8*B1523))+DEGREES(-'PID Simulator'!$D$9*B1523)</f>
        <v>-262.41674027293288</v>
      </c>
    </row>
    <row r="1524" spans="1:4" x14ac:dyDescent="0.15">
      <c r="A1524">
        <v>1523</v>
      </c>
      <c r="B1524">
        <v>3.0441000000000003</v>
      </c>
      <c r="C1524">
        <f>'PID Simulator'!$D$7/SQRT(1+('PID Simulator'!$D$8*B1524)^2)</f>
        <v>3.2832721030169237E-2</v>
      </c>
      <c r="D1524">
        <f>-DEGREES(ATAN2(1,'PID Simulator'!$D$8*B1524))+DEGREES(-'PID Simulator'!$D$9*B1524)</f>
        <v>-262.53256792597074</v>
      </c>
    </row>
    <row r="1525" spans="1:4" x14ac:dyDescent="0.15">
      <c r="A1525">
        <v>1524</v>
      </c>
      <c r="B1525">
        <v>3.0461000000000005</v>
      </c>
      <c r="C1525">
        <f>'PID Simulator'!$D$7/SQRT(1+('PID Simulator'!$D$8*B1525)^2)</f>
        <v>3.2811187027623381E-2</v>
      </c>
      <c r="D1525">
        <f>-DEGREES(ATAN2(1,'PID Simulator'!$D$8*B1525))+DEGREES(-'PID Simulator'!$D$9*B1525)</f>
        <v>-262.64839395757474</v>
      </c>
    </row>
    <row r="1526" spans="1:4" x14ac:dyDescent="0.15">
      <c r="A1526">
        <v>1525</v>
      </c>
      <c r="B1526">
        <v>3.0481000000000003</v>
      </c>
      <c r="C1526">
        <f>'PID Simulator'!$D$7/SQRT(1+('PID Simulator'!$D$8*B1526)^2)</f>
        <v>3.2789681238391911E-2</v>
      </c>
      <c r="D1526">
        <f>-DEGREES(ATAN2(1,'PID Simulator'!$D$8*B1526))+DEGREES(-'PID Simulator'!$D$9*B1526)</f>
        <v>-262.76421837093199</v>
      </c>
    </row>
    <row r="1527" spans="1:4" x14ac:dyDescent="0.15">
      <c r="A1527">
        <v>1526</v>
      </c>
      <c r="B1527">
        <v>3.0501000000000005</v>
      </c>
      <c r="C1527">
        <f>'PID Simulator'!$D$7/SQRT(1+('PID Simulator'!$D$8*B1527)^2)</f>
        <v>3.2768203607094384E-2</v>
      </c>
      <c r="D1527">
        <f>-DEGREES(ATAN2(1,'PID Simulator'!$D$8*B1527))+DEGREES(-'PID Simulator'!$D$9*B1527)</f>
        <v>-262.88004116922133</v>
      </c>
    </row>
    <row r="1528" spans="1:4" x14ac:dyDescent="0.15">
      <c r="A1528">
        <v>1527</v>
      </c>
      <c r="B1528">
        <v>3.0521000000000003</v>
      </c>
      <c r="C1528">
        <f>'PID Simulator'!$D$7/SQRT(1+('PID Simulator'!$D$8*B1528)^2)</f>
        <v>3.2746754078495123E-2</v>
      </c>
      <c r="D1528">
        <f>-DEGREES(ATAN2(1,'PID Simulator'!$D$8*B1528))+DEGREES(-'PID Simulator'!$D$9*B1528)</f>
        <v>-262.99586235561321</v>
      </c>
    </row>
    <row r="1529" spans="1:4" x14ac:dyDescent="0.15">
      <c r="A1529">
        <v>1528</v>
      </c>
      <c r="B1529">
        <v>3.0541000000000005</v>
      </c>
      <c r="C1529">
        <f>'PID Simulator'!$D$7/SQRT(1+('PID Simulator'!$D$8*B1529)^2)</f>
        <v>3.2725332597502738E-2</v>
      </c>
      <c r="D1529">
        <f>-DEGREES(ATAN2(1,'PID Simulator'!$D$8*B1529))+DEGREES(-'PID Simulator'!$D$9*B1529)</f>
        <v>-263.11168193326972</v>
      </c>
    </row>
    <row r="1530" spans="1:4" x14ac:dyDescent="0.15">
      <c r="A1530">
        <v>1529</v>
      </c>
      <c r="B1530">
        <v>3.0561000000000003</v>
      </c>
      <c r="C1530">
        <f>'PID Simulator'!$D$7/SQRT(1+('PID Simulator'!$D$8*B1530)^2)</f>
        <v>3.2703939109169695E-2</v>
      </c>
      <c r="D1530">
        <f>-DEGREES(ATAN2(1,'PID Simulator'!$D$8*B1530))+DEGREES(-'PID Simulator'!$D$9*B1530)</f>
        <v>-263.22749990534481</v>
      </c>
    </row>
    <row r="1531" spans="1:4" x14ac:dyDescent="0.15">
      <c r="A1531">
        <v>1530</v>
      </c>
      <c r="B1531">
        <v>3.0581000000000005</v>
      </c>
      <c r="C1531">
        <f>'PID Simulator'!$D$7/SQRT(1+('PID Simulator'!$D$8*B1531)^2)</f>
        <v>3.2682573558691787E-2</v>
      </c>
      <c r="D1531">
        <f>-DEGREES(ATAN2(1,'PID Simulator'!$D$8*B1531))+DEGREES(-'PID Simulator'!$D$9*B1531)</f>
        <v>-263.3433162749842</v>
      </c>
    </row>
    <row r="1532" spans="1:4" x14ac:dyDescent="0.15">
      <c r="A1532">
        <v>1531</v>
      </c>
      <c r="B1532">
        <v>3.0601000000000003</v>
      </c>
      <c r="C1532">
        <f>'PID Simulator'!$D$7/SQRT(1+('PID Simulator'!$D$8*B1532)^2)</f>
        <v>3.2661235891407729E-2</v>
      </c>
      <c r="D1532">
        <f>-DEGREES(ATAN2(1,'PID Simulator'!$D$8*B1532))+DEGREES(-'PID Simulator'!$D$9*B1532)</f>
        <v>-263.45913104532519</v>
      </c>
    </row>
    <row r="1533" spans="1:4" x14ac:dyDescent="0.15">
      <c r="A1533">
        <v>1532</v>
      </c>
      <c r="B1533">
        <v>3.0621000000000005</v>
      </c>
      <c r="C1533">
        <f>'PID Simulator'!$D$7/SQRT(1+('PID Simulator'!$D$8*B1533)^2)</f>
        <v>3.2639926052798619E-2</v>
      </c>
      <c r="D1533">
        <f>-DEGREES(ATAN2(1,'PID Simulator'!$D$8*B1533))+DEGREES(-'PID Simulator'!$D$9*B1533)</f>
        <v>-263.5749442194973</v>
      </c>
    </row>
    <row r="1534" spans="1:4" x14ac:dyDescent="0.15">
      <c r="A1534">
        <v>1533</v>
      </c>
      <c r="B1534">
        <v>3.0641000000000003</v>
      </c>
      <c r="C1534">
        <f>'PID Simulator'!$D$7/SQRT(1+('PID Simulator'!$D$8*B1534)^2)</f>
        <v>3.2618643988487572E-2</v>
      </c>
      <c r="D1534">
        <f>-DEGREES(ATAN2(1,'PID Simulator'!$D$8*B1534))+DEGREES(-'PID Simulator'!$D$9*B1534)</f>
        <v>-263.69075580062133</v>
      </c>
    </row>
    <row r="1535" spans="1:4" x14ac:dyDescent="0.15">
      <c r="A1535">
        <v>1534</v>
      </c>
      <c r="B1535">
        <v>3.0661000000000005</v>
      </c>
      <c r="C1535">
        <f>'PID Simulator'!$D$7/SQRT(1+('PID Simulator'!$D$8*B1535)^2)</f>
        <v>3.2597389644239159E-2</v>
      </c>
      <c r="D1535">
        <f>-DEGREES(ATAN2(1,'PID Simulator'!$D$8*B1535))+DEGREES(-'PID Simulator'!$D$9*B1535)</f>
        <v>-263.80656579181056</v>
      </c>
    </row>
    <row r="1536" spans="1:4" x14ac:dyDescent="0.15">
      <c r="A1536">
        <v>1535</v>
      </c>
      <c r="B1536">
        <v>3.0681000000000003</v>
      </c>
      <c r="C1536">
        <f>'PID Simulator'!$D$7/SQRT(1+('PID Simulator'!$D$8*B1536)^2)</f>
        <v>3.257616296595902E-2</v>
      </c>
      <c r="D1536">
        <f>-DEGREES(ATAN2(1,'PID Simulator'!$D$8*B1536))+DEGREES(-'PID Simulator'!$D$9*B1536)</f>
        <v>-263.9223741961697</v>
      </c>
    </row>
    <row r="1537" spans="1:4" x14ac:dyDescent="0.15">
      <c r="A1537">
        <v>1536</v>
      </c>
      <c r="B1537">
        <v>3.0701000000000005</v>
      </c>
      <c r="C1537">
        <f>'PID Simulator'!$D$7/SQRT(1+('PID Simulator'!$D$8*B1537)^2)</f>
        <v>3.2554963899693368E-2</v>
      </c>
      <c r="D1537">
        <f>-DEGREES(ATAN2(1,'PID Simulator'!$D$8*B1537))+DEGREES(-'PID Simulator'!$D$9*B1537)</f>
        <v>-264.03818101679559</v>
      </c>
    </row>
    <row r="1538" spans="1:4" x14ac:dyDescent="0.15">
      <c r="A1538">
        <v>1537</v>
      </c>
      <c r="B1538">
        <v>3.0721000000000003</v>
      </c>
      <c r="C1538">
        <f>'PID Simulator'!$D$7/SQRT(1+('PID Simulator'!$D$8*B1538)^2)</f>
        <v>3.2533792391628534E-2</v>
      </c>
      <c r="D1538">
        <f>-DEGREES(ATAN2(1,'PID Simulator'!$D$8*B1538))+DEGREES(-'PID Simulator'!$D$9*B1538)</f>
        <v>-264.15398625677699</v>
      </c>
    </row>
    <row r="1539" spans="1:4" x14ac:dyDescent="0.15">
      <c r="A1539">
        <v>1538</v>
      </c>
      <c r="B1539">
        <v>3.0741000000000001</v>
      </c>
      <c r="C1539">
        <f>'PID Simulator'!$D$7/SQRT(1+('PID Simulator'!$D$8*B1539)^2)</f>
        <v>3.2512648388090551E-2</v>
      </c>
      <c r="D1539">
        <f>-DEGREES(ATAN2(1,'PID Simulator'!$D$8*B1539))+DEGREES(-'PID Simulator'!$D$9*B1539)</f>
        <v>-264.26978991919469</v>
      </c>
    </row>
    <row r="1540" spans="1:4" x14ac:dyDescent="0.15">
      <c r="A1540">
        <v>1539</v>
      </c>
      <c r="B1540">
        <v>3.0761000000000003</v>
      </c>
      <c r="C1540">
        <f>'PID Simulator'!$D$7/SQRT(1+('PID Simulator'!$D$8*B1540)^2)</f>
        <v>3.2491531835544638E-2</v>
      </c>
      <c r="D1540">
        <f>-DEGREES(ATAN2(1,'PID Simulator'!$D$8*B1540))+DEGREES(-'PID Simulator'!$D$9*B1540)</f>
        <v>-264.38559200712143</v>
      </c>
    </row>
    <row r="1541" spans="1:4" x14ac:dyDescent="0.15">
      <c r="A1541">
        <v>1540</v>
      </c>
      <c r="B1541">
        <v>3.0781000000000001</v>
      </c>
      <c r="C1541">
        <f>'PID Simulator'!$D$7/SQRT(1+('PID Simulator'!$D$8*B1541)^2)</f>
        <v>3.2470442680594805E-2</v>
      </c>
      <c r="D1541">
        <f>-DEGREES(ATAN2(1,'PID Simulator'!$D$8*B1541))+DEGREES(-'PID Simulator'!$D$9*B1541)</f>
        <v>-264.50139252362186</v>
      </c>
    </row>
    <row r="1542" spans="1:4" x14ac:dyDescent="0.15">
      <c r="A1542">
        <v>1541</v>
      </c>
      <c r="B1542">
        <v>3.0801000000000003</v>
      </c>
      <c r="C1542">
        <f>'PID Simulator'!$D$7/SQRT(1+('PID Simulator'!$D$8*B1542)^2)</f>
        <v>3.2449380869983377E-2</v>
      </c>
      <c r="D1542">
        <f>-DEGREES(ATAN2(1,'PID Simulator'!$D$8*B1542))+DEGREES(-'PID Simulator'!$D$9*B1542)</f>
        <v>-264.6171914717529</v>
      </c>
    </row>
    <row r="1543" spans="1:4" x14ac:dyDescent="0.15">
      <c r="A1543">
        <v>1542</v>
      </c>
      <c r="B1543">
        <v>3.0821000000000001</v>
      </c>
      <c r="C1543">
        <f>'PID Simulator'!$D$7/SQRT(1+('PID Simulator'!$D$8*B1543)^2)</f>
        <v>3.2428346350590553E-2</v>
      </c>
      <c r="D1543">
        <f>-DEGREES(ATAN2(1,'PID Simulator'!$D$8*B1543))+DEGREES(-'PID Simulator'!$D$9*B1543)</f>
        <v>-264.73298885456336</v>
      </c>
    </row>
    <row r="1544" spans="1:4" x14ac:dyDescent="0.15">
      <c r="A1544">
        <v>1543</v>
      </c>
      <c r="B1544">
        <v>3.0841000000000003</v>
      </c>
      <c r="C1544">
        <f>'PID Simulator'!$D$7/SQRT(1+('PID Simulator'!$D$8*B1544)^2)</f>
        <v>3.2407339069433959E-2</v>
      </c>
      <c r="D1544">
        <f>-DEGREES(ATAN2(1,'PID Simulator'!$D$8*B1544))+DEGREES(-'PID Simulator'!$D$9*B1544)</f>
        <v>-264.84878467509441</v>
      </c>
    </row>
    <row r="1545" spans="1:4" x14ac:dyDescent="0.15">
      <c r="A1545">
        <v>1544</v>
      </c>
      <c r="B1545">
        <v>3.0861000000000001</v>
      </c>
      <c r="C1545">
        <f>'PID Simulator'!$D$7/SQRT(1+('PID Simulator'!$D$8*B1545)^2)</f>
        <v>3.2386358973668213E-2</v>
      </c>
      <c r="D1545">
        <f>-DEGREES(ATAN2(1,'PID Simulator'!$D$8*B1545))+DEGREES(-'PID Simulator'!$D$9*B1545)</f>
        <v>-264.96457893637898</v>
      </c>
    </row>
    <row r="1546" spans="1:4" x14ac:dyDescent="0.15">
      <c r="A1546">
        <v>1545</v>
      </c>
      <c r="B1546">
        <v>3.0881000000000003</v>
      </c>
      <c r="C1546">
        <f>'PID Simulator'!$D$7/SQRT(1+('PID Simulator'!$D$8*B1546)^2)</f>
        <v>3.2365406010584449E-2</v>
      </c>
      <c r="D1546">
        <f>-DEGREES(ATAN2(1,'PID Simulator'!$D$8*B1546))+DEGREES(-'PID Simulator'!$D$9*B1546)</f>
        <v>-265.08037164144253</v>
      </c>
    </row>
    <row r="1547" spans="1:4" x14ac:dyDescent="0.15">
      <c r="A1547">
        <v>1546</v>
      </c>
      <c r="B1547">
        <v>3.0901000000000001</v>
      </c>
      <c r="C1547">
        <f>'PID Simulator'!$D$7/SQRT(1+('PID Simulator'!$D$8*B1547)^2)</f>
        <v>3.2344480127609931E-2</v>
      </c>
      <c r="D1547">
        <f>-DEGREES(ATAN2(1,'PID Simulator'!$D$8*B1547))+DEGREES(-'PID Simulator'!$D$9*B1547)</f>
        <v>-265.19616279330245</v>
      </c>
    </row>
    <row r="1548" spans="1:4" x14ac:dyDescent="0.15">
      <c r="A1548">
        <v>1547</v>
      </c>
      <c r="B1548">
        <v>3.0921000000000003</v>
      </c>
      <c r="C1548">
        <f>'PID Simulator'!$D$7/SQRT(1+('PID Simulator'!$D$8*B1548)^2)</f>
        <v>3.2323581272307576E-2</v>
      </c>
      <c r="D1548">
        <f>-DEGREES(ATAN2(1,'PID Simulator'!$D$8*B1548))+DEGREES(-'PID Simulator'!$D$9*B1548)</f>
        <v>-265.31195239496844</v>
      </c>
    </row>
    <row r="1549" spans="1:4" x14ac:dyDescent="0.15">
      <c r="A1549">
        <v>1548</v>
      </c>
      <c r="B1549">
        <v>3.0941000000000001</v>
      </c>
      <c r="C1549">
        <f>'PID Simulator'!$D$7/SQRT(1+('PID Simulator'!$D$8*B1549)^2)</f>
        <v>3.2302709392375513E-2</v>
      </c>
      <c r="D1549">
        <f>-DEGREES(ATAN2(1,'PID Simulator'!$D$8*B1549))+DEGREES(-'PID Simulator'!$D$9*B1549)</f>
        <v>-265.42774044944235</v>
      </c>
    </row>
    <row r="1550" spans="1:4" x14ac:dyDescent="0.15">
      <c r="A1550">
        <v>1549</v>
      </c>
      <c r="B1550">
        <v>3.0961000000000003</v>
      </c>
      <c r="C1550">
        <f>'PID Simulator'!$D$7/SQRT(1+('PID Simulator'!$D$8*B1550)^2)</f>
        <v>3.2281864435646679E-2</v>
      </c>
      <c r="D1550">
        <f>-DEGREES(ATAN2(1,'PID Simulator'!$D$8*B1550))+DEGREES(-'PID Simulator'!$D$9*B1550)</f>
        <v>-265.54352695971846</v>
      </c>
    </row>
    <row r="1551" spans="1:4" x14ac:dyDescent="0.15">
      <c r="A1551">
        <v>1550</v>
      </c>
      <c r="B1551">
        <v>3.0981000000000001</v>
      </c>
      <c r="C1551">
        <f>'PID Simulator'!$D$7/SQRT(1+('PID Simulator'!$D$8*B1551)^2)</f>
        <v>3.2261046350088356E-2</v>
      </c>
      <c r="D1551">
        <f>-DEGREES(ATAN2(1,'PID Simulator'!$D$8*B1551))+DEGREES(-'PID Simulator'!$D$9*B1551)</f>
        <v>-265.6593119287831</v>
      </c>
    </row>
    <row r="1552" spans="1:4" x14ac:dyDescent="0.15">
      <c r="A1552">
        <v>1551</v>
      </c>
      <c r="B1552">
        <v>3.1001000000000003</v>
      </c>
      <c r="C1552">
        <f>'PID Simulator'!$D$7/SQRT(1+('PID Simulator'!$D$8*B1552)^2)</f>
        <v>3.2240255083801753E-2</v>
      </c>
      <c r="D1552">
        <f>-DEGREES(ATAN2(1,'PID Simulator'!$D$8*B1552))+DEGREES(-'PID Simulator'!$D$9*B1552)</f>
        <v>-265.77509535961508</v>
      </c>
    </row>
    <row r="1553" spans="1:4" x14ac:dyDescent="0.15">
      <c r="A1553">
        <v>1552</v>
      </c>
      <c r="B1553">
        <v>3.1021000000000001</v>
      </c>
      <c r="C1553">
        <f>'PID Simulator'!$D$7/SQRT(1+('PID Simulator'!$D$8*B1553)^2)</f>
        <v>3.2219490585021583E-2</v>
      </c>
      <c r="D1553">
        <f>-DEGREES(ATAN2(1,'PID Simulator'!$D$8*B1553))+DEGREES(-'PID Simulator'!$D$9*B1553)</f>
        <v>-265.8908772551855</v>
      </c>
    </row>
    <row r="1554" spans="1:4" x14ac:dyDescent="0.15">
      <c r="A1554">
        <v>1553</v>
      </c>
      <c r="B1554">
        <v>3.1041000000000003</v>
      </c>
      <c r="C1554">
        <f>'PID Simulator'!$D$7/SQRT(1+('PID Simulator'!$D$8*B1554)^2)</f>
        <v>3.2198752802115593E-2</v>
      </c>
      <c r="D1554">
        <f>-DEGREES(ATAN2(1,'PID Simulator'!$D$8*B1554))+DEGREES(-'PID Simulator'!$D$9*B1554)</f>
        <v>-266.00665761845778</v>
      </c>
    </row>
    <row r="1555" spans="1:4" x14ac:dyDescent="0.15">
      <c r="A1555">
        <v>1554</v>
      </c>
      <c r="B1555">
        <v>3.1061000000000001</v>
      </c>
      <c r="C1555">
        <f>'PID Simulator'!$D$7/SQRT(1+('PID Simulator'!$D$8*B1555)^2)</f>
        <v>3.2178041683584215E-2</v>
      </c>
      <c r="D1555">
        <f>-DEGREES(ATAN2(1,'PID Simulator'!$D$8*B1555))+DEGREES(-'PID Simulator'!$D$9*B1555)</f>
        <v>-266.12243645238777</v>
      </c>
    </row>
    <row r="1556" spans="1:4" x14ac:dyDescent="0.15">
      <c r="A1556">
        <v>1555</v>
      </c>
      <c r="B1556">
        <v>3.1081000000000003</v>
      </c>
      <c r="C1556">
        <f>'PID Simulator'!$D$7/SQRT(1+('PID Simulator'!$D$8*B1556)^2)</f>
        <v>3.2157357178060036E-2</v>
      </c>
      <c r="D1556">
        <f>-DEGREES(ATAN2(1,'PID Simulator'!$D$8*B1556))+DEGREES(-'PID Simulator'!$D$9*B1556)</f>
        <v>-266.23821375992372</v>
      </c>
    </row>
    <row r="1557" spans="1:4" x14ac:dyDescent="0.15">
      <c r="A1557">
        <v>1556</v>
      </c>
      <c r="B1557">
        <v>3.1101000000000001</v>
      </c>
      <c r="C1557">
        <f>'PID Simulator'!$D$7/SQRT(1+('PID Simulator'!$D$8*B1557)^2)</f>
        <v>3.2136699234307495E-2</v>
      </c>
      <c r="D1557">
        <f>-DEGREES(ATAN2(1,'PID Simulator'!$D$8*B1557))+DEGREES(-'PID Simulator'!$D$9*B1557)</f>
        <v>-266.3539895440062</v>
      </c>
    </row>
    <row r="1558" spans="1:4" x14ac:dyDescent="0.15">
      <c r="A1558">
        <v>1557</v>
      </c>
      <c r="B1558">
        <v>3.1121000000000003</v>
      </c>
      <c r="C1558">
        <f>'PID Simulator'!$D$7/SQRT(1+('PID Simulator'!$D$8*B1558)^2)</f>
        <v>3.2116067801222344E-2</v>
      </c>
      <c r="D1558">
        <f>-DEGREES(ATAN2(1,'PID Simulator'!$D$8*B1558))+DEGREES(-'PID Simulator'!$D$9*B1558)</f>
        <v>-266.46976380756837</v>
      </c>
    </row>
    <row r="1559" spans="1:4" x14ac:dyDescent="0.15">
      <c r="A1559">
        <v>1558</v>
      </c>
      <c r="B1559">
        <v>3.1141000000000001</v>
      </c>
      <c r="C1559">
        <f>'PID Simulator'!$D$7/SQRT(1+('PID Simulator'!$D$8*B1559)^2)</f>
        <v>3.2095462827831302E-2</v>
      </c>
      <c r="D1559">
        <f>-DEGREES(ATAN2(1,'PID Simulator'!$D$8*B1559))+DEGREES(-'PID Simulator'!$D$9*B1559)</f>
        <v>-266.5855365535358</v>
      </c>
    </row>
    <row r="1560" spans="1:4" x14ac:dyDescent="0.15">
      <c r="A1560">
        <v>1559</v>
      </c>
      <c r="B1560">
        <v>3.1161000000000003</v>
      </c>
      <c r="C1560">
        <f>'PID Simulator'!$D$7/SQRT(1+('PID Simulator'!$D$8*B1560)^2)</f>
        <v>3.207488426329163E-2</v>
      </c>
      <c r="D1560">
        <f>-DEGREES(ATAN2(1,'PID Simulator'!$D$8*B1560))+DEGREES(-'PID Simulator'!$D$9*B1560)</f>
        <v>-266.70130778482667</v>
      </c>
    </row>
    <row r="1561" spans="1:4" x14ac:dyDescent="0.15">
      <c r="A1561">
        <v>1560</v>
      </c>
      <c r="B1561">
        <v>3.1181000000000001</v>
      </c>
      <c r="C1561">
        <f>'PID Simulator'!$D$7/SQRT(1+('PID Simulator'!$D$8*B1561)^2)</f>
        <v>3.2054332056890678E-2</v>
      </c>
      <c r="D1561">
        <f>-DEGREES(ATAN2(1,'PID Simulator'!$D$8*B1561))+DEGREES(-'PID Simulator'!$D$9*B1561)</f>
        <v>-266.81707750435152</v>
      </c>
    </row>
    <row r="1562" spans="1:4" x14ac:dyDescent="0.15">
      <c r="A1562">
        <v>1561</v>
      </c>
      <c r="B1562">
        <v>3.1201000000000003</v>
      </c>
      <c r="C1562">
        <f>'PID Simulator'!$D$7/SQRT(1+('PID Simulator'!$D$8*B1562)^2)</f>
        <v>3.2033806158045484E-2</v>
      </c>
      <c r="D1562">
        <f>-DEGREES(ATAN2(1,'PID Simulator'!$D$8*B1562))+DEGREES(-'PID Simulator'!$D$9*B1562)</f>
        <v>-266.93284571501351</v>
      </c>
    </row>
    <row r="1563" spans="1:4" x14ac:dyDescent="0.15">
      <c r="A1563">
        <v>1562</v>
      </c>
      <c r="B1563">
        <v>3.1221000000000001</v>
      </c>
      <c r="C1563">
        <f>'PID Simulator'!$D$7/SQRT(1+('PID Simulator'!$D$8*B1563)^2)</f>
        <v>3.2013306516302395E-2</v>
      </c>
      <c r="D1563">
        <f>-DEGREES(ATAN2(1,'PID Simulator'!$D$8*B1563))+DEGREES(-'PID Simulator'!$D$9*B1563)</f>
        <v>-267.04861241970843</v>
      </c>
    </row>
    <row r="1564" spans="1:4" x14ac:dyDescent="0.15">
      <c r="A1564">
        <v>1563</v>
      </c>
      <c r="B1564">
        <v>3.1241000000000003</v>
      </c>
      <c r="C1564">
        <f>'PID Simulator'!$D$7/SQRT(1+('PID Simulator'!$D$8*B1564)^2)</f>
        <v>3.1992833081336589E-2</v>
      </c>
      <c r="D1564">
        <f>-DEGREES(ATAN2(1,'PID Simulator'!$D$8*B1564))+DEGREES(-'PID Simulator'!$D$9*B1564)</f>
        <v>-267.16437762132455</v>
      </c>
    </row>
    <row r="1565" spans="1:4" x14ac:dyDescent="0.15">
      <c r="A1565">
        <v>1564</v>
      </c>
      <c r="B1565">
        <v>3.1261000000000001</v>
      </c>
      <c r="C1565">
        <f>'PID Simulator'!$D$7/SQRT(1+('PID Simulator'!$D$8*B1565)^2)</f>
        <v>3.1972385802951746E-2</v>
      </c>
      <c r="D1565">
        <f>-DEGREES(ATAN2(1,'PID Simulator'!$D$8*B1565))+DEGREES(-'PID Simulator'!$D$9*B1565)</f>
        <v>-267.28014132274285</v>
      </c>
    </row>
    <row r="1566" spans="1:4" x14ac:dyDescent="0.15">
      <c r="A1566">
        <v>1565</v>
      </c>
      <c r="B1566">
        <v>3.1281000000000003</v>
      </c>
      <c r="C1566">
        <f>'PID Simulator'!$D$7/SQRT(1+('PID Simulator'!$D$8*B1566)^2)</f>
        <v>3.1951964631079535E-2</v>
      </c>
      <c r="D1566">
        <f>-DEGREES(ATAN2(1,'PID Simulator'!$D$8*B1566))+DEGREES(-'PID Simulator'!$D$9*B1566)</f>
        <v>-267.395903526837</v>
      </c>
    </row>
    <row r="1567" spans="1:4" x14ac:dyDescent="0.15">
      <c r="A1567">
        <v>1566</v>
      </c>
      <c r="B1567">
        <v>3.1301000000000001</v>
      </c>
      <c r="C1567">
        <f>'PID Simulator'!$D$7/SQRT(1+('PID Simulator'!$D$8*B1567)^2)</f>
        <v>3.1931569515779322E-2</v>
      </c>
      <c r="D1567">
        <f>-DEGREES(ATAN2(1,'PID Simulator'!$D$8*B1567))+DEGREES(-'PID Simulator'!$D$9*B1567)</f>
        <v>-267.51166423647322</v>
      </c>
    </row>
    <row r="1568" spans="1:4" x14ac:dyDescent="0.15">
      <c r="A1568">
        <v>1567</v>
      </c>
      <c r="B1568">
        <v>3.1321000000000003</v>
      </c>
      <c r="C1568">
        <f>'PID Simulator'!$D$7/SQRT(1+('PID Simulator'!$D$8*B1568)^2)</f>
        <v>3.1911200407237661E-2</v>
      </c>
      <c r="D1568">
        <f>-DEGREES(ATAN2(1,'PID Simulator'!$D$8*B1568))+DEGREES(-'PID Simulator'!$D$9*B1568)</f>
        <v>-267.62742345451045</v>
      </c>
    </row>
    <row r="1569" spans="1:4" x14ac:dyDescent="0.15">
      <c r="A1569">
        <v>1568</v>
      </c>
      <c r="B1569">
        <v>3.1341000000000001</v>
      </c>
      <c r="C1569">
        <f>'PID Simulator'!$D$7/SQRT(1+('PID Simulator'!$D$8*B1569)^2)</f>
        <v>3.1890857255767971E-2</v>
      </c>
      <c r="D1569">
        <f>-DEGREES(ATAN2(1,'PID Simulator'!$D$8*B1569))+DEGREES(-'PID Simulator'!$D$9*B1569)</f>
        <v>-267.7431811838004</v>
      </c>
    </row>
    <row r="1570" spans="1:4" x14ac:dyDescent="0.15">
      <c r="A1570">
        <v>1569</v>
      </c>
      <c r="B1570">
        <v>3.1361000000000003</v>
      </c>
      <c r="C1570">
        <f>'PID Simulator'!$D$7/SQRT(1+('PID Simulator'!$D$8*B1570)^2)</f>
        <v>3.1870540011810063E-2</v>
      </c>
      <c r="D1570">
        <f>-DEGREES(ATAN2(1,'PID Simulator'!$D$8*B1570))+DEGREES(-'PID Simulator'!$D$9*B1570)</f>
        <v>-267.85893742718758</v>
      </c>
    </row>
    <row r="1571" spans="1:4" x14ac:dyDescent="0.15">
      <c r="A1571">
        <v>1570</v>
      </c>
      <c r="B1571">
        <v>3.1381000000000001</v>
      </c>
      <c r="C1571">
        <f>'PID Simulator'!$D$7/SQRT(1+('PID Simulator'!$D$8*B1571)^2)</f>
        <v>3.1850248625929792E-2</v>
      </c>
      <c r="D1571">
        <f>-DEGREES(ATAN2(1,'PID Simulator'!$D$8*B1571))+DEGREES(-'PID Simulator'!$D$9*B1571)</f>
        <v>-267.97469218750894</v>
      </c>
    </row>
    <row r="1572" spans="1:4" x14ac:dyDescent="0.15">
      <c r="A1572">
        <v>1571</v>
      </c>
      <c r="B1572">
        <v>3.1401000000000003</v>
      </c>
      <c r="C1572">
        <f>'PID Simulator'!$D$7/SQRT(1+('PID Simulator'!$D$8*B1572)^2)</f>
        <v>3.1829983048818622E-2</v>
      </c>
      <c r="D1572">
        <f>-DEGREES(ATAN2(1,'PID Simulator'!$D$8*B1572))+DEGREES(-'PID Simulator'!$D$9*B1572)</f>
        <v>-268.09044546759469</v>
      </c>
    </row>
    <row r="1573" spans="1:4" x14ac:dyDescent="0.15">
      <c r="A1573">
        <v>1572</v>
      </c>
      <c r="B1573">
        <v>3.1421000000000001</v>
      </c>
      <c r="C1573">
        <f>'PID Simulator'!$D$7/SQRT(1+('PID Simulator'!$D$8*B1573)^2)</f>
        <v>3.1809743231293264E-2</v>
      </c>
      <c r="D1573">
        <f>-DEGREES(ATAN2(1,'PID Simulator'!$D$8*B1573))+DEGREES(-'PID Simulator'!$D$9*B1573)</f>
        <v>-268.20619727026741</v>
      </c>
    </row>
    <row r="1574" spans="1:4" x14ac:dyDescent="0.15">
      <c r="A1574">
        <v>1573</v>
      </c>
      <c r="B1574">
        <v>3.1441000000000003</v>
      </c>
      <c r="C1574">
        <f>'PID Simulator'!$D$7/SQRT(1+('PID Simulator'!$D$8*B1574)^2)</f>
        <v>3.1789529124295224E-2</v>
      </c>
      <c r="D1574">
        <f>-DEGREES(ATAN2(1,'PID Simulator'!$D$8*B1574))+DEGREES(-'PID Simulator'!$D$9*B1574)</f>
        <v>-268.32194759834283</v>
      </c>
    </row>
    <row r="1575" spans="1:4" x14ac:dyDescent="0.15">
      <c r="A1575">
        <v>1574</v>
      </c>
      <c r="B1575">
        <v>3.1461000000000001</v>
      </c>
      <c r="C1575">
        <f>'PID Simulator'!$D$7/SQRT(1+('PID Simulator'!$D$8*B1575)^2)</f>
        <v>3.1769340678890479E-2</v>
      </c>
      <c r="D1575">
        <f>-DEGREES(ATAN2(1,'PID Simulator'!$D$8*B1575))+DEGREES(-'PID Simulator'!$D$9*B1575)</f>
        <v>-268.4376964546293</v>
      </c>
    </row>
    <row r="1576" spans="1:4" x14ac:dyDescent="0.15">
      <c r="A1576">
        <v>1575</v>
      </c>
      <c r="B1576">
        <v>3.1481000000000003</v>
      </c>
      <c r="C1576">
        <f>'PID Simulator'!$D$7/SQRT(1+('PID Simulator'!$D$8*B1576)^2)</f>
        <v>3.1749177846269003E-2</v>
      </c>
      <c r="D1576">
        <f>-DEGREES(ATAN2(1,'PID Simulator'!$D$8*B1576))+DEGREES(-'PID Simulator'!$D$9*B1576)</f>
        <v>-268.55344384192819</v>
      </c>
    </row>
    <row r="1577" spans="1:4" x14ac:dyDescent="0.15">
      <c r="A1577">
        <v>1576</v>
      </c>
      <c r="B1577">
        <v>3.1501000000000001</v>
      </c>
      <c r="C1577">
        <f>'PID Simulator'!$D$7/SQRT(1+('PID Simulator'!$D$8*B1577)^2)</f>
        <v>3.172904057774445E-2</v>
      </c>
      <c r="D1577">
        <f>-DEGREES(ATAN2(1,'PID Simulator'!$D$8*B1577))+DEGREES(-'PID Simulator'!$D$9*B1577)</f>
        <v>-268.66918976303373</v>
      </c>
    </row>
    <row r="1578" spans="1:4" x14ac:dyDescent="0.15">
      <c r="A1578">
        <v>1577</v>
      </c>
      <c r="B1578">
        <v>3.1521000000000003</v>
      </c>
      <c r="C1578">
        <f>'PID Simulator'!$D$7/SQRT(1+('PID Simulator'!$D$8*B1578)^2)</f>
        <v>3.1708928824753707E-2</v>
      </c>
      <c r="D1578">
        <f>-DEGREES(ATAN2(1,'PID Simulator'!$D$8*B1578))+DEGREES(-'PID Simulator'!$D$9*B1578)</f>
        <v>-268.78493422073308</v>
      </c>
    </row>
    <row r="1579" spans="1:4" x14ac:dyDescent="0.15">
      <c r="A1579">
        <v>1578</v>
      </c>
      <c r="B1579">
        <v>3.1541000000000001</v>
      </c>
      <c r="C1579">
        <f>'PID Simulator'!$D$7/SQRT(1+('PID Simulator'!$D$8*B1579)^2)</f>
        <v>3.1688842538856538E-2</v>
      </c>
      <c r="D1579">
        <f>-DEGREES(ATAN2(1,'PID Simulator'!$D$8*B1579))+DEGREES(-'PID Simulator'!$D$9*B1579)</f>
        <v>-268.90067721780628</v>
      </c>
    </row>
    <row r="1580" spans="1:4" x14ac:dyDescent="0.15">
      <c r="A1580">
        <v>1579</v>
      </c>
      <c r="B1580">
        <v>3.1561000000000003</v>
      </c>
      <c r="C1580">
        <f>'PID Simulator'!$D$7/SQRT(1+('PID Simulator'!$D$8*B1580)^2)</f>
        <v>3.1668781671735174E-2</v>
      </c>
      <c r="D1580">
        <f>-DEGREES(ATAN2(1,'PID Simulator'!$D$8*B1580))+DEGREES(-'PID Simulator'!$D$9*B1580)</f>
        <v>-269.01641875702637</v>
      </c>
    </row>
    <row r="1581" spans="1:4" x14ac:dyDescent="0.15">
      <c r="A1581">
        <v>1580</v>
      </c>
      <c r="B1581">
        <v>3.1581000000000001</v>
      </c>
      <c r="C1581">
        <f>'PID Simulator'!$D$7/SQRT(1+('PID Simulator'!$D$8*B1581)^2)</f>
        <v>3.1648746175193941E-2</v>
      </c>
      <c r="D1581">
        <f>-DEGREES(ATAN2(1,'PID Simulator'!$D$8*B1581))+DEGREES(-'PID Simulator'!$D$9*B1581)</f>
        <v>-269.13215884115948</v>
      </c>
    </row>
    <row r="1582" spans="1:4" x14ac:dyDescent="0.15">
      <c r="A1582">
        <v>1581</v>
      </c>
      <c r="B1582">
        <v>3.1601000000000004</v>
      </c>
      <c r="C1582">
        <f>'PID Simulator'!$D$7/SQRT(1+('PID Simulator'!$D$8*B1582)^2)</f>
        <v>3.1628736001158869E-2</v>
      </c>
      <c r="D1582">
        <f>-DEGREES(ATAN2(1,'PID Simulator'!$D$8*B1582))+DEGREES(-'PID Simulator'!$D$9*B1582)</f>
        <v>-269.24789747296455</v>
      </c>
    </row>
    <row r="1583" spans="1:4" x14ac:dyDescent="0.15">
      <c r="A1583">
        <v>1582</v>
      </c>
      <c r="B1583">
        <v>3.1621000000000001</v>
      </c>
      <c r="C1583">
        <f>'PID Simulator'!$D$7/SQRT(1+('PID Simulator'!$D$8*B1583)^2)</f>
        <v>3.160875110167731E-2</v>
      </c>
      <c r="D1583">
        <f>-DEGREES(ATAN2(1,'PID Simulator'!$D$8*B1583))+DEGREES(-'PID Simulator'!$D$9*B1583)</f>
        <v>-269.36363465519372</v>
      </c>
    </row>
    <row r="1584" spans="1:4" x14ac:dyDescent="0.15">
      <c r="A1584">
        <v>1583</v>
      </c>
      <c r="B1584">
        <v>3.1641000000000004</v>
      </c>
      <c r="C1584">
        <f>'PID Simulator'!$D$7/SQRT(1+('PID Simulator'!$D$8*B1584)^2)</f>
        <v>3.1588791428917552E-2</v>
      </c>
      <c r="D1584">
        <f>-DEGREES(ATAN2(1,'PID Simulator'!$D$8*B1584))+DEGREES(-'PID Simulator'!$D$9*B1584)</f>
        <v>-269.47937039059212</v>
      </c>
    </row>
    <row r="1585" spans="1:4" x14ac:dyDescent="0.15">
      <c r="A1585">
        <v>1584</v>
      </c>
      <c r="B1585">
        <v>3.1661000000000001</v>
      </c>
      <c r="C1585">
        <f>'PID Simulator'!$D$7/SQRT(1+('PID Simulator'!$D$8*B1585)^2)</f>
        <v>3.1568856935168449E-2</v>
      </c>
      <c r="D1585">
        <f>-DEGREES(ATAN2(1,'PID Simulator'!$D$8*B1585))+DEGREES(-'PID Simulator'!$D$9*B1585)</f>
        <v>-269.59510468189791</v>
      </c>
    </row>
    <row r="1586" spans="1:4" x14ac:dyDescent="0.15">
      <c r="A1586">
        <v>1585</v>
      </c>
      <c r="B1586">
        <v>3.1681000000000004</v>
      </c>
      <c r="C1586">
        <f>'PID Simulator'!$D$7/SQRT(1+('PID Simulator'!$D$8*B1586)^2)</f>
        <v>3.1548947572839013E-2</v>
      </c>
      <c r="D1586">
        <f>-DEGREES(ATAN2(1,'PID Simulator'!$D$8*B1586))+DEGREES(-'PID Simulator'!$D$9*B1586)</f>
        <v>-269.71083753184246</v>
      </c>
    </row>
    <row r="1587" spans="1:4" x14ac:dyDescent="0.15">
      <c r="A1587">
        <v>1586</v>
      </c>
      <c r="B1587">
        <v>3.1701000000000001</v>
      </c>
      <c r="C1587">
        <f>'PID Simulator'!$D$7/SQRT(1+('PID Simulator'!$D$8*B1587)^2)</f>
        <v>3.1529063294458086E-2</v>
      </c>
      <c r="D1587">
        <f>-DEGREES(ATAN2(1,'PID Simulator'!$D$8*B1587))+DEGREES(-'PID Simulator'!$D$9*B1587)</f>
        <v>-269.82656894315016</v>
      </c>
    </row>
    <row r="1588" spans="1:4" x14ac:dyDescent="0.15">
      <c r="A1588">
        <v>1587</v>
      </c>
      <c r="B1588">
        <v>3.1721000000000004</v>
      </c>
      <c r="C1588">
        <f>'PID Simulator'!$D$7/SQRT(1+('PID Simulator'!$D$8*B1588)^2)</f>
        <v>3.1509204052673906E-2</v>
      </c>
      <c r="D1588">
        <f>-DEGREES(ATAN2(1,'PID Simulator'!$D$8*B1588))+DEGREES(-'PID Simulator'!$D$9*B1588)</f>
        <v>-269.94229891853865</v>
      </c>
    </row>
    <row r="1589" spans="1:4" x14ac:dyDescent="0.15">
      <c r="A1589">
        <v>1588</v>
      </c>
      <c r="B1589">
        <v>3.1741000000000001</v>
      </c>
      <c r="C1589">
        <f>'PID Simulator'!$D$7/SQRT(1+('PID Simulator'!$D$8*B1589)^2)</f>
        <v>3.1489369800253783E-2</v>
      </c>
      <c r="D1589">
        <f>-DEGREES(ATAN2(1,'PID Simulator'!$D$8*B1589))+DEGREES(-'PID Simulator'!$D$9*B1589)</f>
        <v>-270.05802746071845</v>
      </c>
    </row>
    <row r="1590" spans="1:4" x14ac:dyDescent="0.15">
      <c r="A1590">
        <v>1589</v>
      </c>
      <c r="B1590">
        <v>3.1761000000000004</v>
      </c>
      <c r="C1590">
        <f>'PID Simulator'!$D$7/SQRT(1+('PID Simulator'!$D$8*B1590)^2)</f>
        <v>3.1469560490083676E-2</v>
      </c>
      <c r="D1590">
        <f>-DEGREES(ATAN2(1,'PID Simulator'!$D$8*B1590))+DEGREES(-'PID Simulator'!$D$9*B1590)</f>
        <v>-270.1737545723937</v>
      </c>
    </row>
    <row r="1591" spans="1:4" x14ac:dyDescent="0.15">
      <c r="A1591">
        <v>1590</v>
      </c>
      <c r="B1591">
        <v>3.1781000000000001</v>
      </c>
      <c r="C1591">
        <f>'PID Simulator'!$D$7/SQRT(1+('PID Simulator'!$D$8*B1591)^2)</f>
        <v>3.1449776075167885E-2</v>
      </c>
      <c r="D1591">
        <f>-DEGREES(ATAN2(1,'PID Simulator'!$D$8*B1591))+DEGREES(-'PID Simulator'!$D$9*B1591)</f>
        <v>-270.28948025626141</v>
      </c>
    </row>
    <row r="1592" spans="1:4" x14ac:dyDescent="0.15">
      <c r="A1592">
        <v>1591</v>
      </c>
      <c r="B1592">
        <v>3.1801000000000004</v>
      </c>
      <c r="C1592">
        <f>'PID Simulator'!$D$7/SQRT(1+('PID Simulator'!$D$8*B1592)^2)</f>
        <v>3.1430016508628603E-2</v>
      </c>
      <c r="D1592">
        <f>-DEGREES(ATAN2(1,'PID Simulator'!$D$8*B1592))+DEGREES(-'PID Simulator'!$D$9*B1592)</f>
        <v>-270.40520451501186</v>
      </c>
    </row>
    <row r="1593" spans="1:4" x14ac:dyDescent="0.15">
      <c r="A1593">
        <v>1592</v>
      </c>
      <c r="B1593">
        <v>3.1821000000000002</v>
      </c>
      <c r="C1593">
        <f>'PID Simulator'!$D$7/SQRT(1+('PID Simulator'!$D$8*B1593)^2)</f>
        <v>3.1410281743705602E-2</v>
      </c>
      <c r="D1593">
        <f>-DEGREES(ATAN2(1,'PID Simulator'!$D$8*B1593))+DEGREES(-'PID Simulator'!$D$9*B1593)</f>
        <v>-270.52092735132879</v>
      </c>
    </row>
    <row r="1594" spans="1:4" x14ac:dyDescent="0.15">
      <c r="A1594">
        <v>1593</v>
      </c>
      <c r="B1594">
        <v>3.1841000000000004</v>
      </c>
      <c r="C1594">
        <f>'PID Simulator'!$D$7/SQRT(1+('PID Simulator'!$D$8*B1594)^2)</f>
        <v>3.1390571733755854E-2</v>
      </c>
      <c r="D1594">
        <f>-DEGREES(ATAN2(1,'PID Simulator'!$D$8*B1594))+DEGREES(-'PID Simulator'!$D$9*B1594)</f>
        <v>-270.63664876788891</v>
      </c>
    </row>
    <row r="1595" spans="1:4" x14ac:dyDescent="0.15">
      <c r="A1595">
        <v>1594</v>
      </c>
      <c r="B1595">
        <v>3.1861000000000002</v>
      </c>
      <c r="C1595">
        <f>'PID Simulator'!$D$7/SQRT(1+('PID Simulator'!$D$8*B1595)^2)</f>
        <v>3.1370886432253157E-2</v>
      </c>
      <c r="D1595">
        <f>-DEGREES(ATAN2(1,'PID Simulator'!$D$8*B1595))+DEGREES(-'PID Simulator'!$D$9*B1595)</f>
        <v>-270.75236876736244</v>
      </c>
    </row>
    <row r="1596" spans="1:4" x14ac:dyDescent="0.15">
      <c r="A1596">
        <v>1595</v>
      </c>
      <c r="B1596">
        <v>3.1881000000000004</v>
      </c>
      <c r="C1596">
        <f>'PID Simulator'!$D$7/SQRT(1+('PID Simulator'!$D$8*B1596)^2)</f>
        <v>3.1351225792787756E-2</v>
      </c>
      <c r="D1596">
        <f>-DEGREES(ATAN2(1,'PID Simulator'!$D$8*B1596))+DEGREES(-'PID Simulator'!$D$9*B1596)</f>
        <v>-270.86808735241283</v>
      </c>
    </row>
    <row r="1597" spans="1:4" x14ac:dyDescent="0.15">
      <c r="A1597">
        <v>1596</v>
      </c>
      <c r="B1597">
        <v>3.1901000000000002</v>
      </c>
      <c r="C1597">
        <f>'PID Simulator'!$D$7/SQRT(1+('PID Simulator'!$D$8*B1597)^2)</f>
        <v>3.1331589769066012E-2</v>
      </c>
      <c r="D1597">
        <f>-DEGREES(ATAN2(1,'PID Simulator'!$D$8*B1597))+DEGREES(-'PID Simulator'!$D$9*B1597)</f>
        <v>-270.98380452569688</v>
      </c>
    </row>
    <row r="1598" spans="1:4" x14ac:dyDescent="0.15">
      <c r="A1598">
        <v>1597</v>
      </c>
      <c r="B1598">
        <v>3.1921000000000004</v>
      </c>
      <c r="C1598">
        <f>'PID Simulator'!$D$7/SQRT(1+('PID Simulator'!$D$8*B1598)^2)</f>
        <v>3.1311978314910012E-2</v>
      </c>
      <c r="D1598">
        <f>-DEGREES(ATAN2(1,'PID Simulator'!$D$8*B1598))+DEGREES(-'PID Simulator'!$D$9*B1598)</f>
        <v>-271.0995202898647</v>
      </c>
    </row>
    <row r="1599" spans="1:4" x14ac:dyDescent="0.15">
      <c r="A1599">
        <v>1598</v>
      </c>
      <c r="B1599">
        <v>3.1941000000000002</v>
      </c>
      <c r="C1599">
        <f>'PID Simulator'!$D$7/SQRT(1+('PID Simulator'!$D$8*B1599)^2)</f>
        <v>3.1292391384257226E-2</v>
      </c>
      <c r="D1599">
        <f>-DEGREES(ATAN2(1,'PID Simulator'!$D$8*B1599))+DEGREES(-'PID Simulator'!$D$9*B1599)</f>
        <v>-271.21523464755978</v>
      </c>
    </row>
    <row r="1600" spans="1:4" x14ac:dyDescent="0.15">
      <c r="A1600">
        <v>1599</v>
      </c>
      <c r="B1600">
        <v>3.1961000000000004</v>
      </c>
      <c r="C1600">
        <f>'PID Simulator'!$D$7/SQRT(1+('PID Simulator'!$D$8*B1600)^2)</f>
        <v>3.1272828931160124E-2</v>
      </c>
      <c r="D1600">
        <f>-DEGREES(ATAN2(1,'PID Simulator'!$D$8*B1600))+DEGREES(-'PID Simulator'!$D$9*B1600)</f>
        <v>-271.33094760141915</v>
      </c>
    </row>
    <row r="1601" spans="1:4" x14ac:dyDescent="0.15">
      <c r="A1601">
        <v>1600</v>
      </c>
      <c r="B1601">
        <v>3.1981000000000002</v>
      </c>
      <c r="C1601">
        <f>'PID Simulator'!$D$7/SQRT(1+('PID Simulator'!$D$8*B1601)^2)</f>
        <v>3.1253290909785854E-2</v>
      </c>
      <c r="D1601">
        <f>-DEGREES(ATAN2(1,'PID Simulator'!$D$8*B1601))+DEGREES(-'PID Simulator'!$D$9*B1601)</f>
        <v>-271.44665915407296</v>
      </c>
    </row>
    <row r="1602" spans="1:4" x14ac:dyDescent="0.15">
      <c r="A1602">
        <v>1601</v>
      </c>
      <c r="B1602">
        <v>3.2001000000000004</v>
      </c>
      <c r="C1602">
        <f>'PID Simulator'!$D$7/SQRT(1+('PID Simulator'!$D$8*B1602)^2)</f>
        <v>3.1233777274415821E-2</v>
      </c>
      <c r="D1602">
        <f>-DEGREES(ATAN2(1,'PID Simulator'!$D$8*B1602))+DEGREES(-'PID Simulator'!$D$9*B1602)</f>
        <v>-271.56236930814509</v>
      </c>
    </row>
    <row r="1603" spans="1:4" x14ac:dyDescent="0.15">
      <c r="A1603">
        <v>1602</v>
      </c>
      <c r="B1603">
        <v>3.2021000000000002</v>
      </c>
      <c r="C1603">
        <f>'PID Simulator'!$D$7/SQRT(1+('PID Simulator'!$D$8*B1603)^2)</f>
        <v>3.1214287979445442E-2</v>
      </c>
      <c r="D1603">
        <f>-DEGREES(ATAN2(1,'PID Simulator'!$D$8*B1603))+DEGREES(-'PID Simulator'!$D$9*B1603)</f>
        <v>-271.67807806625274</v>
      </c>
    </row>
    <row r="1604" spans="1:4" x14ac:dyDescent="0.15">
      <c r="A1604">
        <v>1603</v>
      </c>
      <c r="B1604">
        <v>3.2041000000000004</v>
      </c>
      <c r="C1604">
        <f>'PID Simulator'!$D$7/SQRT(1+('PID Simulator'!$D$8*B1604)^2)</f>
        <v>3.1194822979383644E-2</v>
      </c>
      <c r="D1604">
        <f>-DEGREES(ATAN2(1,'PID Simulator'!$D$8*B1604))+DEGREES(-'PID Simulator'!$D$9*B1604)</f>
        <v>-271.79378543100654</v>
      </c>
    </row>
    <row r="1605" spans="1:4" x14ac:dyDescent="0.15">
      <c r="A1605">
        <v>1604</v>
      </c>
      <c r="B1605">
        <v>3.2061000000000002</v>
      </c>
      <c r="C1605">
        <f>'PID Simulator'!$D$7/SQRT(1+('PID Simulator'!$D$8*B1605)^2)</f>
        <v>3.1175382228852643E-2</v>
      </c>
      <c r="D1605">
        <f>-DEGREES(ATAN2(1,'PID Simulator'!$D$8*B1605))+DEGREES(-'PID Simulator'!$D$9*B1605)</f>
        <v>-271.90949140501073</v>
      </c>
    </row>
    <row r="1606" spans="1:4" x14ac:dyDescent="0.15">
      <c r="A1606">
        <v>1605</v>
      </c>
      <c r="B1606">
        <v>3.2081000000000004</v>
      </c>
      <c r="C1606">
        <f>'PID Simulator'!$D$7/SQRT(1+('PID Simulator'!$D$8*B1606)^2)</f>
        <v>3.1155965682587522E-2</v>
      </c>
      <c r="D1606">
        <f>-DEGREES(ATAN2(1,'PID Simulator'!$D$8*B1606))+DEGREES(-'PID Simulator'!$D$9*B1606)</f>
        <v>-272.02519599086304</v>
      </c>
    </row>
    <row r="1607" spans="1:4" x14ac:dyDescent="0.15">
      <c r="A1607">
        <v>1606</v>
      </c>
      <c r="B1607">
        <v>3.2101000000000002</v>
      </c>
      <c r="C1607">
        <f>'PID Simulator'!$D$7/SQRT(1+('PID Simulator'!$D$8*B1607)^2)</f>
        <v>3.1136573295435885E-2</v>
      </c>
      <c r="D1607">
        <f>-DEGREES(ATAN2(1,'PID Simulator'!$D$8*B1607))+DEGREES(-'PID Simulator'!$D$9*B1607)</f>
        <v>-272.14089919115457</v>
      </c>
    </row>
    <row r="1608" spans="1:4" x14ac:dyDescent="0.15">
      <c r="A1608">
        <v>1607</v>
      </c>
      <c r="B1608">
        <v>3.2121000000000004</v>
      </c>
      <c r="C1608">
        <f>'PID Simulator'!$D$7/SQRT(1+('PID Simulator'!$D$8*B1608)^2)</f>
        <v>3.1117205022357531E-2</v>
      </c>
      <c r="D1608">
        <f>-DEGREES(ATAN2(1,'PID Simulator'!$D$8*B1608))+DEGREES(-'PID Simulator'!$D$9*B1608)</f>
        <v>-272.25660100847028</v>
      </c>
    </row>
    <row r="1609" spans="1:4" x14ac:dyDescent="0.15">
      <c r="A1609">
        <v>1608</v>
      </c>
      <c r="B1609">
        <v>3.2141000000000002</v>
      </c>
      <c r="C1609">
        <f>'PID Simulator'!$D$7/SQRT(1+('PID Simulator'!$D$8*B1609)^2)</f>
        <v>3.1097860818424101E-2</v>
      </c>
      <c r="D1609">
        <f>-DEGREES(ATAN2(1,'PID Simulator'!$D$8*B1609))+DEGREES(-'PID Simulator'!$D$9*B1609)</f>
        <v>-272.37230144538842</v>
      </c>
    </row>
    <row r="1610" spans="1:4" x14ac:dyDescent="0.15">
      <c r="A1610">
        <v>1609</v>
      </c>
      <c r="B1610">
        <v>3.2161000000000004</v>
      </c>
      <c r="C1610">
        <f>'PID Simulator'!$D$7/SQRT(1+('PID Simulator'!$D$8*B1610)^2)</f>
        <v>3.1078540638818705E-2</v>
      </c>
      <c r="D1610">
        <f>-DEGREES(ATAN2(1,'PID Simulator'!$D$8*B1610))+DEGREES(-'PID Simulator'!$D$9*B1610)</f>
        <v>-272.48800050448108</v>
      </c>
    </row>
    <row r="1611" spans="1:4" x14ac:dyDescent="0.15">
      <c r="A1611">
        <v>1610</v>
      </c>
      <c r="B1611">
        <v>3.2181000000000002</v>
      </c>
      <c r="C1611">
        <f>'PID Simulator'!$D$7/SQRT(1+('PID Simulator'!$D$8*B1611)^2)</f>
        <v>3.1059244438835606E-2</v>
      </c>
      <c r="D1611">
        <f>-DEGREES(ATAN2(1,'PID Simulator'!$D$8*B1611))+DEGREES(-'PID Simulator'!$D$9*B1611)</f>
        <v>-272.60369818831373</v>
      </c>
    </row>
    <row r="1612" spans="1:4" x14ac:dyDescent="0.15">
      <c r="A1612">
        <v>1611</v>
      </c>
      <c r="B1612">
        <v>3.2201000000000004</v>
      </c>
      <c r="C1612">
        <f>'PID Simulator'!$D$7/SQRT(1+('PID Simulator'!$D$8*B1612)^2)</f>
        <v>3.1039972173879875E-2</v>
      </c>
      <c r="D1612">
        <f>-DEGREES(ATAN2(1,'PID Simulator'!$D$8*B1612))+DEGREES(-'PID Simulator'!$D$9*B1612)</f>
        <v>-272.71939449944563</v>
      </c>
    </row>
    <row r="1613" spans="1:4" x14ac:dyDescent="0.15">
      <c r="A1613">
        <v>1612</v>
      </c>
      <c r="B1613">
        <v>3.2221000000000002</v>
      </c>
      <c r="C1613">
        <f>'PID Simulator'!$D$7/SQRT(1+('PID Simulator'!$D$8*B1613)^2)</f>
        <v>3.1020723799467027E-2</v>
      </c>
      <c r="D1613">
        <f>-DEGREES(ATAN2(1,'PID Simulator'!$D$8*B1613))+DEGREES(-'PID Simulator'!$D$9*B1613)</f>
        <v>-272.83508944042967</v>
      </c>
    </row>
    <row r="1614" spans="1:4" x14ac:dyDescent="0.15">
      <c r="A1614">
        <v>1613</v>
      </c>
      <c r="B1614">
        <v>3.2241000000000004</v>
      </c>
      <c r="C1614">
        <f>'PID Simulator'!$D$7/SQRT(1+('PID Simulator'!$D$8*B1614)^2)</f>
        <v>3.1001499271222685E-2</v>
      </c>
      <c r="D1614">
        <f>-DEGREES(ATAN2(1,'PID Simulator'!$D$8*B1614))+DEGREES(-'PID Simulator'!$D$9*B1614)</f>
        <v>-272.95078301381244</v>
      </c>
    </row>
    <row r="1615" spans="1:4" x14ac:dyDescent="0.15">
      <c r="A1615">
        <v>1614</v>
      </c>
      <c r="B1615">
        <v>3.2261000000000002</v>
      </c>
      <c r="C1615">
        <f>'PID Simulator'!$D$7/SQRT(1+('PID Simulator'!$D$8*B1615)^2)</f>
        <v>3.0982298544882263E-2</v>
      </c>
      <c r="D1615">
        <f>-DEGREES(ATAN2(1,'PID Simulator'!$D$8*B1615))+DEGREES(-'PID Simulator'!$D$9*B1615)</f>
        <v>-273.06647522213404</v>
      </c>
    </row>
    <row r="1616" spans="1:4" x14ac:dyDescent="0.15">
      <c r="A1616">
        <v>1615</v>
      </c>
      <c r="B1616">
        <v>3.2281000000000004</v>
      </c>
      <c r="C1616">
        <f>'PID Simulator'!$D$7/SQRT(1+('PID Simulator'!$D$8*B1616)^2)</f>
        <v>3.0963121576290591E-2</v>
      </c>
      <c r="D1616">
        <f>-DEGREES(ATAN2(1,'PID Simulator'!$D$8*B1616))+DEGREES(-'PID Simulator'!$D$9*B1616)</f>
        <v>-273.18216606792868</v>
      </c>
    </row>
    <row r="1617" spans="1:4" x14ac:dyDescent="0.15">
      <c r="A1617">
        <v>1616</v>
      </c>
      <c r="B1617">
        <v>3.2301000000000002</v>
      </c>
      <c r="C1617">
        <f>'PID Simulator'!$D$7/SQRT(1+('PID Simulator'!$D$8*B1617)^2)</f>
        <v>3.0943968321401619E-2</v>
      </c>
      <c r="D1617">
        <f>-DEGREES(ATAN2(1,'PID Simulator'!$D$8*B1617))+DEGREES(-'PID Simulator'!$D$9*B1617)</f>
        <v>-273.29785555372382</v>
      </c>
    </row>
    <row r="1618" spans="1:4" x14ac:dyDescent="0.15">
      <c r="A1618">
        <v>1617</v>
      </c>
      <c r="B1618">
        <v>3.2321000000000004</v>
      </c>
      <c r="C1618">
        <f>'PID Simulator'!$D$7/SQRT(1+('PID Simulator'!$D$8*B1618)^2)</f>
        <v>3.0924838736278035E-2</v>
      </c>
      <c r="D1618">
        <f>-DEGREES(ATAN2(1,'PID Simulator'!$D$8*B1618))+DEGREES(-'PID Simulator'!$D$9*B1618)</f>
        <v>-273.41354368204105</v>
      </c>
    </row>
    <row r="1619" spans="1:4" x14ac:dyDescent="0.15">
      <c r="A1619">
        <v>1618</v>
      </c>
      <c r="B1619">
        <v>3.2341000000000002</v>
      </c>
      <c r="C1619">
        <f>'PID Simulator'!$D$7/SQRT(1+('PID Simulator'!$D$8*B1619)^2)</f>
        <v>3.090573277709097E-2</v>
      </c>
      <c r="D1619">
        <f>-DEGREES(ATAN2(1,'PID Simulator'!$D$8*B1619))+DEGREES(-'PID Simulator'!$D$9*B1619)</f>
        <v>-273.52923045539558</v>
      </c>
    </row>
    <row r="1620" spans="1:4" x14ac:dyDescent="0.15">
      <c r="A1620">
        <v>1619</v>
      </c>
      <c r="B1620">
        <v>3.2361000000000004</v>
      </c>
      <c r="C1620">
        <f>'PID Simulator'!$D$7/SQRT(1+('PID Simulator'!$D$8*B1620)^2)</f>
        <v>3.088665040011962E-2</v>
      </c>
      <c r="D1620">
        <f>-DEGREES(ATAN2(1,'PID Simulator'!$D$8*B1620))+DEGREES(-'PID Simulator'!$D$9*B1620)</f>
        <v>-273.64491587629635</v>
      </c>
    </row>
    <row r="1621" spans="1:4" x14ac:dyDescent="0.15">
      <c r="A1621">
        <v>1620</v>
      </c>
      <c r="B1621">
        <v>3.2381000000000002</v>
      </c>
      <c r="C1621">
        <f>'PID Simulator'!$D$7/SQRT(1+('PID Simulator'!$D$8*B1621)^2)</f>
        <v>3.0867591561750975E-2</v>
      </c>
      <c r="D1621">
        <f>-DEGREES(ATAN2(1,'PID Simulator'!$D$8*B1621))+DEGREES(-'PID Simulator'!$D$9*B1621)</f>
        <v>-273.76059994724619</v>
      </c>
    </row>
    <row r="1622" spans="1:4" x14ac:dyDescent="0.15">
      <c r="A1622">
        <v>1621</v>
      </c>
      <c r="B1622">
        <v>3.2401000000000004</v>
      </c>
      <c r="C1622">
        <f>'PID Simulator'!$D$7/SQRT(1+('PID Simulator'!$D$8*B1622)^2)</f>
        <v>3.0848556218479421E-2</v>
      </c>
      <c r="D1622">
        <f>-DEGREES(ATAN2(1,'PID Simulator'!$D$8*B1622))+DEGREES(-'PID Simulator'!$D$9*B1622)</f>
        <v>-273.87628267074189</v>
      </c>
    </row>
    <row r="1623" spans="1:4" x14ac:dyDescent="0.15">
      <c r="A1623">
        <v>1622</v>
      </c>
      <c r="B1623">
        <v>3.2421000000000002</v>
      </c>
      <c r="C1623">
        <f>'PID Simulator'!$D$7/SQRT(1+('PID Simulator'!$D$8*B1623)^2)</f>
        <v>3.0829544326906464E-2</v>
      </c>
      <c r="D1623">
        <f>-DEGREES(ATAN2(1,'PID Simulator'!$D$8*B1623))+DEGREES(-'PID Simulator'!$D$9*B1623)</f>
        <v>-273.99196404927386</v>
      </c>
    </row>
    <row r="1624" spans="1:4" x14ac:dyDescent="0.15">
      <c r="A1624">
        <v>1623</v>
      </c>
      <c r="B1624">
        <v>3.2441000000000004</v>
      </c>
      <c r="C1624">
        <f>'PID Simulator'!$D$7/SQRT(1+('PID Simulator'!$D$8*B1624)^2)</f>
        <v>3.0810555843740352E-2</v>
      </c>
      <c r="D1624">
        <f>-DEGREES(ATAN2(1,'PID Simulator'!$D$8*B1624))+DEGREES(-'PID Simulator'!$D$9*B1624)</f>
        <v>-274.10764408532646</v>
      </c>
    </row>
    <row r="1625" spans="1:4" x14ac:dyDescent="0.15">
      <c r="A1625">
        <v>1624</v>
      </c>
      <c r="B1625">
        <v>3.2461000000000002</v>
      </c>
      <c r="C1625">
        <f>'PID Simulator'!$D$7/SQRT(1+('PID Simulator'!$D$8*B1625)^2)</f>
        <v>3.0791590725795792E-2</v>
      </c>
      <c r="D1625">
        <f>-DEGREES(ATAN2(1,'PID Simulator'!$D$8*B1625))+DEGREES(-'PID Simulator'!$D$9*B1625)</f>
        <v>-274.22332278137793</v>
      </c>
    </row>
    <row r="1626" spans="1:4" x14ac:dyDescent="0.15">
      <c r="A1626">
        <v>1625</v>
      </c>
      <c r="B1626">
        <v>3.2481000000000004</v>
      </c>
      <c r="C1626">
        <f>'PID Simulator'!$D$7/SQRT(1+('PID Simulator'!$D$8*B1626)^2)</f>
        <v>3.0772648929993592E-2</v>
      </c>
      <c r="D1626">
        <f>-DEGREES(ATAN2(1,'PID Simulator'!$D$8*B1626))+DEGREES(-'PID Simulator'!$D$9*B1626)</f>
        <v>-274.33900013990058</v>
      </c>
    </row>
    <row r="1627" spans="1:4" x14ac:dyDescent="0.15">
      <c r="A1627">
        <v>1626</v>
      </c>
      <c r="B1627">
        <v>3.2501000000000002</v>
      </c>
      <c r="C1627">
        <f>'PID Simulator'!$D$7/SQRT(1+('PID Simulator'!$D$8*B1627)^2)</f>
        <v>3.0753730413360353E-2</v>
      </c>
      <c r="D1627">
        <f>-DEGREES(ATAN2(1,'PID Simulator'!$D$8*B1627))+DEGREES(-'PID Simulator'!$D$9*B1627)</f>
        <v>-274.45467616336032</v>
      </c>
    </row>
    <row r="1628" spans="1:4" x14ac:dyDescent="0.15">
      <c r="A1628">
        <v>1627</v>
      </c>
      <c r="B1628">
        <v>3.2521000000000004</v>
      </c>
      <c r="C1628">
        <f>'PID Simulator'!$D$7/SQRT(1+('PID Simulator'!$D$8*B1628)^2)</f>
        <v>3.0734835133028146E-2</v>
      </c>
      <c r="D1628">
        <f>-DEGREES(ATAN2(1,'PID Simulator'!$D$8*B1628))+DEGREES(-'PID Simulator'!$D$9*B1628)</f>
        <v>-274.57035085421728</v>
      </c>
    </row>
    <row r="1629" spans="1:4" x14ac:dyDescent="0.15">
      <c r="A1629">
        <v>1628</v>
      </c>
      <c r="B1629">
        <v>3.2541000000000002</v>
      </c>
      <c r="C1629">
        <f>'PID Simulator'!$D$7/SQRT(1+('PID Simulator'!$D$8*B1629)^2)</f>
        <v>3.0715963046234151E-2</v>
      </c>
      <c r="D1629">
        <f>-DEGREES(ATAN2(1,'PID Simulator'!$D$8*B1629))+DEGREES(-'PID Simulator'!$D$9*B1629)</f>
        <v>-274.68602421492545</v>
      </c>
    </row>
    <row r="1630" spans="1:4" x14ac:dyDescent="0.15">
      <c r="A1630">
        <v>1629</v>
      </c>
      <c r="B1630">
        <v>3.2561000000000004</v>
      </c>
      <c r="C1630">
        <f>'PID Simulator'!$D$7/SQRT(1+('PID Simulator'!$D$8*B1630)^2)</f>
        <v>3.0697114110320393E-2</v>
      </c>
      <c r="D1630">
        <f>-DEGREES(ATAN2(1,'PID Simulator'!$D$8*B1630))+DEGREES(-'PID Simulator'!$D$9*B1630)</f>
        <v>-274.8016962479328</v>
      </c>
    </row>
    <row r="1631" spans="1:4" x14ac:dyDescent="0.15">
      <c r="A1631">
        <v>1630</v>
      </c>
      <c r="B1631">
        <v>3.2581000000000002</v>
      </c>
      <c r="C1631">
        <f>'PID Simulator'!$D$7/SQRT(1+('PID Simulator'!$D$8*B1631)^2)</f>
        <v>3.0678288282733394E-2</v>
      </c>
      <c r="D1631">
        <f>-DEGREES(ATAN2(1,'PID Simulator'!$D$8*B1631))+DEGREES(-'PID Simulator'!$D$9*B1631)</f>
        <v>-274.9173669556813</v>
      </c>
    </row>
    <row r="1632" spans="1:4" x14ac:dyDescent="0.15">
      <c r="A1632">
        <v>1631</v>
      </c>
      <c r="B1632">
        <v>3.2601000000000004</v>
      </c>
      <c r="C1632">
        <f>'PID Simulator'!$D$7/SQRT(1+('PID Simulator'!$D$8*B1632)^2)</f>
        <v>3.0659485521023828E-2</v>
      </c>
      <c r="D1632">
        <f>-DEGREES(ATAN2(1,'PID Simulator'!$D$8*B1632))+DEGREES(-'PID Simulator'!$D$9*B1632)</f>
        <v>-275.033036340607</v>
      </c>
    </row>
    <row r="1633" spans="1:4" x14ac:dyDescent="0.15">
      <c r="A1633">
        <v>1632</v>
      </c>
      <c r="B1633">
        <v>3.2621000000000002</v>
      </c>
      <c r="C1633">
        <f>'PID Simulator'!$D$7/SQRT(1+('PID Simulator'!$D$8*B1633)^2)</f>
        <v>3.0640705782846261E-2</v>
      </c>
      <c r="D1633">
        <f>-DEGREES(ATAN2(1,'PID Simulator'!$D$8*B1633))+DEGREES(-'PID Simulator'!$D$9*B1633)</f>
        <v>-275.14870440513977</v>
      </c>
    </row>
    <row r="1634" spans="1:4" x14ac:dyDescent="0.15">
      <c r="A1634">
        <v>1633</v>
      </c>
      <c r="B1634">
        <v>3.2641000000000004</v>
      </c>
      <c r="C1634">
        <f>'PID Simulator'!$D$7/SQRT(1+('PID Simulator'!$D$8*B1634)^2)</f>
        <v>3.0621949025958769E-2</v>
      </c>
      <c r="D1634">
        <f>-DEGREES(ATAN2(1,'PID Simulator'!$D$8*B1634))+DEGREES(-'PID Simulator'!$D$9*B1634)</f>
        <v>-275.26437115170393</v>
      </c>
    </row>
    <row r="1635" spans="1:4" x14ac:dyDescent="0.15">
      <c r="A1635">
        <v>1634</v>
      </c>
      <c r="B1635">
        <v>3.2661000000000002</v>
      </c>
      <c r="C1635">
        <f>'PID Simulator'!$D$7/SQRT(1+('PID Simulator'!$D$8*B1635)^2)</f>
        <v>3.0603215208222678E-2</v>
      </c>
      <c r="D1635">
        <f>-DEGREES(ATAN2(1,'PID Simulator'!$D$8*B1635))+DEGREES(-'PID Simulator'!$D$9*B1635)</f>
        <v>-275.38003658271737</v>
      </c>
    </row>
    <row r="1636" spans="1:4" x14ac:dyDescent="0.15">
      <c r="A1636">
        <v>1635</v>
      </c>
      <c r="B1636">
        <v>3.2681000000000004</v>
      </c>
      <c r="C1636">
        <f>'PID Simulator'!$D$7/SQRT(1+('PID Simulator'!$D$8*B1636)^2)</f>
        <v>3.0584504287602191E-2</v>
      </c>
      <c r="D1636">
        <f>-DEGREES(ATAN2(1,'PID Simulator'!$D$8*B1636))+DEGREES(-'PID Simulator'!$D$9*B1636)</f>
        <v>-275.49570070059252</v>
      </c>
    </row>
    <row r="1637" spans="1:4" x14ac:dyDescent="0.15">
      <c r="A1637">
        <v>1636</v>
      </c>
      <c r="B1637">
        <v>3.2701000000000002</v>
      </c>
      <c r="C1637">
        <f>'PID Simulator'!$D$7/SQRT(1+('PID Simulator'!$D$8*B1637)^2)</f>
        <v>3.0565816222164154E-2</v>
      </c>
      <c r="D1637">
        <f>-DEGREES(ATAN2(1,'PID Simulator'!$D$8*B1637))+DEGREES(-'PID Simulator'!$D$9*B1637)</f>
        <v>-275.61136350773563</v>
      </c>
    </row>
    <row r="1638" spans="1:4" x14ac:dyDescent="0.15">
      <c r="A1638">
        <v>1637</v>
      </c>
      <c r="B1638">
        <v>3.2721000000000005</v>
      </c>
      <c r="C1638">
        <f>'PID Simulator'!$D$7/SQRT(1+('PID Simulator'!$D$8*B1638)^2)</f>
        <v>3.0547150970077645E-2</v>
      </c>
      <c r="D1638">
        <f>-DEGREES(ATAN2(1,'PID Simulator'!$D$8*B1638))+DEGREES(-'PID Simulator'!$D$9*B1638)</f>
        <v>-275.72702500654731</v>
      </c>
    </row>
    <row r="1639" spans="1:4" x14ac:dyDescent="0.15">
      <c r="A1639">
        <v>1638</v>
      </c>
      <c r="B1639">
        <v>3.2741000000000002</v>
      </c>
      <c r="C1639">
        <f>'PID Simulator'!$D$7/SQRT(1+('PID Simulator'!$D$8*B1639)^2)</f>
        <v>3.0528508489613759E-2</v>
      </c>
      <c r="D1639">
        <f>-DEGREES(ATAN2(1,'PID Simulator'!$D$8*B1639))+DEGREES(-'PID Simulator'!$D$9*B1639)</f>
        <v>-275.84268519942202</v>
      </c>
    </row>
    <row r="1640" spans="1:4" x14ac:dyDescent="0.15">
      <c r="A1640">
        <v>1639</v>
      </c>
      <c r="B1640">
        <v>3.2761000000000005</v>
      </c>
      <c r="C1640">
        <f>'PID Simulator'!$D$7/SQRT(1+('PID Simulator'!$D$8*B1640)^2)</f>
        <v>3.050988873914522E-2</v>
      </c>
      <c r="D1640">
        <f>-DEGREES(ATAN2(1,'PID Simulator'!$D$8*B1640))+DEGREES(-'PID Simulator'!$D$9*B1640)</f>
        <v>-275.95834408874862</v>
      </c>
    </row>
    <row r="1641" spans="1:4" x14ac:dyDescent="0.15">
      <c r="A1641">
        <v>1640</v>
      </c>
      <c r="B1641">
        <v>3.2781000000000002</v>
      </c>
      <c r="C1641">
        <f>'PID Simulator'!$D$7/SQRT(1+('PID Simulator'!$D$8*B1641)^2)</f>
        <v>3.0491291677146114E-2</v>
      </c>
      <c r="D1641">
        <f>-DEGREES(ATAN2(1,'PID Simulator'!$D$8*B1641))+DEGREES(-'PID Simulator'!$D$9*B1641)</f>
        <v>-276.07400167691003</v>
      </c>
    </row>
    <row r="1642" spans="1:4" x14ac:dyDescent="0.15">
      <c r="A1642">
        <v>1641</v>
      </c>
      <c r="B1642">
        <v>3.2801000000000005</v>
      </c>
      <c r="C1642">
        <f>'PID Simulator'!$D$7/SQRT(1+('PID Simulator'!$D$8*B1642)^2)</f>
        <v>3.0472717262191588E-2</v>
      </c>
      <c r="D1642">
        <f>-DEGREES(ATAN2(1,'PID Simulator'!$D$8*B1642))+DEGREES(-'PID Simulator'!$D$9*B1642)</f>
        <v>-276.18965796628351</v>
      </c>
    </row>
    <row r="1643" spans="1:4" x14ac:dyDescent="0.15">
      <c r="A1643">
        <v>1642</v>
      </c>
      <c r="B1643">
        <v>3.2821000000000002</v>
      </c>
      <c r="C1643">
        <f>'PID Simulator'!$D$7/SQRT(1+('PID Simulator'!$D$8*B1643)^2)</f>
        <v>3.04541654529575E-2</v>
      </c>
      <c r="D1643">
        <f>-DEGREES(ATAN2(1,'PID Simulator'!$D$8*B1643))+DEGREES(-'PID Simulator'!$D$9*B1643)</f>
        <v>-276.30531295924027</v>
      </c>
    </row>
    <row r="1644" spans="1:4" x14ac:dyDescent="0.15">
      <c r="A1644">
        <v>1643</v>
      </c>
      <c r="B1644">
        <v>3.2841000000000005</v>
      </c>
      <c r="C1644">
        <f>'PID Simulator'!$D$7/SQRT(1+('PID Simulator'!$D$8*B1644)^2)</f>
        <v>3.0435636208220151E-2</v>
      </c>
      <c r="D1644">
        <f>-DEGREES(ATAN2(1,'PID Simulator'!$D$8*B1644))+DEGREES(-'PID Simulator'!$D$9*B1644)</f>
        <v>-276.42096665814609</v>
      </c>
    </row>
    <row r="1645" spans="1:4" x14ac:dyDescent="0.15">
      <c r="A1645">
        <v>1644</v>
      </c>
      <c r="B1645">
        <v>3.2861000000000002</v>
      </c>
      <c r="C1645">
        <f>'PID Simulator'!$D$7/SQRT(1+('PID Simulator'!$D$8*B1645)^2)</f>
        <v>3.041712948685598E-2</v>
      </c>
      <c r="D1645">
        <f>-DEGREES(ATAN2(1,'PID Simulator'!$D$8*B1645))+DEGREES(-'PID Simulator'!$D$9*B1645)</f>
        <v>-276.5366190653607</v>
      </c>
    </row>
    <row r="1646" spans="1:4" x14ac:dyDescent="0.15">
      <c r="A1646">
        <v>1645</v>
      </c>
      <c r="B1646">
        <v>3.2881000000000005</v>
      </c>
      <c r="C1646">
        <f>'PID Simulator'!$D$7/SQRT(1+('PID Simulator'!$D$8*B1646)^2)</f>
        <v>3.0398645247841222E-2</v>
      </c>
      <c r="D1646">
        <f>-DEGREES(ATAN2(1,'PID Simulator'!$D$8*B1646))+DEGREES(-'PID Simulator'!$D$9*B1646)</f>
        <v>-276.65227018323827</v>
      </c>
    </row>
    <row r="1647" spans="1:4" x14ac:dyDescent="0.15">
      <c r="A1647">
        <v>1646</v>
      </c>
      <c r="B1647">
        <v>3.2901000000000002</v>
      </c>
      <c r="C1647">
        <f>'PID Simulator'!$D$7/SQRT(1+('PID Simulator'!$D$8*B1647)^2)</f>
        <v>3.0380183450251657E-2</v>
      </c>
      <c r="D1647">
        <f>-DEGREES(ATAN2(1,'PID Simulator'!$D$8*B1647))+DEGREES(-'PID Simulator'!$D$9*B1647)</f>
        <v>-276.76792001412718</v>
      </c>
    </row>
    <row r="1648" spans="1:4" x14ac:dyDescent="0.15">
      <c r="A1648">
        <v>1647</v>
      </c>
      <c r="B1648">
        <v>3.2921000000000005</v>
      </c>
      <c r="C1648">
        <f>'PID Simulator'!$D$7/SQRT(1+('PID Simulator'!$D$8*B1648)^2)</f>
        <v>3.0361744053262276E-2</v>
      </c>
      <c r="D1648">
        <f>-DEGREES(ATAN2(1,'PID Simulator'!$D$8*B1648))+DEGREES(-'PID Simulator'!$D$9*B1648)</f>
        <v>-276.88356856037018</v>
      </c>
    </row>
    <row r="1649" spans="1:4" x14ac:dyDescent="0.15">
      <c r="A1649">
        <v>1648</v>
      </c>
      <c r="B1649">
        <v>3.2941000000000003</v>
      </c>
      <c r="C1649">
        <f>'PID Simulator'!$D$7/SQRT(1+('PID Simulator'!$D$8*B1649)^2)</f>
        <v>3.0343327016146972E-2</v>
      </c>
      <c r="D1649">
        <f>-DEGREES(ATAN2(1,'PID Simulator'!$D$8*B1649))+DEGREES(-'PID Simulator'!$D$9*B1649)</f>
        <v>-276.99921582430426</v>
      </c>
    </row>
    <row r="1650" spans="1:4" x14ac:dyDescent="0.15">
      <c r="A1650">
        <v>1649</v>
      </c>
      <c r="B1650">
        <v>3.2961000000000005</v>
      </c>
      <c r="C1650">
        <f>'PID Simulator'!$D$7/SQRT(1+('PID Simulator'!$D$8*B1650)^2)</f>
        <v>3.0324932298278279E-2</v>
      </c>
      <c r="D1650">
        <f>-DEGREES(ATAN2(1,'PID Simulator'!$D$8*B1650))+DEGREES(-'PID Simulator'!$D$9*B1650)</f>
        <v>-277.11486180826086</v>
      </c>
    </row>
    <row r="1651" spans="1:4" x14ac:dyDescent="0.15">
      <c r="A1651">
        <v>1650</v>
      </c>
      <c r="B1651">
        <v>3.2981000000000003</v>
      </c>
      <c r="C1651">
        <f>'PID Simulator'!$D$7/SQRT(1+('PID Simulator'!$D$8*B1651)^2)</f>
        <v>3.0306559859127048E-2</v>
      </c>
      <c r="D1651">
        <f>-DEGREES(ATAN2(1,'PID Simulator'!$D$8*B1651))+DEGREES(-'PID Simulator'!$D$9*B1651)</f>
        <v>-277.23050651456555</v>
      </c>
    </row>
    <row r="1652" spans="1:4" x14ac:dyDescent="0.15">
      <c r="A1652">
        <v>1651</v>
      </c>
      <c r="B1652">
        <v>3.3001000000000005</v>
      </c>
      <c r="C1652">
        <f>'PID Simulator'!$D$7/SQRT(1+('PID Simulator'!$D$8*B1652)^2)</f>
        <v>3.0288209658262139E-2</v>
      </c>
      <c r="D1652">
        <f>-DEGREES(ATAN2(1,'PID Simulator'!$D$8*B1652))+DEGREES(-'PID Simulator'!$D$9*B1652)</f>
        <v>-277.34614994553857</v>
      </c>
    </row>
    <row r="1653" spans="1:4" x14ac:dyDescent="0.15">
      <c r="A1653">
        <v>1652</v>
      </c>
      <c r="B1653">
        <v>3.3021000000000003</v>
      </c>
      <c r="C1653">
        <f>'PID Simulator'!$D$7/SQRT(1+('PID Simulator'!$D$8*B1653)^2)</f>
        <v>3.0269881655350172E-2</v>
      </c>
      <c r="D1653">
        <f>-DEGREES(ATAN2(1,'PID Simulator'!$D$8*B1653))+DEGREES(-'PID Simulator'!$D$9*B1653)</f>
        <v>-277.4617921034943</v>
      </c>
    </row>
    <row r="1654" spans="1:4" x14ac:dyDescent="0.15">
      <c r="A1654">
        <v>1653</v>
      </c>
      <c r="B1654">
        <v>3.3041000000000005</v>
      </c>
      <c r="C1654">
        <f>'PID Simulator'!$D$7/SQRT(1+('PID Simulator'!$D$8*B1654)^2)</f>
        <v>3.0251575810155151E-2</v>
      </c>
      <c r="D1654">
        <f>-DEGREES(ATAN2(1,'PID Simulator'!$D$8*B1654))+DEGREES(-'PID Simulator'!$D$9*B1654)</f>
        <v>-277.57743299074173</v>
      </c>
    </row>
    <row r="1655" spans="1:4" x14ac:dyDescent="0.15">
      <c r="A1655">
        <v>1654</v>
      </c>
      <c r="B1655">
        <v>3.3061000000000003</v>
      </c>
      <c r="C1655">
        <f>'PID Simulator'!$D$7/SQRT(1+('PID Simulator'!$D$8*B1655)^2)</f>
        <v>3.0233292082538263E-2</v>
      </c>
      <c r="D1655">
        <f>-DEGREES(ATAN2(1,'PID Simulator'!$D$8*B1655))+DEGREES(-'PID Simulator'!$D$9*B1655)</f>
        <v>-277.69307260958402</v>
      </c>
    </row>
    <row r="1656" spans="1:4" x14ac:dyDescent="0.15">
      <c r="A1656">
        <v>1655</v>
      </c>
      <c r="B1656">
        <v>3.3081000000000005</v>
      </c>
      <c r="C1656">
        <f>'PID Simulator'!$D$7/SQRT(1+('PID Simulator'!$D$8*B1656)^2)</f>
        <v>3.0215030432457525E-2</v>
      </c>
      <c r="D1656">
        <f>-DEGREES(ATAN2(1,'PID Simulator'!$D$8*B1656))+DEGREES(-'PID Simulator'!$D$9*B1656)</f>
        <v>-277.80871096231897</v>
      </c>
    </row>
    <row r="1657" spans="1:4" x14ac:dyDescent="0.15">
      <c r="A1657">
        <v>1656</v>
      </c>
      <c r="B1657">
        <v>3.3101000000000003</v>
      </c>
      <c r="C1657">
        <f>'PID Simulator'!$D$7/SQRT(1+('PID Simulator'!$D$8*B1657)^2)</f>
        <v>3.0196790819967494E-2</v>
      </c>
      <c r="D1657">
        <f>-DEGREES(ATAN2(1,'PID Simulator'!$D$8*B1657))+DEGREES(-'PID Simulator'!$D$9*B1657)</f>
        <v>-277.92434805123884</v>
      </c>
    </row>
    <row r="1658" spans="1:4" x14ac:dyDescent="0.15">
      <c r="A1658">
        <v>1657</v>
      </c>
      <c r="B1658">
        <v>3.3121000000000005</v>
      </c>
      <c r="C1658">
        <f>'PID Simulator'!$D$7/SQRT(1+('PID Simulator'!$D$8*B1658)^2)</f>
        <v>3.0178573205219019E-2</v>
      </c>
      <c r="D1658">
        <f>-DEGREES(ATAN2(1,'PID Simulator'!$D$8*B1658))+DEGREES(-'PID Simulator'!$D$9*B1658)</f>
        <v>-278.03998387863021</v>
      </c>
    </row>
    <row r="1659" spans="1:4" x14ac:dyDescent="0.15">
      <c r="A1659">
        <v>1658</v>
      </c>
      <c r="B1659">
        <v>3.3141000000000003</v>
      </c>
      <c r="C1659">
        <f>'PID Simulator'!$D$7/SQRT(1+('PID Simulator'!$D$8*B1659)^2)</f>
        <v>3.0160377548458895E-2</v>
      </c>
      <c r="D1659">
        <f>-DEGREES(ATAN2(1,'PID Simulator'!$D$8*B1659))+DEGREES(-'PID Simulator'!$D$9*B1659)</f>
        <v>-278.15561844677427</v>
      </c>
    </row>
    <row r="1660" spans="1:4" x14ac:dyDescent="0.15">
      <c r="A1660">
        <v>1659</v>
      </c>
      <c r="B1660">
        <v>3.3161000000000005</v>
      </c>
      <c r="C1660">
        <f>'PID Simulator'!$D$7/SQRT(1+('PID Simulator'!$D$8*B1660)^2)</f>
        <v>3.0142203810029623E-2</v>
      </c>
      <c r="D1660">
        <f>-DEGREES(ATAN2(1,'PID Simulator'!$D$8*B1660))+DEGREES(-'PID Simulator'!$D$9*B1660)</f>
        <v>-278.27125175794674</v>
      </c>
    </row>
    <row r="1661" spans="1:4" x14ac:dyDescent="0.15">
      <c r="A1661">
        <v>1660</v>
      </c>
      <c r="B1661">
        <v>3.3181000000000003</v>
      </c>
      <c r="C1661">
        <f>'PID Simulator'!$D$7/SQRT(1+('PID Simulator'!$D$8*B1661)^2)</f>
        <v>3.0124051950369098E-2</v>
      </c>
      <c r="D1661">
        <f>-DEGREES(ATAN2(1,'PID Simulator'!$D$8*B1661))+DEGREES(-'PID Simulator'!$D$9*B1661)</f>
        <v>-278.38688381441773</v>
      </c>
    </row>
    <row r="1662" spans="1:4" x14ac:dyDescent="0.15">
      <c r="A1662">
        <v>1661</v>
      </c>
      <c r="B1662">
        <v>3.3201000000000005</v>
      </c>
      <c r="C1662">
        <f>'PID Simulator'!$D$7/SQRT(1+('PID Simulator'!$D$8*B1662)^2)</f>
        <v>3.0105921930010309E-2</v>
      </c>
      <c r="D1662">
        <f>-DEGREES(ATAN2(1,'PID Simulator'!$D$8*B1662))+DEGREES(-'PID Simulator'!$D$9*B1662)</f>
        <v>-278.50251461845193</v>
      </c>
    </row>
    <row r="1663" spans="1:4" x14ac:dyDescent="0.15">
      <c r="A1663">
        <v>1662</v>
      </c>
      <c r="B1663">
        <v>3.3221000000000003</v>
      </c>
      <c r="C1663">
        <f>'PID Simulator'!$D$7/SQRT(1+('PID Simulator'!$D$8*B1663)^2)</f>
        <v>3.0087813709581097E-2</v>
      </c>
      <c r="D1663">
        <f>-DEGREES(ATAN2(1,'PID Simulator'!$D$8*B1663))+DEGREES(-'PID Simulator'!$D$9*B1663)</f>
        <v>-278.61814417230869</v>
      </c>
    </row>
    <row r="1664" spans="1:4" x14ac:dyDescent="0.15">
      <c r="A1664">
        <v>1663</v>
      </c>
      <c r="B1664">
        <v>3.3241000000000005</v>
      </c>
      <c r="C1664">
        <f>'PID Simulator'!$D$7/SQRT(1+('PID Simulator'!$D$8*B1664)^2)</f>
        <v>3.0069727249803814E-2</v>
      </c>
      <c r="D1664">
        <f>-DEGREES(ATAN2(1,'PID Simulator'!$D$8*B1664))+DEGREES(-'PID Simulator'!$D$9*B1664)</f>
        <v>-278.73377247824186</v>
      </c>
    </row>
    <row r="1665" spans="1:4" x14ac:dyDescent="0.15">
      <c r="A1665">
        <v>1664</v>
      </c>
      <c r="B1665">
        <v>3.3261000000000003</v>
      </c>
      <c r="C1665">
        <f>'PID Simulator'!$D$7/SQRT(1+('PID Simulator'!$D$8*B1665)^2)</f>
        <v>3.0051662511495107E-2</v>
      </c>
      <c r="D1665">
        <f>-DEGREES(ATAN2(1,'PID Simulator'!$D$8*B1665))+DEGREES(-'PID Simulator'!$D$9*B1665)</f>
        <v>-278.84939953849982</v>
      </c>
    </row>
    <row r="1666" spans="1:4" x14ac:dyDescent="0.15">
      <c r="A1666">
        <v>1665</v>
      </c>
      <c r="B1666">
        <v>3.3281000000000005</v>
      </c>
      <c r="C1666">
        <f>'PID Simulator'!$D$7/SQRT(1+('PID Simulator'!$D$8*B1666)^2)</f>
        <v>3.0033619455565555E-2</v>
      </c>
      <c r="D1666">
        <f>-DEGREES(ATAN2(1,'PID Simulator'!$D$8*B1666))+DEGREES(-'PID Simulator'!$D$9*B1666)</f>
        <v>-278.96502535532568</v>
      </c>
    </row>
    <row r="1667" spans="1:4" x14ac:dyDescent="0.15">
      <c r="A1667">
        <v>1666</v>
      </c>
      <c r="B1667">
        <v>3.3301000000000003</v>
      </c>
      <c r="C1667">
        <f>'PID Simulator'!$D$7/SQRT(1+('PID Simulator'!$D$8*B1667)^2)</f>
        <v>3.0015598043019474E-2</v>
      </c>
      <c r="D1667">
        <f>-DEGREES(ATAN2(1,'PID Simulator'!$D$8*B1667))+DEGREES(-'PID Simulator'!$D$9*B1667)</f>
        <v>-279.08064993095695</v>
      </c>
    </row>
    <row r="1668" spans="1:4" x14ac:dyDescent="0.15">
      <c r="A1668">
        <v>1667</v>
      </c>
      <c r="B1668">
        <v>3.3321000000000001</v>
      </c>
      <c r="C1668">
        <f>'PID Simulator'!$D$7/SQRT(1+('PID Simulator'!$D$8*B1668)^2)</f>
        <v>2.9997598234954556E-2</v>
      </c>
      <c r="D1668">
        <f>-DEGREES(ATAN2(1,'PID Simulator'!$D$8*B1668))+DEGREES(-'PID Simulator'!$D$9*B1668)</f>
        <v>-279.19627326762611</v>
      </c>
    </row>
    <row r="1669" spans="1:4" x14ac:dyDescent="0.15">
      <c r="A1669">
        <v>1668</v>
      </c>
      <c r="B1669">
        <v>3.3341000000000003</v>
      </c>
      <c r="C1669">
        <f>'PID Simulator'!$D$7/SQRT(1+('PID Simulator'!$D$8*B1669)^2)</f>
        <v>2.997961999256165E-2</v>
      </c>
      <c r="D1669">
        <f>-DEGREES(ATAN2(1,'PID Simulator'!$D$8*B1669))+DEGREES(-'PID Simulator'!$D$9*B1669)</f>
        <v>-279.31189536756</v>
      </c>
    </row>
    <row r="1670" spans="1:4" x14ac:dyDescent="0.15">
      <c r="A1670">
        <v>1669</v>
      </c>
      <c r="B1670">
        <v>3.3361000000000001</v>
      </c>
      <c r="C1670">
        <f>'PID Simulator'!$D$7/SQRT(1+('PID Simulator'!$D$8*B1670)^2)</f>
        <v>2.9961663277124455E-2</v>
      </c>
      <c r="D1670">
        <f>-DEGREES(ATAN2(1,'PID Simulator'!$D$8*B1670))+DEGREES(-'PID Simulator'!$D$9*B1670)</f>
        <v>-279.42751623298028</v>
      </c>
    </row>
    <row r="1671" spans="1:4" x14ac:dyDescent="0.15">
      <c r="A1671">
        <v>1670</v>
      </c>
      <c r="B1671">
        <v>3.3381000000000003</v>
      </c>
      <c r="C1671">
        <f>'PID Simulator'!$D$7/SQRT(1+('PID Simulator'!$D$8*B1671)^2)</f>
        <v>2.9943728050019245E-2</v>
      </c>
      <c r="D1671">
        <f>-DEGREES(ATAN2(1,'PID Simulator'!$D$8*B1671))+DEGREES(-'PID Simulator'!$D$9*B1671)</f>
        <v>-279.54313586610317</v>
      </c>
    </row>
    <row r="1672" spans="1:4" x14ac:dyDescent="0.15">
      <c r="A1672">
        <v>1671</v>
      </c>
      <c r="B1672">
        <v>3.3401000000000001</v>
      </c>
      <c r="C1672">
        <f>'PID Simulator'!$D$7/SQRT(1+('PID Simulator'!$D$8*B1672)^2)</f>
        <v>2.9925814272714599E-2</v>
      </c>
      <c r="D1672">
        <f>-DEGREES(ATAN2(1,'PID Simulator'!$D$8*B1672))+DEGREES(-'PID Simulator'!$D$9*B1672)</f>
        <v>-279.65875426913976</v>
      </c>
    </row>
    <row r="1673" spans="1:4" x14ac:dyDescent="0.15">
      <c r="A1673">
        <v>1672</v>
      </c>
      <c r="B1673">
        <v>3.3421000000000003</v>
      </c>
      <c r="C1673">
        <f>'PID Simulator'!$D$7/SQRT(1+('PID Simulator'!$D$8*B1673)^2)</f>
        <v>2.9907921906771107E-2</v>
      </c>
      <c r="D1673">
        <f>-DEGREES(ATAN2(1,'PID Simulator'!$D$8*B1673))+DEGREES(-'PID Simulator'!$D$9*B1673)</f>
        <v>-279.77437144429575</v>
      </c>
    </row>
    <row r="1674" spans="1:4" x14ac:dyDescent="0.15">
      <c r="A1674">
        <v>1673</v>
      </c>
      <c r="B1674">
        <v>3.3441000000000001</v>
      </c>
      <c r="C1674">
        <f>'PID Simulator'!$D$7/SQRT(1+('PID Simulator'!$D$8*B1674)^2)</f>
        <v>2.989005091384115E-2</v>
      </c>
      <c r="D1674">
        <f>-DEGREES(ATAN2(1,'PID Simulator'!$D$8*B1674))+DEGREES(-'PID Simulator'!$D$9*B1674)</f>
        <v>-279.88998739377143</v>
      </c>
    </row>
    <row r="1675" spans="1:4" x14ac:dyDescent="0.15">
      <c r="A1675">
        <v>1674</v>
      </c>
      <c r="B1675">
        <v>3.3461000000000003</v>
      </c>
      <c r="C1675">
        <f>'PID Simulator'!$D$7/SQRT(1+('PID Simulator'!$D$8*B1675)^2)</f>
        <v>2.9872201255668543E-2</v>
      </c>
      <c r="D1675">
        <f>-DEGREES(ATAN2(1,'PID Simulator'!$D$8*B1675))+DEGREES(-'PID Simulator'!$D$9*B1675)</f>
        <v>-280.00560211976222</v>
      </c>
    </row>
    <row r="1676" spans="1:4" x14ac:dyDescent="0.15">
      <c r="A1676">
        <v>1675</v>
      </c>
      <c r="B1676">
        <v>3.3481000000000001</v>
      </c>
      <c r="C1676">
        <f>'PID Simulator'!$D$7/SQRT(1+('PID Simulator'!$D$8*B1676)^2)</f>
        <v>2.9854372894088332E-2</v>
      </c>
      <c r="D1676">
        <f>-DEGREES(ATAN2(1,'PID Simulator'!$D$8*B1676))+DEGREES(-'PID Simulator'!$D$9*B1676)</f>
        <v>-280.12121562445793</v>
      </c>
    </row>
    <row r="1677" spans="1:4" x14ac:dyDescent="0.15">
      <c r="A1677">
        <v>1676</v>
      </c>
      <c r="B1677">
        <v>3.3501000000000003</v>
      </c>
      <c r="C1677">
        <f>'PID Simulator'!$D$7/SQRT(1+('PID Simulator'!$D$8*B1677)^2)</f>
        <v>2.983656579102649E-2</v>
      </c>
      <c r="D1677">
        <f>-DEGREES(ATAN2(1,'PID Simulator'!$D$8*B1677))+DEGREES(-'PID Simulator'!$D$9*B1677)</f>
        <v>-280.23682791004336</v>
      </c>
    </row>
    <row r="1678" spans="1:4" x14ac:dyDescent="0.15">
      <c r="A1678">
        <v>1677</v>
      </c>
      <c r="B1678">
        <v>3.3521000000000001</v>
      </c>
      <c r="C1678">
        <f>'PID Simulator'!$D$7/SQRT(1+('PID Simulator'!$D$8*B1678)^2)</f>
        <v>2.9818779908499651E-2</v>
      </c>
      <c r="D1678">
        <f>-DEGREES(ATAN2(1,'PID Simulator'!$D$8*B1678))+DEGREES(-'PID Simulator'!$D$9*B1678)</f>
        <v>-280.35243897869793</v>
      </c>
    </row>
    <row r="1679" spans="1:4" x14ac:dyDescent="0.15">
      <c r="A1679">
        <v>1678</v>
      </c>
      <c r="B1679">
        <v>3.3541000000000003</v>
      </c>
      <c r="C1679">
        <f>'PID Simulator'!$D$7/SQRT(1+('PID Simulator'!$D$8*B1679)^2)</f>
        <v>2.9801015208614848E-2</v>
      </c>
      <c r="D1679">
        <f>-DEGREES(ATAN2(1,'PID Simulator'!$D$8*B1679))+DEGREES(-'PID Simulator'!$D$9*B1679)</f>
        <v>-280.46804883259608</v>
      </c>
    </row>
    <row r="1680" spans="1:4" x14ac:dyDescent="0.15">
      <c r="A1680">
        <v>1679</v>
      </c>
      <c r="B1680">
        <v>3.3561000000000001</v>
      </c>
      <c r="C1680">
        <f>'PID Simulator'!$D$7/SQRT(1+('PID Simulator'!$D$8*B1680)^2)</f>
        <v>2.9783271653569244E-2</v>
      </c>
      <c r="D1680">
        <f>-DEGREES(ATAN2(1,'PID Simulator'!$D$8*B1680))+DEGREES(-'PID Simulator'!$D$9*B1680)</f>
        <v>-280.5836574739069</v>
      </c>
    </row>
    <row r="1681" spans="1:4" x14ac:dyDescent="0.15">
      <c r="A1681">
        <v>1680</v>
      </c>
      <c r="B1681">
        <v>3.3581000000000003</v>
      </c>
      <c r="C1681">
        <f>'PID Simulator'!$D$7/SQRT(1+('PID Simulator'!$D$8*B1681)^2)</f>
        <v>2.976554920564984E-2</v>
      </c>
      <c r="D1681">
        <f>-DEGREES(ATAN2(1,'PID Simulator'!$D$8*B1681))+DEGREES(-'PID Simulator'!$D$9*B1681)</f>
        <v>-280.6992649047944</v>
      </c>
    </row>
    <row r="1682" spans="1:4" x14ac:dyDescent="0.15">
      <c r="A1682">
        <v>1681</v>
      </c>
      <c r="B1682">
        <v>3.3601000000000001</v>
      </c>
      <c r="C1682">
        <f>'PID Simulator'!$D$7/SQRT(1+('PID Simulator'!$D$8*B1682)^2)</f>
        <v>2.9747847827233258E-2</v>
      </c>
      <c r="D1682">
        <f>-DEGREES(ATAN2(1,'PID Simulator'!$D$8*B1682))+DEGREES(-'PID Simulator'!$D$9*B1682)</f>
        <v>-280.81487112741752</v>
      </c>
    </row>
    <row r="1683" spans="1:4" x14ac:dyDescent="0.15">
      <c r="A1683">
        <v>1682</v>
      </c>
      <c r="B1683">
        <v>3.3621000000000003</v>
      </c>
      <c r="C1683">
        <f>'PID Simulator'!$D$7/SQRT(1+('PID Simulator'!$D$8*B1683)^2)</f>
        <v>2.9730167480785417E-2</v>
      </c>
      <c r="D1683">
        <f>-DEGREES(ATAN2(1,'PID Simulator'!$D$8*B1683))+DEGREES(-'PID Simulator'!$D$9*B1683)</f>
        <v>-280.93047614392987</v>
      </c>
    </row>
    <row r="1684" spans="1:4" x14ac:dyDescent="0.15">
      <c r="A1684">
        <v>1683</v>
      </c>
      <c r="B1684">
        <v>3.3641000000000001</v>
      </c>
      <c r="C1684">
        <f>'PID Simulator'!$D$7/SQRT(1+('PID Simulator'!$D$8*B1684)^2)</f>
        <v>2.9712508128861323E-2</v>
      </c>
      <c r="D1684">
        <f>-DEGREES(ATAN2(1,'PID Simulator'!$D$8*B1684))+DEGREES(-'PID Simulator'!$D$9*B1684)</f>
        <v>-281.04607995648007</v>
      </c>
    </row>
    <row r="1685" spans="1:4" x14ac:dyDescent="0.15">
      <c r="A1685">
        <v>1684</v>
      </c>
      <c r="B1685">
        <v>3.3661000000000003</v>
      </c>
      <c r="C1685">
        <f>'PID Simulator'!$D$7/SQRT(1+('PID Simulator'!$D$8*B1685)^2)</f>
        <v>2.9694869734104748E-2</v>
      </c>
      <c r="D1685">
        <f>-DEGREES(ATAN2(1,'PID Simulator'!$D$8*B1685))+DEGREES(-'PID Simulator'!$D$9*B1685)</f>
        <v>-281.1616825672117</v>
      </c>
    </row>
    <row r="1686" spans="1:4" x14ac:dyDescent="0.15">
      <c r="A1686">
        <v>1685</v>
      </c>
      <c r="B1686">
        <v>3.3681000000000001</v>
      </c>
      <c r="C1686">
        <f>'PID Simulator'!$D$7/SQRT(1+('PID Simulator'!$D$8*B1686)^2)</f>
        <v>2.967725225924803E-2</v>
      </c>
      <c r="D1686">
        <f>-DEGREES(ATAN2(1,'PID Simulator'!$D$8*B1686))+DEGREES(-'PID Simulator'!$D$9*B1686)</f>
        <v>-281.27728397826309</v>
      </c>
    </row>
    <row r="1687" spans="1:4" x14ac:dyDescent="0.15">
      <c r="A1687">
        <v>1686</v>
      </c>
      <c r="B1687">
        <v>3.3701000000000003</v>
      </c>
      <c r="C1687">
        <f>'PID Simulator'!$D$7/SQRT(1+('PID Simulator'!$D$8*B1687)^2)</f>
        <v>2.9659655667111748E-2</v>
      </c>
      <c r="D1687">
        <f>-DEGREES(ATAN2(1,'PID Simulator'!$D$8*B1687))+DEGREES(-'PID Simulator'!$D$9*B1687)</f>
        <v>-281.39288419176773</v>
      </c>
    </row>
    <row r="1688" spans="1:4" x14ac:dyDescent="0.15">
      <c r="A1688">
        <v>1687</v>
      </c>
      <c r="B1688">
        <v>3.3721000000000001</v>
      </c>
      <c r="C1688">
        <f>'PID Simulator'!$D$7/SQRT(1+('PID Simulator'!$D$8*B1688)^2)</f>
        <v>2.9642079920604518E-2</v>
      </c>
      <c r="D1688">
        <f>-DEGREES(ATAN2(1,'PID Simulator'!$D$8*B1688))+DEGREES(-'PID Simulator'!$D$9*B1688)</f>
        <v>-281.50848320985381</v>
      </c>
    </row>
    <row r="1689" spans="1:4" x14ac:dyDescent="0.15">
      <c r="A1689">
        <v>1688</v>
      </c>
      <c r="B1689">
        <v>3.3741000000000003</v>
      </c>
      <c r="C1689">
        <f>'PID Simulator'!$D$7/SQRT(1+('PID Simulator'!$D$8*B1689)^2)</f>
        <v>2.9624524982722694E-2</v>
      </c>
      <c r="D1689">
        <f>-DEGREES(ATAN2(1,'PID Simulator'!$D$8*B1689))+DEGREES(-'PID Simulator'!$D$9*B1689)</f>
        <v>-281.62408103464475</v>
      </c>
    </row>
    <row r="1690" spans="1:4" x14ac:dyDescent="0.15">
      <c r="A1690">
        <v>1689</v>
      </c>
      <c r="B1690">
        <v>3.3761000000000001</v>
      </c>
      <c r="C1690">
        <f>'PID Simulator'!$D$7/SQRT(1+('PID Simulator'!$D$8*B1690)^2)</f>
        <v>2.9606990816550112E-2</v>
      </c>
      <c r="D1690">
        <f>-DEGREES(ATAN2(1,'PID Simulator'!$D$8*B1690))+DEGREES(-'PID Simulator'!$D$9*B1690)</f>
        <v>-281.73967766825854</v>
      </c>
    </row>
    <row r="1691" spans="1:4" x14ac:dyDescent="0.15">
      <c r="A1691">
        <v>1690</v>
      </c>
      <c r="B1691">
        <v>3.3781000000000003</v>
      </c>
      <c r="C1691">
        <f>'PID Simulator'!$D$7/SQRT(1+('PID Simulator'!$D$8*B1691)^2)</f>
        <v>2.9589477385257863E-2</v>
      </c>
      <c r="D1691">
        <f>-DEGREES(ATAN2(1,'PID Simulator'!$D$8*B1691))+DEGREES(-'PID Simulator'!$D$9*B1691)</f>
        <v>-281.85527311280862</v>
      </c>
    </row>
    <row r="1692" spans="1:4" x14ac:dyDescent="0.15">
      <c r="A1692">
        <v>1691</v>
      </c>
      <c r="B1692">
        <v>3.3801000000000001</v>
      </c>
      <c r="C1692">
        <f>'PID Simulator'!$D$7/SQRT(1+('PID Simulator'!$D$8*B1692)^2)</f>
        <v>2.9571984652103998E-2</v>
      </c>
      <c r="D1692">
        <f>-DEGREES(ATAN2(1,'PID Simulator'!$D$8*B1692))+DEGREES(-'PID Simulator'!$D$9*B1692)</f>
        <v>-281.97086737040308</v>
      </c>
    </row>
    <row r="1693" spans="1:4" x14ac:dyDescent="0.15">
      <c r="A1693">
        <v>1692</v>
      </c>
      <c r="B1693">
        <v>3.3821000000000003</v>
      </c>
      <c r="C1693">
        <f>'PID Simulator'!$D$7/SQRT(1+('PID Simulator'!$D$8*B1693)^2)</f>
        <v>2.955451258043329E-2</v>
      </c>
      <c r="D1693">
        <f>-DEGREES(ATAN2(1,'PID Simulator'!$D$8*B1693))+DEGREES(-'PID Simulator'!$D$9*B1693)</f>
        <v>-282.08646044314537</v>
      </c>
    </row>
    <row r="1694" spans="1:4" x14ac:dyDescent="0.15">
      <c r="A1694">
        <v>1693</v>
      </c>
      <c r="B1694">
        <v>3.3841000000000001</v>
      </c>
      <c r="C1694">
        <f>'PID Simulator'!$D$7/SQRT(1+('PID Simulator'!$D$8*B1694)^2)</f>
        <v>2.9537061133676986E-2</v>
      </c>
      <c r="D1694">
        <f>-DEGREES(ATAN2(1,'PID Simulator'!$D$8*B1694))+DEGREES(-'PID Simulator'!$D$9*B1694)</f>
        <v>-282.20205233313362</v>
      </c>
    </row>
    <row r="1695" spans="1:4" x14ac:dyDescent="0.15">
      <c r="A1695">
        <v>1694</v>
      </c>
      <c r="B1695">
        <v>3.3861000000000003</v>
      </c>
      <c r="C1695">
        <f>'PID Simulator'!$D$7/SQRT(1+('PID Simulator'!$D$8*B1695)^2)</f>
        <v>2.9519630275352517E-2</v>
      </c>
      <c r="D1695">
        <f>-DEGREES(ATAN2(1,'PID Simulator'!$D$8*B1695))+DEGREES(-'PID Simulator'!$D$9*B1695)</f>
        <v>-282.31764304246127</v>
      </c>
    </row>
    <row r="1696" spans="1:4" x14ac:dyDescent="0.15">
      <c r="A1696">
        <v>1695</v>
      </c>
      <c r="B1696">
        <v>3.3881000000000001</v>
      </c>
      <c r="C1696">
        <f>'PID Simulator'!$D$7/SQRT(1+('PID Simulator'!$D$8*B1696)^2)</f>
        <v>2.9502219969063298E-2</v>
      </c>
      <c r="D1696">
        <f>-DEGREES(ATAN2(1,'PID Simulator'!$D$8*B1696))+DEGREES(-'PID Simulator'!$D$9*B1696)</f>
        <v>-282.43323257321663</v>
      </c>
    </row>
    <row r="1697" spans="1:4" x14ac:dyDescent="0.15">
      <c r="A1697">
        <v>1696</v>
      </c>
      <c r="B1697">
        <v>3.3901000000000003</v>
      </c>
      <c r="C1697">
        <f>'PID Simulator'!$D$7/SQRT(1+('PID Simulator'!$D$8*B1697)^2)</f>
        <v>2.9484830178498418E-2</v>
      </c>
      <c r="D1697">
        <f>-DEGREES(ATAN2(1,'PID Simulator'!$D$8*B1697))+DEGREES(-'PID Simulator'!$D$9*B1697)</f>
        <v>-282.54882092748323</v>
      </c>
    </row>
    <row r="1698" spans="1:4" x14ac:dyDescent="0.15">
      <c r="A1698">
        <v>1697</v>
      </c>
      <c r="B1698">
        <v>3.3921000000000001</v>
      </c>
      <c r="C1698">
        <f>'PID Simulator'!$D$7/SQRT(1+('PID Simulator'!$D$8*B1698)^2)</f>
        <v>2.9467460867432443E-2</v>
      </c>
      <c r="D1698">
        <f>-DEGREES(ATAN2(1,'PID Simulator'!$D$8*B1698))+DEGREES(-'PID Simulator'!$D$9*B1698)</f>
        <v>-282.66440810733974</v>
      </c>
    </row>
    <row r="1699" spans="1:4" x14ac:dyDescent="0.15">
      <c r="A1699">
        <v>1698</v>
      </c>
      <c r="B1699">
        <v>3.3941000000000003</v>
      </c>
      <c r="C1699">
        <f>'PID Simulator'!$D$7/SQRT(1+('PID Simulator'!$D$8*B1699)^2)</f>
        <v>2.9450111999725116E-2</v>
      </c>
      <c r="D1699">
        <f>-DEGREES(ATAN2(1,'PID Simulator'!$D$8*B1699))+DEGREES(-'PID Simulator'!$D$9*B1699)</f>
        <v>-282.77999411485973</v>
      </c>
    </row>
    <row r="1700" spans="1:4" x14ac:dyDescent="0.15">
      <c r="A1700">
        <v>1699</v>
      </c>
      <c r="B1700">
        <v>3.3961000000000001</v>
      </c>
      <c r="C1700">
        <f>'PID Simulator'!$D$7/SQRT(1+('PID Simulator'!$D$8*B1700)^2)</f>
        <v>2.9432783539321154E-2</v>
      </c>
      <c r="D1700">
        <f>-DEGREES(ATAN2(1,'PID Simulator'!$D$8*B1700))+DEGREES(-'PID Simulator'!$D$9*B1700)</f>
        <v>-282.89557895211203</v>
      </c>
    </row>
    <row r="1701" spans="1:4" x14ac:dyDescent="0.15">
      <c r="A1701">
        <v>1700</v>
      </c>
      <c r="B1701">
        <v>3.3981000000000003</v>
      </c>
      <c r="C1701">
        <f>'PID Simulator'!$D$7/SQRT(1+('PID Simulator'!$D$8*B1701)^2)</f>
        <v>2.9415475450249938E-2</v>
      </c>
      <c r="D1701">
        <f>-DEGREES(ATAN2(1,'PID Simulator'!$D$8*B1701))+DEGREES(-'PID Simulator'!$D$9*B1701)</f>
        <v>-283.01116262116068</v>
      </c>
    </row>
    <row r="1702" spans="1:4" x14ac:dyDescent="0.15">
      <c r="A1702">
        <v>1701</v>
      </c>
      <c r="B1702">
        <v>3.4001000000000001</v>
      </c>
      <c r="C1702">
        <f>'PID Simulator'!$D$7/SQRT(1+('PID Simulator'!$D$8*B1702)^2)</f>
        <v>2.939818769662533E-2</v>
      </c>
      <c r="D1702">
        <f>-DEGREES(ATAN2(1,'PID Simulator'!$D$8*B1702))+DEGREES(-'PID Simulator'!$D$9*B1702)</f>
        <v>-283.1267451240646</v>
      </c>
    </row>
    <row r="1703" spans="1:4" x14ac:dyDescent="0.15">
      <c r="A1703">
        <v>1702</v>
      </c>
      <c r="B1703">
        <v>3.4021000000000003</v>
      </c>
      <c r="C1703">
        <f>'PID Simulator'!$D$7/SQRT(1+('PID Simulator'!$D$8*B1703)^2)</f>
        <v>2.9380920242645384E-2</v>
      </c>
      <c r="D1703">
        <f>-DEGREES(ATAN2(1,'PID Simulator'!$D$8*B1703))+DEGREES(-'PID Simulator'!$D$9*B1703)</f>
        <v>-283.24232646287822</v>
      </c>
    </row>
    <row r="1704" spans="1:4" x14ac:dyDescent="0.15">
      <c r="A1704">
        <v>1703</v>
      </c>
      <c r="B1704">
        <v>3.4041000000000001</v>
      </c>
      <c r="C1704">
        <f>'PID Simulator'!$D$7/SQRT(1+('PID Simulator'!$D$8*B1704)^2)</f>
        <v>2.9363673052592118E-2</v>
      </c>
      <c r="D1704">
        <f>-DEGREES(ATAN2(1,'PID Simulator'!$D$8*B1704))+DEGREES(-'PID Simulator'!$D$9*B1704)</f>
        <v>-283.35790663965093</v>
      </c>
    </row>
    <row r="1705" spans="1:4" x14ac:dyDescent="0.15">
      <c r="A1705">
        <v>1704</v>
      </c>
      <c r="B1705">
        <v>3.4061000000000003</v>
      </c>
      <c r="C1705">
        <f>'PID Simulator'!$D$7/SQRT(1+('PID Simulator'!$D$8*B1705)^2)</f>
        <v>2.9346446090831244E-2</v>
      </c>
      <c r="D1705">
        <f>-DEGREES(ATAN2(1,'PID Simulator'!$D$8*B1705))+DEGREES(-'PID Simulator'!$D$9*B1705)</f>
        <v>-283.47348565642733</v>
      </c>
    </row>
    <row r="1706" spans="1:4" x14ac:dyDescent="0.15">
      <c r="A1706">
        <v>1705</v>
      </c>
      <c r="B1706">
        <v>3.4081000000000001</v>
      </c>
      <c r="C1706">
        <f>'PID Simulator'!$D$7/SQRT(1+('PID Simulator'!$D$8*B1706)^2)</f>
        <v>2.9329239321811959E-2</v>
      </c>
      <c r="D1706">
        <f>-DEGREES(ATAN2(1,'PID Simulator'!$D$8*B1706))+DEGREES(-'PID Simulator'!$D$9*B1706)</f>
        <v>-283.58906351524729</v>
      </c>
    </row>
    <row r="1707" spans="1:4" x14ac:dyDescent="0.15">
      <c r="A1707">
        <v>1706</v>
      </c>
      <c r="B1707">
        <v>3.4101000000000004</v>
      </c>
      <c r="C1707">
        <f>'PID Simulator'!$D$7/SQRT(1+('PID Simulator'!$D$8*B1707)^2)</f>
        <v>2.9312052710066667E-2</v>
      </c>
      <c r="D1707">
        <f>-DEGREES(ATAN2(1,'PID Simulator'!$D$8*B1707))+DEGREES(-'PID Simulator'!$D$9*B1707)</f>
        <v>-283.70464021814593</v>
      </c>
    </row>
    <row r="1708" spans="1:4" x14ac:dyDescent="0.15">
      <c r="A1708">
        <v>1707</v>
      </c>
      <c r="B1708">
        <v>3.4121000000000001</v>
      </c>
      <c r="C1708">
        <f>'PID Simulator'!$D$7/SQRT(1+('PID Simulator'!$D$8*B1708)^2)</f>
        <v>2.9294886220210772E-2</v>
      </c>
      <c r="D1708">
        <f>-DEGREES(ATAN2(1,'PID Simulator'!$D$8*B1708))+DEGREES(-'PID Simulator'!$D$9*B1708)</f>
        <v>-283.8202157671534</v>
      </c>
    </row>
    <row r="1709" spans="1:4" x14ac:dyDescent="0.15">
      <c r="A1709">
        <v>1708</v>
      </c>
      <c r="B1709">
        <v>3.4141000000000004</v>
      </c>
      <c r="C1709">
        <f>'PID Simulator'!$D$7/SQRT(1+('PID Simulator'!$D$8*B1709)^2)</f>
        <v>2.9277739816942375E-2</v>
      </c>
      <c r="D1709">
        <f>-DEGREES(ATAN2(1,'PID Simulator'!$D$8*B1709))+DEGREES(-'PID Simulator'!$D$9*B1709)</f>
        <v>-283.93579016429544</v>
      </c>
    </row>
    <row r="1710" spans="1:4" x14ac:dyDescent="0.15">
      <c r="A1710">
        <v>1709</v>
      </c>
      <c r="B1710">
        <v>3.4161000000000001</v>
      </c>
      <c r="C1710">
        <f>'PID Simulator'!$D$7/SQRT(1+('PID Simulator'!$D$8*B1710)^2)</f>
        <v>2.9260613465042121E-2</v>
      </c>
      <c r="D1710">
        <f>-DEGREES(ATAN2(1,'PID Simulator'!$D$8*B1710))+DEGREES(-'PID Simulator'!$D$9*B1710)</f>
        <v>-284.05136341159272</v>
      </c>
    </row>
    <row r="1711" spans="1:4" x14ac:dyDescent="0.15">
      <c r="A1711">
        <v>1710</v>
      </c>
      <c r="B1711">
        <v>3.4181000000000004</v>
      </c>
      <c r="C1711">
        <f>'PID Simulator'!$D$7/SQRT(1+('PID Simulator'!$D$8*B1711)^2)</f>
        <v>2.9243507129372855E-2</v>
      </c>
      <c r="D1711">
        <f>-DEGREES(ATAN2(1,'PID Simulator'!$D$8*B1711))+DEGREES(-'PID Simulator'!$D$9*B1711)</f>
        <v>-284.16693551106135</v>
      </c>
    </row>
    <row r="1712" spans="1:4" x14ac:dyDescent="0.15">
      <c r="A1712">
        <v>1711</v>
      </c>
      <c r="B1712">
        <v>3.4201000000000001</v>
      </c>
      <c r="C1712">
        <f>'PID Simulator'!$D$7/SQRT(1+('PID Simulator'!$D$8*B1712)^2)</f>
        <v>2.9226420774879493E-2</v>
      </c>
      <c r="D1712">
        <f>-DEGREES(ATAN2(1,'PID Simulator'!$D$8*B1712))+DEGREES(-'PID Simulator'!$D$9*B1712)</f>
        <v>-284.28250646471275</v>
      </c>
    </row>
    <row r="1713" spans="1:4" x14ac:dyDescent="0.15">
      <c r="A1713">
        <v>1712</v>
      </c>
      <c r="B1713">
        <v>3.4221000000000004</v>
      </c>
      <c r="C1713">
        <f>'PID Simulator'!$D$7/SQRT(1+('PID Simulator'!$D$8*B1713)^2)</f>
        <v>2.9209354366588679E-2</v>
      </c>
      <c r="D1713">
        <f>-DEGREES(ATAN2(1,'PID Simulator'!$D$8*B1713))+DEGREES(-'PID Simulator'!$D$9*B1713)</f>
        <v>-284.3980762745536</v>
      </c>
    </row>
    <row r="1714" spans="1:4" x14ac:dyDescent="0.15">
      <c r="A1714">
        <v>1713</v>
      </c>
      <c r="B1714">
        <v>3.4241000000000001</v>
      </c>
      <c r="C1714">
        <f>'PID Simulator'!$D$7/SQRT(1+('PID Simulator'!$D$8*B1714)^2)</f>
        <v>2.9192307869608622E-2</v>
      </c>
      <c r="D1714">
        <f>-DEGREES(ATAN2(1,'PID Simulator'!$D$8*B1714))+DEGREES(-'PID Simulator'!$D$9*B1714)</f>
        <v>-284.51364494258587</v>
      </c>
    </row>
    <row r="1715" spans="1:4" x14ac:dyDescent="0.15">
      <c r="A1715">
        <v>1714</v>
      </c>
      <c r="B1715">
        <v>3.4261000000000004</v>
      </c>
      <c r="C1715">
        <f>'PID Simulator'!$D$7/SQRT(1+('PID Simulator'!$D$8*B1715)^2)</f>
        <v>2.9175281249128802E-2</v>
      </c>
      <c r="D1715">
        <f>-DEGREES(ATAN2(1,'PID Simulator'!$D$8*B1715))+DEGREES(-'PID Simulator'!$D$9*B1715)</f>
        <v>-284.62921247080692</v>
      </c>
    </row>
    <row r="1716" spans="1:4" x14ac:dyDescent="0.15">
      <c r="A1716">
        <v>1715</v>
      </c>
      <c r="B1716">
        <v>3.4281000000000001</v>
      </c>
      <c r="C1716">
        <f>'PID Simulator'!$D$7/SQRT(1+('PID Simulator'!$D$8*B1716)^2)</f>
        <v>2.9158274470419809E-2</v>
      </c>
      <c r="D1716">
        <f>-DEGREES(ATAN2(1,'PID Simulator'!$D$8*B1716))+DEGREES(-'PID Simulator'!$D$9*B1716)</f>
        <v>-284.74477886120951</v>
      </c>
    </row>
    <row r="1717" spans="1:4" x14ac:dyDescent="0.15">
      <c r="A1717">
        <v>1716</v>
      </c>
      <c r="B1717">
        <v>3.4301000000000004</v>
      </c>
      <c r="C1717">
        <f>'PID Simulator'!$D$7/SQRT(1+('PID Simulator'!$D$8*B1717)^2)</f>
        <v>2.9141287498832998E-2</v>
      </c>
      <c r="D1717">
        <f>-DEGREES(ATAN2(1,'PID Simulator'!$D$8*B1717))+DEGREES(-'PID Simulator'!$D$9*B1717)</f>
        <v>-284.86034411578146</v>
      </c>
    </row>
    <row r="1718" spans="1:4" x14ac:dyDescent="0.15">
      <c r="A1718">
        <v>1717</v>
      </c>
      <c r="B1718">
        <v>3.4321000000000002</v>
      </c>
      <c r="C1718">
        <f>'PID Simulator'!$D$7/SQRT(1+('PID Simulator'!$D$8*B1718)^2)</f>
        <v>2.9124320299800374E-2</v>
      </c>
      <c r="D1718">
        <f>-DEGREES(ATAN2(1,'PID Simulator'!$D$8*B1718))+DEGREES(-'PID Simulator'!$D$9*B1718)</f>
        <v>-284.97590823650637</v>
      </c>
    </row>
    <row r="1719" spans="1:4" x14ac:dyDescent="0.15">
      <c r="A1719">
        <v>1718</v>
      </c>
      <c r="B1719">
        <v>3.4341000000000004</v>
      </c>
      <c r="C1719">
        <f>'PID Simulator'!$D$7/SQRT(1+('PID Simulator'!$D$8*B1719)^2)</f>
        <v>2.9107372838834265E-2</v>
      </c>
      <c r="D1719">
        <f>-DEGREES(ATAN2(1,'PID Simulator'!$D$8*B1719))+DEGREES(-'PID Simulator'!$D$9*B1719)</f>
        <v>-285.09147122536308</v>
      </c>
    </row>
    <row r="1720" spans="1:4" x14ac:dyDescent="0.15">
      <c r="A1720">
        <v>1719</v>
      </c>
      <c r="B1720">
        <v>3.4361000000000002</v>
      </c>
      <c r="C1720">
        <f>'PID Simulator'!$D$7/SQRT(1+('PID Simulator'!$D$8*B1720)^2)</f>
        <v>2.9090445081527125E-2</v>
      </c>
      <c r="D1720">
        <f>-DEGREES(ATAN2(1,'PID Simulator'!$D$8*B1720))+DEGREES(-'PID Simulator'!$D$9*B1720)</f>
        <v>-285.20703308432553</v>
      </c>
    </row>
    <row r="1721" spans="1:4" x14ac:dyDescent="0.15">
      <c r="A1721">
        <v>1720</v>
      </c>
      <c r="B1721">
        <v>3.4381000000000004</v>
      </c>
      <c r="C1721">
        <f>'PID Simulator'!$D$7/SQRT(1+('PID Simulator'!$D$8*B1721)^2)</f>
        <v>2.9073536993551322E-2</v>
      </c>
      <c r="D1721">
        <f>-DEGREES(ATAN2(1,'PID Simulator'!$D$8*B1721))+DEGREES(-'PID Simulator'!$D$9*B1721)</f>
        <v>-285.32259381536363</v>
      </c>
    </row>
    <row r="1722" spans="1:4" x14ac:dyDescent="0.15">
      <c r="A1722">
        <v>1721</v>
      </c>
      <c r="B1722">
        <v>3.4401000000000002</v>
      </c>
      <c r="C1722">
        <f>'PID Simulator'!$D$7/SQRT(1+('PID Simulator'!$D$8*B1722)^2)</f>
        <v>2.9056648540658862E-2</v>
      </c>
      <c r="D1722">
        <f>-DEGREES(ATAN2(1,'PID Simulator'!$D$8*B1722))+DEGREES(-'PID Simulator'!$D$9*B1722)</f>
        <v>-285.43815342044218</v>
      </c>
    </row>
    <row r="1723" spans="1:4" x14ac:dyDescent="0.15">
      <c r="A1723">
        <v>1722</v>
      </c>
      <c r="B1723">
        <v>3.4421000000000004</v>
      </c>
      <c r="C1723">
        <f>'PID Simulator'!$D$7/SQRT(1+('PID Simulator'!$D$8*B1723)^2)</f>
        <v>2.9039779688681197E-2</v>
      </c>
      <c r="D1723">
        <f>-DEGREES(ATAN2(1,'PID Simulator'!$D$8*B1723))+DEGREES(-'PID Simulator'!$D$9*B1723)</f>
        <v>-285.55371190152187</v>
      </c>
    </row>
    <row r="1724" spans="1:4" x14ac:dyDescent="0.15">
      <c r="A1724">
        <v>1723</v>
      </c>
      <c r="B1724">
        <v>3.4441000000000002</v>
      </c>
      <c r="C1724">
        <f>'PID Simulator'!$D$7/SQRT(1+('PID Simulator'!$D$8*B1724)^2)</f>
        <v>2.9022930403528976E-2</v>
      </c>
      <c r="D1724">
        <f>-DEGREES(ATAN2(1,'PID Simulator'!$D$8*B1724))+DEGREES(-'PID Simulator'!$D$9*B1724)</f>
        <v>-285.66926926055839</v>
      </c>
    </row>
    <row r="1725" spans="1:4" x14ac:dyDescent="0.15">
      <c r="A1725">
        <v>1724</v>
      </c>
      <c r="B1725">
        <v>3.4461000000000004</v>
      </c>
      <c r="C1725">
        <f>'PID Simulator'!$D$7/SQRT(1+('PID Simulator'!$D$8*B1725)^2)</f>
        <v>2.9006100651191798E-2</v>
      </c>
      <c r="D1725">
        <f>-DEGREES(ATAN2(1,'PID Simulator'!$D$8*B1725))+DEGREES(-'PID Simulator'!$D$9*B1725)</f>
        <v>-285.78482549950331</v>
      </c>
    </row>
    <row r="1726" spans="1:4" x14ac:dyDescent="0.15">
      <c r="A1726">
        <v>1725</v>
      </c>
      <c r="B1726">
        <v>3.4481000000000002</v>
      </c>
      <c r="C1726">
        <f>'PID Simulator'!$D$7/SQRT(1+('PID Simulator'!$D$8*B1726)^2)</f>
        <v>2.8989290397738027E-2</v>
      </c>
      <c r="D1726">
        <f>-DEGREES(ATAN2(1,'PID Simulator'!$D$8*B1726))+DEGREES(-'PID Simulator'!$D$9*B1726)</f>
        <v>-285.90038062030351</v>
      </c>
    </row>
    <row r="1727" spans="1:4" x14ac:dyDescent="0.15">
      <c r="A1727">
        <v>1726</v>
      </c>
      <c r="B1727">
        <v>3.4501000000000004</v>
      </c>
      <c r="C1727">
        <f>'PID Simulator'!$D$7/SQRT(1+('PID Simulator'!$D$8*B1727)^2)</f>
        <v>2.8972499609314542E-2</v>
      </c>
      <c r="D1727">
        <f>-DEGREES(ATAN2(1,'PID Simulator'!$D$8*B1727))+DEGREES(-'PID Simulator'!$D$9*B1727)</f>
        <v>-286.01593462490121</v>
      </c>
    </row>
    <row r="1728" spans="1:4" x14ac:dyDescent="0.15">
      <c r="A1728">
        <v>1727</v>
      </c>
      <c r="B1728">
        <v>3.4521000000000002</v>
      </c>
      <c r="C1728">
        <f>'PID Simulator'!$D$7/SQRT(1+('PID Simulator'!$D$8*B1728)^2)</f>
        <v>2.8955728252146498E-2</v>
      </c>
      <c r="D1728">
        <f>-DEGREES(ATAN2(1,'PID Simulator'!$D$8*B1728))+DEGREES(-'PID Simulator'!$D$9*B1728)</f>
        <v>-286.13148751523443</v>
      </c>
    </row>
    <row r="1729" spans="1:4" x14ac:dyDescent="0.15">
      <c r="A1729">
        <v>1728</v>
      </c>
      <c r="B1729">
        <v>3.4541000000000004</v>
      </c>
      <c r="C1729">
        <f>'PID Simulator'!$D$7/SQRT(1+('PID Simulator'!$D$8*B1729)^2)</f>
        <v>2.8938976292537104E-2</v>
      </c>
      <c r="D1729">
        <f>-DEGREES(ATAN2(1,'PID Simulator'!$D$8*B1729))+DEGREES(-'PID Simulator'!$D$9*B1729)</f>
        <v>-286.24703929323653</v>
      </c>
    </row>
    <row r="1730" spans="1:4" x14ac:dyDescent="0.15">
      <c r="A1730">
        <v>1729</v>
      </c>
      <c r="B1730">
        <v>3.4561000000000002</v>
      </c>
      <c r="C1730">
        <f>'PID Simulator'!$D$7/SQRT(1+('PID Simulator'!$D$8*B1730)^2)</f>
        <v>2.8922243696867436E-2</v>
      </c>
      <c r="D1730">
        <f>-DEGREES(ATAN2(1,'PID Simulator'!$D$8*B1730))+DEGREES(-'PID Simulator'!$D$9*B1730)</f>
        <v>-286.36258996083632</v>
      </c>
    </row>
    <row r="1731" spans="1:4" x14ac:dyDescent="0.15">
      <c r="A1731">
        <v>1730</v>
      </c>
      <c r="B1731">
        <v>3.4581000000000004</v>
      </c>
      <c r="C1731">
        <f>'PID Simulator'!$D$7/SQRT(1+('PID Simulator'!$D$8*B1731)^2)</f>
        <v>2.8905530431596146E-2</v>
      </c>
      <c r="D1731">
        <f>-DEGREES(ATAN2(1,'PID Simulator'!$D$8*B1731))+DEGREES(-'PID Simulator'!$D$9*B1731)</f>
        <v>-286.47813951995835</v>
      </c>
    </row>
    <row r="1732" spans="1:4" x14ac:dyDescent="0.15">
      <c r="A1732">
        <v>1731</v>
      </c>
      <c r="B1732">
        <v>3.4601000000000002</v>
      </c>
      <c r="C1732">
        <f>'PID Simulator'!$D$7/SQRT(1+('PID Simulator'!$D$8*B1732)^2)</f>
        <v>2.8888836463259304E-2</v>
      </c>
      <c r="D1732">
        <f>-DEGREES(ATAN2(1,'PID Simulator'!$D$8*B1732))+DEGREES(-'PID Simulator'!$D$9*B1732)</f>
        <v>-286.59368797252262</v>
      </c>
    </row>
    <row r="1733" spans="1:4" x14ac:dyDescent="0.15">
      <c r="A1733">
        <v>1732</v>
      </c>
      <c r="B1733">
        <v>3.4621000000000004</v>
      </c>
      <c r="C1733">
        <f>'PID Simulator'!$D$7/SQRT(1+('PID Simulator'!$D$8*B1733)^2)</f>
        <v>2.8872161758470124E-2</v>
      </c>
      <c r="D1733">
        <f>-DEGREES(ATAN2(1,'PID Simulator'!$D$8*B1733))+DEGREES(-'PID Simulator'!$D$9*B1733)</f>
        <v>-286.70923532044475</v>
      </c>
    </row>
    <row r="1734" spans="1:4" x14ac:dyDescent="0.15">
      <c r="A1734">
        <v>1733</v>
      </c>
      <c r="B1734">
        <v>3.4641000000000002</v>
      </c>
      <c r="C1734">
        <f>'PID Simulator'!$D$7/SQRT(1+('PID Simulator'!$D$8*B1734)^2)</f>
        <v>2.8855506283918763E-2</v>
      </c>
      <c r="D1734">
        <f>-DEGREES(ATAN2(1,'PID Simulator'!$D$8*B1734))+DEGREES(-'PID Simulator'!$D$9*B1734)</f>
        <v>-286.82478156563582</v>
      </c>
    </row>
    <row r="1735" spans="1:4" x14ac:dyDescent="0.15">
      <c r="A1735">
        <v>1734</v>
      </c>
      <c r="B1735">
        <v>3.4661000000000004</v>
      </c>
      <c r="C1735">
        <f>'PID Simulator'!$D$7/SQRT(1+('PID Simulator'!$D$8*B1735)^2)</f>
        <v>2.8838870006372117E-2</v>
      </c>
      <c r="D1735">
        <f>-DEGREES(ATAN2(1,'PID Simulator'!$D$8*B1735))+DEGREES(-'PID Simulator'!$D$9*B1735)</f>
        <v>-286.94032671000275</v>
      </c>
    </row>
    <row r="1736" spans="1:4" x14ac:dyDescent="0.15">
      <c r="A1736">
        <v>1735</v>
      </c>
      <c r="B1736">
        <v>3.4681000000000002</v>
      </c>
      <c r="C1736">
        <f>'PID Simulator'!$D$7/SQRT(1+('PID Simulator'!$D$8*B1736)^2)</f>
        <v>2.882225289267357E-2</v>
      </c>
      <c r="D1736">
        <f>-DEGREES(ATAN2(1,'PID Simulator'!$D$8*B1736))+DEGREES(-'PID Simulator'!$D$9*B1736)</f>
        <v>-287.05587075544781</v>
      </c>
    </row>
    <row r="1737" spans="1:4" x14ac:dyDescent="0.15">
      <c r="A1737">
        <v>1736</v>
      </c>
      <c r="B1737">
        <v>3.4701000000000004</v>
      </c>
      <c r="C1737">
        <f>'PID Simulator'!$D$7/SQRT(1+('PID Simulator'!$D$8*B1737)^2)</f>
        <v>2.8805654909742781E-2</v>
      </c>
      <c r="D1737">
        <f>-DEGREES(ATAN2(1,'PID Simulator'!$D$8*B1737))+DEGREES(-'PID Simulator'!$D$9*B1737)</f>
        <v>-287.17141370386901</v>
      </c>
    </row>
    <row r="1738" spans="1:4" x14ac:dyDescent="0.15">
      <c r="A1738">
        <v>1737</v>
      </c>
      <c r="B1738">
        <v>3.4721000000000002</v>
      </c>
      <c r="C1738">
        <f>'PID Simulator'!$D$7/SQRT(1+('PID Simulator'!$D$8*B1738)^2)</f>
        <v>2.8789076024575491E-2</v>
      </c>
      <c r="D1738">
        <f>-DEGREES(ATAN2(1,'PID Simulator'!$D$8*B1738))+DEGREES(-'PID Simulator'!$D$9*B1738)</f>
        <v>-287.2869555571599</v>
      </c>
    </row>
    <row r="1739" spans="1:4" x14ac:dyDescent="0.15">
      <c r="A1739">
        <v>1738</v>
      </c>
      <c r="B1739">
        <v>3.4741000000000004</v>
      </c>
      <c r="C1739">
        <f>'PID Simulator'!$D$7/SQRT(1+('PID Simulator'!$D$8*B1739)^2)</f>
        <v>2.8772516204243256E-2</v>
      </c>
      <c r="D1739">
        <f>-DEGREES(ATAN2(1,'PID Simulator'!$D$8*B1739))+DEGREES(-'PID Simulator'!$D$9*B1739)</f>
        <v>-287.40249631720997</v>
      </c>
    </row>
    <row r="1740" spans="1:4" x14ac:dyDescent="0.15">
      <c r="A1740">
        <v>1739</v>
      </c>
      <c r="B1740">
        <v>3.4761000000000002</v>
      </c>
      <c r="C1740">
        <f>'PID Simulator'!$D$7/SQRT(1+('PID Simulator'!$D$8*B1740)^2)</f>
        <v>2.8755975415893285E-2</v>
      </c>
      <c r="D1740">
        <f>-DEGREES(ATAN2(1,'PID Simulator'!$D$8*B1740))+DEGREES(-'PID Simulator'!$D$9*B1740)</f>
        <v>-287.51803598590391</v>
      </c>
    </row>
    <row r="1741" spans="1:4" x14ac:dyDescent="0.15">
      <c r="A1741">
        <v>1740</v>
      </c>
      <c r="B1741">
        <v>3.4781000000000004</v>
      </c>
      <c r="C1741">
        <f>'PID Simulator'!$D$7/SQRT(1+('PID Simulator'!$D$8*B1741)^2)</f>
        <v>2.8739453626748176E-2</v>
      </c>
      <c r="D1741">
        <f>-DEGREES(ATAN2(1,'PID Simulator'!$D$8*B1741))+DEGREES(-'PID Simulator'!$D$9*B1741)</f>
        <v>-287.63357456512244</v>
      </c>
    </row>
    <row r="1742" spans="1:4" x14ac:dyDescent="0.15">
      <c r="A1742">
        <v>1741</v>
      </c>
      <c r="B1742">
        <v>3.4801000000000002</v>
      </c>
      <c r="C1742">
        <f>'PID Simulator'!$D$7/SQRT(1+('PID Simulator'!$D$8*B1742)^2)</f>
        <v>2.872295080410573E-2</v>
      </c>
      <c r="D1742">
        <f>-DEGREES(ATAN2(1,'PID Simulator'!$D$8*B1742))+DEGREES(-'PID Simulator'!$D$9*B1742)</f>
        <v>-287.74911205674186</v>
      </c>
    </row>
    <row r="1743" spans="1:4" x14ac:dyDescent="0.15">
      <c r="A1743">
        <v>1742</v>
      </c>
      <c r="B1743">
        <v>3.4821000000000004</v>
      </c>
      <c r="C1743">
        <f>'PID Simulator'!$D$7/SQRT(1+('PID Simulator'!$D$8*B1743)^2)</f>
        <v>2.8706466915338721E-2</v>
      </c>
      <c r="D1743">
        <f>-DEGREES(ATAN2(1,'PID Simulator'!$D$8*B1743))+DEGREES(-'PID Simulator'!$D$9*B1743)</f>
        <v>-287.86464846263414</v>
      </c>
    </row>
    <row r="1744" spans="1:4" x14ac:dyDescent="0.15">
      <c r="A1744">
        <v>1743</v>
      </c>
      <c r="B1744">
        <v>3.4841000000000002</v>
      </c>
      <c r="C1744">
        <f>'PID Simulator'!$D$7/SQRT(1+('PID Simulator'!$D$8*B1744)^2)</f>
        <v>2.8690001927894691E-2</v>
      </c>
      <c r="D1744">
        <f>-DEGREES(ATAN2(1,'PID Simulator'!$D$8*B1744))+DEGREES(-'PID Simulator'!$D$9*B1744)</f>
        <v>-287.98018378466685</v>
      </c>
    </row>
    <row r="1745" spans="1:4" x14ac:dyDescent="0.15">
      <c r="A1745">
        <v>1744</v>
      </c>
      <c r="B1745">
        <v>3.4861000000000004</v>
      </c>
      <c r="C1745">
        <f>'PID Simulator'!$D$7/SQRT(1+('PID Simulator'!$D$8*B1745)^2)</f>
        <v>2.867355580929571E-2</v>
      </c>
      <c r="D1745">
        <f>-DEGREES(ATAN2(1,'PID Simulator'!$D$8*B1745))+DEGREES(-'PID Simulator'!$D$9*B1745)</f>
        <v>-288.09571802470356</v>
      </c>
    </row>
    <row r="1746" spans="1:4" x14ac:dyDescent="0.15">
      <c r="A1746">
        <v>1745</v>
      </c>
      <c r="B1746">
        <v>3.4881000000000002</v>
      </c>
      <c r="C1746">
        <f>'PID Simulator'!$D$7/SQRT(1+('PID Simulator'!$D$8*B1746)^2)</f>
        <v>2.8657128527138222E-2</v>
      </c>
      <c r="D1746">
        <f>-DEGREES(ATAN2(1,'PID Simulator'!$D$8*B1746))+DEGREES(-'PID Simulator'!$D$9*B1746)</f>
        <v>-288.21125118460333</v>
      </c>
    </row>
    <row r="1747" spans="1:4" x14ac:dyDescent="0.15">
      <c r="A1747">
        <v>1746</v>
      </c>
      <c r="B1747">
        <v>3.4901000000000004</v>
      </c>
      <c r="C1747">
        <f>'PID Simulator'!$D$7/SQRT(1+('PID Simulator'!$D$8*B1747)^2)</f>
        <v>2.8640720049092749E-2</v>
      </c>
      <c r="D1747">
        <f>-DEGREES(ATAN2(1,'PID Simulator'!$D$8*B1747))+DEGREES(-'PID Simulator'!$D$9*B1747)</f>
        <v>-288.32678326622101</v>
      </c>
    </row>
    <row r="1748" spans="1:4" x14ac:dyDescent="0.15">
      <c r="A1748">
        <v>1747</v>
      </c>
      <c r="B1748">
        <v>3.4921000000000002</v>
      </c>
      <c r="C1748">
        <f>'PID Simulator'!$D$7/SQRT(1+('PID Simulator'!$D$8*B1748)^2)</f>
        <v>2.8624330342903761E-2</v>
      </c>
      <c r="D1748">
        <f>-DEGREES(ATAN2(1,'PID Simulator'!$D$8*B1748))+DEGREES(-'PID Simulator'!$D$9*B1748)</f>
        <v>-288.44231427140733</v>
      </c>
    </row>
    <row r="1749" spans="1:4" x14ac:dyDescent="0.15">
      <c r="A1749">
        <v>1748</v>
      </c>
      <c r="B1749">
        <v>3.4941000000000004</v>
      </c>
      <c r="C1749">
        <f>'PID Simulator'!$D$7/SQRT(1+('PID Simulator'!$D$8*B1749)^2)</f>
        <v>2.8607959376389405E-2</v>
      </c>
      <c r="D1749">
        <f>-DEGREES(ATAN2(1,'PID Simulator'!$D$8*B1749))+DEGREES(-'PID Simulator'!$D$9*B1749)</f>
        <v>-288.55784420200865</v>
      </c>
    </row>
    <row r="1750" spans="1:4" x14ac:dyDescent="0.15">
      <c r="A1750">
        <v>1749</v>
      </c>
      <c r="B1750">
        <v>3.4961000000000002</v>
      </c>
      <c r="C1750">
        <f>'PID Simulator'!$D$7/SQRT(1+('PID Simulator'!$D$8*B1750)^2)</f>
        <v>2.8591607117441332E-2</v>
      </c>
      <c r="D1750">
        <f>-DEGREES(ATAN2(1,'PID Simulator'!$D$8*B1750))+DEGREES(-'PID Simulator'!$D$9*B1750)</f>
        <v>-288.67337305986712</v>
      </c>
    </row>
    <row r="1751" spans="1:4" x14ac:dyDescent="0.15">
      <c r="A1751">
        <v>1750</v>
      </c>
      <c r="B1751">
        <v>3.4981000000000004</v>
      </c>
      <c r="C1751">
        <f>'PID Simulator'!$D$7/SQRT(1+('PID Simulator'!$D$8*B1751)^2)</f>
        <v>2.8575273534024462E-2</v>
      </c>
      <c r="D1751">
        <f>-DEGREES(ATAN2(1,'PID Simulator'!$D$8*B1751))+DEGREES(-'PID Simulator'!$D$9*B1751)</f>
        <v>-288.78890084682075</v>
      </c>
    </row>
    <row r="1752" spans="1:4" x14ac:dyDescent="0.15">
      <c r="A1752">
        <v>1751</v>
      </c>
      <c r="B1752">
        <v>3.5001000000000002</v>
      </c>
      <c r="C1752">
        <f>'PID Simulator'!$D$7/SQRT(1+('PID Simulator'!$D$8*B1752)^2)</f>
        <v>2.855895859417679E-2</v>
      </c>
      <c r="D1752">
        <f>-DEGREES(ATAN2(1,'PID Simulator'!$D$8*B1752))+DEGREES(-'PID Simulator'!$D$9*B1752)</f>
        <v>-288.90442756470338</v>
      </c>
    </row>
    <row r="1753" spans="1:4" x14ac:dyDescent="0.15">
      <c r="A1753">
        <v>1752</v>
      </c>
      <c r="B1753">
        <v>3.5021000000000004</v>
      </c>
      <c r="C1753">
        <f>'PID Simulator'!$D$7/SQRT(1+('PID Simulator'!$D$8*B1753)^2)</f>
        <v>2.8542662266009187E-2</v>
      </c>
      <c r="D1753">
        <f>-DEGREES(ATAN2(1,'PID Simulator'!$D$8*B1753))+DEGREES(-'PID Simulator'!$D$9*B1753)</f>
        <v>-289.01995321534457</v>
      </c>
    </row>
    <row r="1754" spans="1:4" x14ac:dyDescent="0.15">
      <c r="A1754">
        <v>1753</v>
      </c>
      <c r="B1754">
        <v>3.5041000000000002</v>
      </c>
      <c r="C1754">
        <f>'PID Simulator'!$D$7/SQRT(1+('PID Simulator'!$D$8*B1754)^2)</f>
        <v>2.8526384517705151E-2</v>
      </c>
      <c r="D1754">
        <f>-DEGREES(ATAN2(1,'PID Simulator'!$D$8*B1754))+DEGREES(-'PID Simulator'!$D$9*B1754)</f>
        <v>-289.13547780056973</v>
      </c>
    </row>
    <row r="1755" spans="1:4" x14ac:dyDescent="0.15">
      <c r="A1755">
        <v>1754</v>
      </c>
      <c r="B1755">
        <v>3.5061000000000004</v>
      </c>
      <c r="C1755">
        <f>'PID Simulator'!$D$7/SQRT(1+('PID Simulator'!$D$8*B1755)^2)</f>
        <v>2.8510125317520663E-2</v>
      </c>
      <c r="D1755">
        <f>-DEGREES(ATAN2(1,'PID Simulator'!$D$8*B1755))+DEGREES(-'PID Simulator'!$D$9*B1755)</f>
        <v>-289.25100132220018</v>
      </c>
    </row>
    <row r="1756" spans="1:4" x14ac:dyDescent="0.15">
      <c r="A1756">
        <v>1755</v>
      </c>
      <c r="B1756">
        <v>3.5081000000000002</v>
      </c>
      <c r="C1756">
        <f>'PID Simulator'!$D$7/SQRT(1+('PID Simulator'!$D$8*B1756)^2)</f>
        <v>2.8493884633783922E-2</v>
      </c>
      <c r="D1756">
        <f>-DEGREES(ATAN2(1,'PID Simulator'!$D$8*B1756))+DEGREES(-'PID Simulator'!$D$9*B1756)</f>
        <v>-289.36652378205298</v>
      </c>
    </row>
    <row r="1757" spans="1:4" x14ac:dyDescent="0.15">
      <c r="A1757">
        <v>1756</v>
      </c>
      <c r="B1757">
        <v>3.5101000000000004</v>
      </c>
      <c r="C1757">
        <f>'PID Simulator'!$D$7/SQRT(1+('PID Simulator'!$D$8*B1757)^2)</f>
        <v>2.8477662434895173E-2</v>
      </c>
      <c r="D1757">
        <f>-DEGREES(ATAN2(1,'PID Simulator'!$D$8*B1757))+DEGREES(-'PID Simulator'!$D$9*B1757)</f>
        <v>-289.48204518194115</v>
      </c>
    </row>
    <row r="1758" spans="1:4" x14ac:dyDescent="0.15">
      <c r="A1758">
        <v>1757</v>
      </c>
      <c r="B1758">
        <v>3.5121000000000002</v>
      </c>
      <c r="C1758">
        <f>'PID Simulator'!$D$7/SQRT(1+('PID Simulator'!$D$8*B1758)^2)</f>
        <v>2.8461458689326501E-2</v>
      </c>
      <c r="D1758">
        <f>-DEGREES(ATAN2(1,'PID Simulator'!$D$8*B1758))+DEGREES(-'PID Simulator'!$D$9*B1758)</f>
        <v>-289.59756552367355</v>
      </c>
    </row>
    <row r="1759" spans="1:4" x14ac:dyDescent="0.15">
      <c r="A1759">
        <v>1758</v>
      </c>
      <c r="B1759">
        <v>3.5141000000000004</v>
      </c>
      <c r="C1759">
        <f>'PID Simulator'!$D$7/SQRT(1+('PID Simulator'!$D$8*B1759)^2)</f>
        <v>2.8445273365621609E-2</v>
      </c>
      <c r="D1759">
        <f>-DEGREES(ATAN2(1,'PID Simulator'!$D$8*B1759))+DEGREES(-'PID Simulator'!$D$9*B1759)</f>
        <v>-289.71308480905498</v>
      </c>
    </row>
    <row r="1760" spans="1:4" x14ac:dyDescent="0.15">
      <c r="A1760">
        <v>1759</v>
      </c>
      <c r="B1760">
        <v>3.5161000000000002</v>
      </c>
      <c r="C1760">
        <f>'PID Simulator'!$D$7/SQRT(1+('PID Simulator'!$D$8*B1760)^2)</f>
        <v>2.8429106432395632E-2</v>
      </c>
      <c r="D1760">
        <f>-DEGREES(ATAN2(1,'PID Simulator'!$D$8*B1760))+DEGREES(-'PID Simulator'!$D$9*B1760)</f>
        <v>-289.82860303988605</v>
      </c>
    </row>
    <row r="1761" spans="1:4" x14ac:dyDescent="0.15">
      <c r="A1761">
        <v>1760</v>
      </c>
      <c r="B1761">
        <v>3.5181000000000004</v>
      </c>
      <c r="C1761">
        <f>'PID Simulator'!$D$7/SQRT(1+('PID Simulator'!$D$8*B1761)^2)</f>
        <v>2.8412957858334923E-2</v>
      </c>
      <c r="D1761">
        <f>-DEGREES(ATAN2(1,'PID Simulator'!$D$8*B1761))+DEGREES(-'PID Simulator'!$D$9*B1761)</f>
        <v>-289.94412021796336</v>
      </c>
    </row>
    <row r="1762" spans="1:4" x14ac:dyDescent="0.15">
      <c r="A1762">
        <v>1761</v>
      </c>
      <c r="B1762">
        <v>3.5201000000000002</v>
      </c>
      <c r="C1762">
        <f>'PID Simulator'!$D$7/SQRT(1+('PID Simulator'!$D$8*B1762)^2)</f>
        <v>2.8396827612196866E-2</v>
      </c>
      <c r="D1762">
        <f>-DEGREES(ATAN2(1,'PID Simulator'!$D$8*B1762))+DEGREES(-'PID Simulator'!$D$9*B1762)</f>
        <v>-290.0596363450793</v>
      </c>
    </row>
    <row r="1763" spans="1:4" x14ac:dyDescent="0.15">
      <c r="A1763">
        <v>1762</v>
      </c>
      <c r="B1763">
        <v>3.5221000000000005</v>
      </c>
      <c r="C1763">
        <f>'PID Simulator'!$D$7/SQRT(1+('PID Simulator'!$D$8*B1763)^2)</f>
        <v>2.8380715662809655E-2</v>
      </c>
      <c r="D1763">
        <f>-DEGREES(ATAN2(1,'PID Simulator'!$D$8*B1763))+DEGREES(-'PID Simulator'!$D$9*B1763)</f>
        <v>-290.17515142302238</v>
      </c>
    </row>
    <row r="1764" spans="1:4" x14ac:dyDescent="0.15">
      <c r="A1764">
        <v>1763</v>
      </c>
      <c r="B1764">
        <v>3.5241000000000002</v>
      </c>
      <c r="C1764">
        <f>'PID Simulator'!$D$7/SQRT(1+('PID Simulator'!$D$8*B1764)^2)</f>
        <v>2.8364621979072122E-2</v>
      </c>
      <c r="D1764">
        <f>-DEGREES(ATAN2(1,'PID Simulator'!$D$8*B1764))+DEGREES(-'PID Simulator'!$D$9*B1764)</f>
        <v>-290.29066545357688</v>
      </c>
    </row>
    <row r="1765" spans="1:4" x14ac:dyDescent="0.15">
      <c r="A1765">
        <v>1764</v>
      </c>
      <c r="B1765">
        <v>3.5261000000000005</v>
      </c>
      <c r="C1765">
        <f>'PID Simulator'!$D$7/SQRT(1+('PID Simulator'!$D$8*B1765)^2)</f>
        <v>2.834854652995349E-2</v>
      </c>
      <c r="D1765">
        <f>-DEGREES(ATAN2(1,'PID Simulator'!$D$8*B1765))+DEGREES(-'PID Simulator'!$D$9*B1765)</f>
        <v>-290.40617843852328</v>
      </c>
    </row>
    <row r="1766" spans="1:4" x14ac:dyDescent="0.15">
      <c r="A1766">
        <v>1765</v>
      </c>
      <c r="B1766">
        <v>3.5281000000000002</v>
      </c>
      <c r="C1766">
        <f>'PID Simulator'!$D$7/SQRT(1+('PID Simulator'!$D$8*B1766)^2)</f>
        <v>2.833248928449323E-2</v>
      </c>
      <c r="D1766">
        <f>-DEGREES(ATAN2(1,'PID Simulator'!$D$8*B1766))+DEGREES(-'PID Simulator'!$D$9*B1766)</f>
        <v>-290.52169037963768</v>
      </c>
    </row>
    <row r="1767" spans="1:4" x14ac:dyDescent="0.15">
      <c r="A1767">
        <v>1766</v>
      </c>
      <c r="B1767">
        <v>3.5301000000000005</v>
      </c>
      <c r="C1767">
        <f>'PID Simulator'!$D$7/SQRT(1+('PID Simulator'!$D$8*B1767)^2)</f>
        <v>2.8316450211800823E-2</v>
      </c>
      <c r="D1767">
        <f>-DEGREES(ATAN2(1,'PID Simulator'!$D$8*B1767))+DEGREES(-'PID Simulator'!$D$9*B1767)</f>
        <v>-290.63720127869249</v>
      </c>
    </row>
    <row r="1768" spans="1:4" x14ac:dyDescent="0.15">
      <c r="A1768">
        <v>1767</v>
      </c>
      <c r="B1768">
        <v>3.5321000000000002</v>
      </c>
      <c r="C1768">
        <f>'PID Simulator'!$D$7/SQRT(1+('PID Simulator'!$D$8*B1768)^2)</f>
        <v>2.8300429281055573E-2</v>
      </c>
      <c r="D1768">
        <f>-DEGREES(ATAN2(1,'PID Simulator'!$D$8*B1768))+DEGREES(-'PID Simulator'!$D$9*B1768)</f>
        <v>-290.75271113745583</v>
      </c>
    </row>
    <row r="1769" spans="1:4" x14ac:dyDescent="0.15">
      <c r="A1769">
        <v>1768</v>
      </c>
      <c r="B1769">
        <v>3.5341000000000005</v>
      </c>
      <c r="C1769">
        <f>'PID Simulator'!$D$7/SQRT(1+('PID Simulator'!$D$8*B1769)^2)</f>
        <v>2.8284426461506421E-2</v>
      </c>
      <c r="D1769">
        <f>-DEGREES(ATAN2(1,'PID Simulator'!$D$8*B1769))+DEGREES(-'PID Simulator'!$D$9*B1769)</f>
        <v>-290.86821995769213</v>
      </c>
    </row>
    <row r="1770" spans="1:4" x14ac:dyDescent="0.15">
      <c r="A1770">
        <v>1769</v>
      </c>
      <c r="B1770">
        <v>3.5361000000000002</v>
      </c>
      <c r="C1770">
        <f>'PID Simulator'!$D$7/SQRT(1+('PID Simulator'!$D$8*B1770)^2)</f>
        <v>2.8268441722471737E-2</v>
      </c>
      <c r="D1770">
        <f>-DEGREES(ATAN2(1,'PID Simulator'!$D$8*B1770))+DEGREES(-'PID Simulator'!$D$9*B1770)</f>
        <v>-290.98372774116154</v>
      </c>
    </row>
    <row r="1771" spans="1:4" x14ac:dyDescent="0.15">
      <c r="A1771">
        <v>1770</v>
      </c>
      <c r="B1771">
        <v>3.5381000000000005</v>
      </c>
      <c r="C1771">
        <f>'PID Simulator'!$D$7/SQRT(1+('PID Simulator'!$D$8*B1771)^2)</f>
        <v>2.8252475033339122E-2</v>
      </c>
      <c r="D1771">
        <f>-DEGREES(ATAN2(1,'PID Simulator'!$D$8*B1771))+DEGREES(-'PID Simulator'!$D$9*B1771)</f>
        <v>-291.09923448962047</v>
      </c>
    </row>
    <row r="1772" spans="1:4" x14ac:dyDescent="0.15">
      <c r="A1772">
        <v>1771</v>
      </c>
      <c r="B1772">
        <v>3.5401000000000002</v>
      </c>
      <c r="C1772">
        <f>'PID Simulator'!$D$7/SQRT(1+('PID Simulator'!$D$8*B1772)^2)</f>
        <v>2.8236526363565218E-2</v>
      </c>
      <c r="D1772">
        <f>-DEGREES(ATAN2(1,'PID Simulator'!$D$8*B1772))+DEGREES(-'PID Simulator'!$D$9*B1772)</f>
        <v>-291.21474020482117</v>
      </c>
    </row>
    <row r="1773" spans="1:4" x14ac:dyDescent="0.15">
      <c r="A1773">
        <v>1772</v>
      </c>
      <c r="B1773">
        <v>3.5421000000000005</v>
      </c>
      <c r="C1773">
        <f>'PID Simulator'!$D$7/SQRT(1+('PID Simulator'!$D$8*B1773)^2)</f>
        <v>2.8220595682675507E-2</v>
      </c>
      <c r="D1773">
        <f>-DEGREES(ATAN2(1,'PID Simulator'!$D$8*B1773))+DEGREES(-'PID Simulator'!$D$9*B1773)</f>
        <v>-291.33024488851203</v>
      </c>
    </row>
    <row r="1774" spans="1:4" x14ac:dyDescent="0.15">
      <c r="A1774">
        <v>1773</v>
      </c>
      <c r="B1774">
        <v>3.5441000000000003</v>
      </c>
      <c r="C1774">
        <f>'PID Simulator'!$D$7/SQRT(1+('PID Simulator'!$D$8*B1774)^2)</f>
        <v>2.8204682960264144E-2</v>
      </c>
      <c r="D1774">
        <f>-DEGREES(ATAN2(1,'PID Simulator'!$D$8*B1774))+DEGREES(-'PID Simulator'!$D$9*B1774)</f>
        <v>-291.44574854243751</v>
      </c>
    </row>
    <row r="1775" spans="1:4" x14ac:dyDescent="0.15">
      <c r="A1775">
        <v>1774</v>
      </c>
      <c r="B1775">
        <v>3.5461000000000005</v>
      </c>
      <c r="C1775">
        <f>'PID Simulator'!$D$7/SQRT(1+('PID Simulator'!$D$8*B1775)^2)</f>
        <v>2.8188788165993715E-2</v>
      </c>
      <c r="D1775">
        <f>-DEGREES(ATAN2(1,'PID Simulator'!$D$8*B1775))+DEGREES(-'PID Simulator'!$D$9*B1775)</f>
        <v>-291.56125116833823</v>
      </c>
    </row>
    <row r="1776" spans="1:4" x14ac:dyDescent="0.15">
      <c r="A1776">
        <v>1775</v>
      </c>
      <c r="B1776">
        <v>3.5481000000000003</v>
      </c>
      <c r="C1776">
        <f>'PID Simulator'!$D$7/SQRT(1+('PID Simulator'!$D$8*B1776)^2)</f>
        <v>2.8172911269595105E-2</v>
      </c>
      <c r="D1776">
        <f>-DEGREES(ATAN2(1,'PID Simulator'!$D$8*B1776))+DEGREES(-'PID Simulator'!$D$9*B1776)</f>
        <v>-291.67675276795057</v>
      </c>
    </row>
    <row r="1777" spans="1:4" x14ac:dyDescent="0.15">
      <c r="A1777">
        <v>1776</v>
      </c>
      <c r="B1777">
        <v>3.5501000000000005</v>
      </c>
      <c r="C1777">
        <f>'PID Simulator'!$D$7/SQRT(1+('PID Simulator'!$D$8*B1777)^2)</f>
        <v>2.8157052240867241E-2</v>
      </c>
      <c r="D1777">
        <f>-DEGREES(ATAN2(1,'PID Simulator'!$D$8*B1777))+DEGREES(-'PID Simulator'!$D$9*B1777)</f>
        <v>-291.79225334300747</v>
      </c>
    </row>
    <row r="1778" spans="1:4" x14ac:dyDescent="0.15">
      <c r="A1778">
        <v>1777</v>
      </c>
      <c r="B1778">
        <v>3.5521000000000003</v>
      </c>
      <c r="C1778">
        <f>'PID Simulator'!$D$7/SQRT(1+('PID Simulator'!$D$8*B1778)^2)</f>
        <v>2.8141211049676963E-2</v>
      </c>
      <c r="D1778">
        <f>-DEGREES(ATAN2(1,'PID Simulator'!$D$8*B1778))+DEGREES(-'PID Simulator'!$D$9*B1778)</f>
        <v>-291.90775289523748</v>
      </c>
    </row>
    <row r="1779" spans="1:4" x14ac:dyDescent="0.15">
      <c r="A1779">
        <v>1778</v>
      </c>
      <c r="B1779">
        <v>3.5541000000000005</v>
      </c>
      <c r="C1779">
        <f>'PID Simulator'!$D$7/SQRT(1+('PID Simulator'!$D$8*B1779)^2)</f>
        <v>2.8125387665958769E-2</v>
      </c>
      <c r="D1779">
        <f>-DEGREES(ATAN2(1,'PID Simulator'!$D$8*B1779))+DEGREES(-'PID Simulator'!$D$9*B1779)</f>
        <v>-292.02325142636568</v>
      </c>
    </row>
    <row r="1780" spans="1:4" x14ac:dyDescent="0.15">
      <c r="A1780">
        <v>1779</v>
      </c>
      <c r="B1780">
        <v>3.5561000000000003</v>
      </c>
      <c r="C1780">
        <f>'PID Simulator'!$D$7/SQRT(1+('PID Simulator'!$D$8*B1780)^2)</f>
        <v>2.8109582059714706E-2</v>
      </c>
      <c r="D1780">
        <f>-DEGREES(ATAN2(1,'PID Simulator'!$D$8*B1780))+DEGREES(-'PID Simulator'!$D$9*B1780)</f>
        <v>-292.138748938113</v>
      </c>
    </row>
    <row r="1781" spans="1:4" x14ac:dyDescent="0.15">
      <c r="A1781">
        <v>1780</v>
      </c>
      <c r="B1781">
        <v>3.5581000000000005</v>
      </c>
      <c r="C1781">
        <f>'PID Simulator'!$D$7/SQRT(1+('PID Simulator'!$D$8*B1781)^2)</f>
        <v>2.8093794201014086E-2</v>
      </c>
      <c r="D1781">
        <f>-DEGREES(ATAN2(1,'PID Simulator'!$D$8*B1781))+DEGREES(-'PID Simulator'!$D$9*B1781)</f>
        <v>-292.25424543219668</v>
      </c>
    </row>
    <row r="1782" spans="1:4" x14ac:dyDescent="0.15">
      <c r="A1782">
        <v>1781</v>
      </c>
      <c r="B1782">
        <v>3.5601000000000003</v>
      </c>
      <c r="C1782">
        <f>'PID Simulator'!$D$7/SQRT(1+('PID Simulator'!$D$8*B1782)^2)</f>
        <v>2.8078024059993385E-2</v>
      </c>
      <c r="D1782">
        <f>-DEGREES(ATAN2(1,'PID Simulator'!$D$8*B1782))+DEGREES(-'PID Simulator'!$D$9*B1782)</f>
        <v>-292.36974091032994</v>
      </c>
    </row>
    <row r="1783" spans="1:4" x14ac:dyDescent="0.15">
      <c r="A1783">
        <v>1782</v>
      </c>
      <c r="B1783">
        <v>3.5621000000000005</v>
      </c>
      <c r="C1783">
        <f>'PID Simulator'!$D$7/SQRT(1+('PID Simulator'!$D$8*B1783)^2)</f>
        <v>2.8062271606855999E-2</v>
      </c>
      <c r="D1783">
        <f>-DEGREES(ATAN2(1,'PID Simulator'!$D$8*B1783))+DEGREES(-'PID Simulator'!$D$9*B1783)</f>
        <v>-292.48523537422233</v>
      </c>
    </row>
    <row r="1784" spans="1:4" x14ac:dyDescent="0.15">
      <c r="A1784">
        <v>1783</v>
      </c>
      <c r="B1784">
        <v>3.5641000000000003</v>
      </c>
      <c r="C1784">
        <f>'PID Simulator'!$D$7/SQRT(1+('PID Simulator'!$D$8*B1784)^2)</f>
        <v>2.804653681187207E-2</v>
      </c>
      <c r="D1784">
        <f>-DEGREES(ATAN2(1,'PID Simulator'!$D$8*B1784))+DEGREES(-'PID Simulator'!$D$9*B1784)</f>
        <v>-292.60072882557944</v>
      </c>
    </row>
    <row r="1785" spans="1:4" x14ac:dyDescent="0.15">
      <c r="A1785">
        <v>1784</v>
      </c>
      <c r="B1785">
        <v>3.5661000000000005</v>
      </c>
      <c r="C1785">
        <f>'PID Simulator'!$D$7/SQRT(1+('PID Simulator'!$D$8*B1785)^2)</f>
        <v>2.8030819645378319E-2</v>
      </c>
      <c r="D1785">
        <f>-DEGREES(ATAN2(1,'PID Simulator'!$D$8*B1785))+DEGREES(-'PID Simulator'!$D$9*B1785)</f>
        <v>-292.7162212661031</v>
      </c>
    </row>
    <row r="1786" spans="1:4" x14ac:dyDescent="0.15">
      <c r="A1786">
        <v>1785</v>
      </c>
      <c r="B1786">
        <v>3.5681000000000003</v>
      </c>
      <c r="C1786">
        <f>'PID Simulator'!$D$7/SQRT(1+('PID Simulator'!$D$8*B1786)^2)</f>
        <v>2.8015120077777827E-2</v>
      </c>
      <c r="D1786">
        <f>-DEGREES(ATAN2(1,'PID Simulator'!$D$8*B1786))+DEGREES(-'PID Simulator'!$D$9*B1786)</f>
        <v>-292.8317126974913</v>
      </c>
    </row>
    <row r="1787" spans="1:4" x14ac:dyDescent="0.15">
      <c r="A1787">
        <v>1786</v>
      </c>
      <c r="B1787">
        <v>3.5701000000000005</v>
      </c>
      <c r="C1787">
        <f>'PID Simulator'!$D$7/SQRT(1+('PID Simulator'!$D$8*B1787)^2)</f>
        <v>2.7999438079539869E-2</v>
      </c>
      <c r="D1787">
        <f>-DEGREES(ATAN2(1,'PID Simulator'!$D$8*B1787))+DEGREES(-'PID Simulator'!$D$9*B1787)</f>
        <v>-292.94720312143829</v>
      </c>
    </row>
    <row r="1788" spans="1:4" x14ac:dyDescent="0.15">
      <c r="A1788">
        <v>1787</v>
      </c>
      <c r="B1788">
        <v>3.5721000000000003</v>
      </c>
      <c r="C1788">
        <f>'PID Simulator'!$D$7/SQRT(1+('PID Simulator'!$D$8*B1788)^2)</f>
        <v>2.7983773621199751E-2</v>
      </c>
      <c r="D1788">
        <f>-DEGREES(ATAN2(1,'PID Simulator'!$D$8*B1788))+DEGREES(-'PID Simulator'!$D$9*B1788)</f>
        <v>-293.06269253963444</v>
      </c>
    </row>
    <row r="1789" spans="1:4" x14ac:dyDescent="0.15">
      <c r="A1789">
        <v>1788</v>
      </c>
      <c r="B1789">
        <v>3.5741000000000005</v>
      </c>
      <c r="C1789">
        <f>'PID Simulator'!$D$7/SQRT(1+('PID Simulator'!$D$8*B1789)^2)</f>
        <v>2.7968126673358563E-2</v>
      </c>
      <c r="D1789">
        <f>-DEGREES(ATAN2(1,'PID Simulator'!$D$8*B1789))+DEGREES(-'PID Simulator'!$D$9*B1789)</f>
        <v>-293.1781809537664</v>
      </c>
    </row>
    <row r="1790" spans="1:4" x14ac:dyDescent="0.15">
      <c r="A1790">
        <v>1789</v>
      </c>
      <c r="B1790">
        <v>3.5761000000000003</v>
      </c>
      <c r="C1790">
        <f>'PID Simulator'!$D$7/SQRT(1+('PID Simulator'!$D$8*B1790)^2)</f>
        <v>2.7952497206683059E-2</v>
      </c>
      <c r="D1790">
        <f>-DEGREES(ATAN2(1,'PID Simulator'!$D$8*B1790))+DEGREES(-'PID Simulator'!$D$9*B1790)</f>
        <v>-293.29366836551702</v>
      </c>
    </row>
    <row r="1791" spans="1:4" x14ac:dyDescent="0.15">
      <c r="A1791">
        <v>1790</v>
      </c>
      <c r="B1791">
        <v>3.5781000000000005</v>
      </c>
      <c r="C1791">
        <f>'PID Simulator'!$D$7/SQRT(1+('PID Simulator'!$D$8*B1791)^2)</f>
        <v>2.7936885191905445E-2</v>
      </c>
      <c r="D1791">
        <f>-DEGREES(ATAN2(1,'PID Simulator'!$D$8*B1791))+DEGREES(-'PID Simulator'!$D$9*B1791)</f>
        <v>-293.40915477656546</v>
      </c>
    </row>
    <row r="1792" spans="1:4" x14ac:dyDescent="0.15">
      <c r="A1792">
        <v>1791</v>
      </c>
      <c r="B1792">
        <v>3.5801000000000003</v>
      </c>
      <c r="C1792">
        <f>'PID Simulator'!$D$7/SQRT(1+('PID Simulator'!$D$8*B1792)^2)</f>
        <v>2.7921290599823196E-2</v>
      </c>
      <c r="D1792">
        <f>-DEGREES(ATAN2(1,'PID Simulator'!$D$8*B1792))+DEGREES(-'PID Simulator'!$D$9*B1792)</f>
        <v>-293.524640188587</v>
      </c>
    </row>
    <row r="1793" spans="1:4" x14ac:dyDescent="0.15">
      <c r="A1793">
        <v>1792</v>
      </c>
      <c r="B1793">
        <v>3.5821000000000005</v>
      </c>
      <c r="C1793">
        <f>'PID Simulator'!$D$7/SQRT(1+('PID Simulator'!$D$8*B1793)^2)</f>
        <v>2.7905713401298878E-2</v>
      </c>
      <c r="D1793">
        <f>-DEGREES(ATAN2(1,'PID Simulator'!$D$8*B1793))+DEGREES(-'PID Simulator'!$D$9*B1793)</f>
        <v>-293.64012460325335</v>
      </c>
    </row>
    <row r="1794" spans="1:4" x14ac:dyDescent="0.15">
      <c r="A1794">
        <v>1793</v>
      </c>
      <c r="B1794">
        <v>3.5841000000000003</v>
      </c>
      <c r="C1794">
        <f>'PID Simulator'!$D$7/SQRT(1+('PID Simulator'!$D$8*B1794)^2)</f>
        <v>2.7890153567259976E-2</v>
      </c>
      <c r="D1794">
        <f>-DEGREES(ATAN2(1,'PID Simulator'!$D$8*B1794))+DEGREES(-'PID Simulator'!$D$9*B1794)</f>
        <v>-293.75560802223237</v>
      </c>
    </row>
    <row r="1795" spans="1:4" x14ac:dyDescent="0.15">
      <c r="A1795">
        <v>1794</v>
      </c>
      <c r="B1795">
        <v>3.5861000000000001</v>
      </c>
      <c r="C1795">
        <f>'PID Simulator'!$D$7/SQRT(1+('PID Simulator'!$D$8*B1795)^2)</f>
        <v>2.7874611068698693E-2</v>
      </c>
      <c r="D1795">
        <f>-DEGREES(ATAN2(1,'PID Simulator'!$D$8*B1795))+DEGREES(-'PID Simulator'!$D$9*B1795)</f>
        <v>-293.87109044718824</v>
      </c>
    </row>
    <row r="1796" spans="1:4" x14ac:dyDescent="0.15">
      <c r="A1796">
        <v>1795</v>
      </c>
      <c r="B1796">
        <v>3.5881000000000003</v>
      </c>
      <c r="C1796">
        <f>'PID Simulator'!$D$7/SQRT(1+('PID Simulator'!$D$8*B1796)^2)</f>
        <v>2.7859085876671793E-2</v>
      </c>
      <c r="D1796">
        <f>-DEGREES(ATAN2(1,'PID Simulator'!$D$8*B1796))+DEGREES(-'PID Simulator'!$D$9*B1796)</f>
        <v>-293.98657187978142</v>
      </c>
    </row>
    <row r="1797" spans="1:4" x14ac:dyDescent="0.15">
      <c r="A1797">
        <v>1796</v>
      </c>
      <c r="B1797">
        <v>3.5901000000000001</v>
      </c>
      <c r="C1797">
        <f>'PID Simulator'!$D$7/SQRT(1+('PID Simulator'!$D$8*B1797)^2)</f>
        <v>2.7843577962300397E-2</v>
      </c>
      <c r="D1797">
        <f>-DEGREES(ATAN2(1,'PID Simulator'!$D$8*B1797))+DEGREES(-'PID Simulator'!$D$9*B1797)</f>
        <v>-294.10205232166879</v>
      </c>
    </row>
    <row r="1798" spans="1:4" x14ac:dyDescent="0.15">
      <c r="A1798">
        <v>1797</v>
      </c>
      <c r="B1798">
        <v>3.5921000000000003</v>
      </c>
      <c r="C1798">
        <f>'PID Simulator'!$D$7/SQRT(1+('PID Simulator'!$D$8*B1798)^2)</f>
        <v>2.7828087296769829E-2</v>
      </c>
      <c r="D1798">
        <f>-DEGREES(ATAN2(1,'PID Simulator'!$D$8*B1798))+DEGREES(-'PID Simulator'!$D$9*B1798)</f>
        <v>-294.2175317745033</v>
      </c>
    </row>
    <row r="1799" spans="1:4" x14ac:dyDescent="0.15">
      <c r="A1799">
        <v>1798</v>
      </c>
      <c r="B1799">
        <v>3.5941000000000001</v>
      </c>
      <c r="C1799">
        <f>'PID Simulator'!$D$7/SQRT(1+('PID Simulator'!$D$8*B1799)^2)</f>
        <v>2.781261385132943E-2</v>
      </c>
      <c r="D1799">
        <f>-DEGREES(ATAN2(1,'PID Simulator'!$D$8*B1799))+DEGREES(-'PID Simulator'!$D$9*B1799)</f>
        <v>-294.33301023993454</v>
      </c>
    </row>
    <row r="1800" spans="1:4" x14ac:dyDescent="0.15">
      <c r="A1800">
        <v>1799</v>
      </c>
      <c r="B1800">
        <v>3.5961000000000003</v>
      </c>
      <c r="C1800">
        <f>'PID Simulator'!$D$7/SQRT(1+('PID Simulator'!$D$8*B1800)^2)</f>
        <v>2.7797157597292364E-2</v>
      </c>
      <c r="D1800">
        <f>-DEGREES(ATAN2(1,'PID Simulator'!$D$8*B1800))+DEGREES(-'PID Simulator'!$D$9*B1800)</f>
        <v>-294.44848771960812</v>
      </c>
    </row>
    <row r="1801" spans="1:4" x14ac:dyDescent="0.15">
      <c r="A1801">
        <v>1800</v>
      </c>
      <c r="B1801">
        <v>3.5981000000000001</v>
      </c>
      <c r="C1801">
        <f>'PID Simulator'!$D$7/SQRT(1+('PID Simulator'!$D$8*B1801)^2)</f>
        <v>2.7781718506035464E-2</v>
      </c>
      <c r="D1801">
        <f>-DEGREES(ATAN2(1,'PID Simulator'!$D$8*B1801))+DEGREES(-'PID Simulator'!$D$9*B1801)</f>
        <v>-294.56396421516621</v>
      </c>
    </row>
    <row r="1802" spans="1:4" x14ac:dyDescent="0.15">
      <c r="A1802">
        <v>1801</v>
      </c>
      <c r="B1802">
        <v>3.6001000000000003</v>
      </c>
      <c r="C1802">
        <f>'PID Simulator'!$D$7/SQRT(1+('PID Simulator'!$D$8*B1802)^2)</f>
        <v>2.7766296548999026E-2</v>
      </c>
      <c r="D1802">
        <f>-DEGREES(ATAN2(1,'PID Simulator'!$D$8*B1802))+DEGREES(-'PID Simulator'!$D$9*B1802)</f>
        <v>-294.67943972824725</v>
      </c>
    </row>
    <row r="1803" spans="1:4" x14ac:dyDescent="0.15">
      <c r="A1803">
        <v>1802</v>
      </c>
      <c r="B1803">
        <v>3.6021000000000001</v>
      </c>
      <c r="C1803">
        <f>'PID Simulator'!$D$7/SQRT(1+('PID Simulator'!$D$8*B1803)^2)</f>
        <v>2.7750891697686693E-2</v>
      </c>
      <c r="D1803">
        <f>-DEGREES(ATAN2(1,'PID Simulator'!$D$8*B1803))+DEGREES(-'PID Simulator'!$D$9*B1803)</f>
        <v>-294.79491426048611</v>
      </c>
    </row>
    <row r="1804" spans="1:4" x14ac:dyDescent="0.15">
      <c r="A1804">
        <v>1803</v>
      </c>
      <c r="B1804">
        <v>3.6041000000000003</v>
      </c>
      <c r="C1804">
        <f>'PID Simulator'!$D$7/SQRT(1+('PID Simulator'!$D$8*B1804)^2)</f>
        <v>2.7735503923665198E-2</v>
      </c>
      <c r="D1804">
        <f>-DEGREES(ATAN2(1,'PID Simulator'!$D$8*B1804))+DEGREES(-'PID Simulator'!$D$9*B1804)</f>
        <v>-294.91038781351392</v>
      </c>
    </row>
    <row r="1805" spans="1:4" x14ac:dyDescent="0.15">
      <c r="A1805">
        <v>1804</v>
      </c>
      <c r="B1805">
        <v>3.6061000000000001</v>
      </c>
      <c r="C1805">
        <f>'PID Simulator'!$D$7/SQRT(1+('PID Simulator'!$D$8*B1805)^2)</f>
        <v>2.7720133198564253E-2</v>
      </c>
      <c r="D1805">
        <f>-DEGREES(ATAN2(1,'PID Simulator'!$D$8*B1805))+DEGREES(-'PID Simulator'!$D$9*B1805)</f>
        <v>-295.02586038895834</v>
      </c>
    </row>
    <row r="1806" spans="1:4" x14ac:dyDescent="0.15">
      <c r="A1806">
        <v>1805</v>
      </c>
      <c r="B1806">
        <v>3.6081000000000003</v>
      </c>
      <c r="C1806">
        <f>'PID Simulator'!$D$7/SQRT(1+('PID Simulator'!$D$8*B1806)^2)</f>
        <v>2.7704779494076348E-2</v>
      </c>
      <c r="D1806">
        <f>-DEGREES(ATAN2(1,'PID Simulator'!$D$8*B1806))+DEGREES(-'PID Simulator'!$D$9*B1806)</f>
        <v>-295.14133198844331</v>
      </c>
    </row>
    <row r="1807" spans="1:4" x14ac:dyDescent="0.15">
      <c r="A1807">
        <v>1806</v>
      </c>
      <c r="B1807">
        <v>3.6101000000000001</v>
      </c>
      <c r="C1807">
        <f>'PID Simulator'!$D$7/SQRT(1+('PID Simulator'!$D$8*B1807)^2)</f>
        <v>2.7689442781956574E-2</v>
      </c>
      <c r="D1807">
        <f>-DEGREES(ATAN2(1,'PID Simulator'!$D$8*B1807))+DEGREES(-'PID Simulator'!$D$9*B1807)</f>
        <v>-295.25680261358923</v>
      </c>
    </row>
    <row r="1808" spans="1:4" x14ac:dyDescent="0.15">
      <c r="A1808">
        <v>1807</v>
      </c>
      <c r="B1808">
        <v>3.6121000000000003</v>
      </c>
      <c r="C1808">
        <f>'PID Simulator'!$D$7/SQRT(1+('PID Simulator'!$D$8*B1808)^2)</f>
        <v>2.7674123034022474E-2</v>
      </c>
      <c r="D1808">
        <f>-DEGREES(ATAN2(1,'PID Simulator'!$D$8*B1808))+DEGREES(-'PID Simulator'!$D$9*B1808)</f>
        <v>-295.37227226601294</v>
      </c>
    </row>
    <row r="1809" spans="1:4" x14ac:dyDescent="0.15">
      <c r="A1809">
        <v>1808</v>
      </c>
      <c r="B1809">
        <v>3.6141000000000001</v>
      </c>
      <c r="C1809">
        <f>'PID Simulator'!$D$7/SQRT(1+('PID Simulator'!$D$8*B1809)^2)</f>
        <v>2.7658820222153841E-2</v>
      </c>
      <c r="D1809">
        <f>-DEGREES(ATAN2(1,'PID Simulator'!$D$8*B1809))+DEGREES(-'PID Simulator'!$D$9*B1809)</f>
        <v>-295.48774094732755</v>
      </c>
    </row>
    <row r="1810" spans="1:4" x14ac:dyDescent="0.15">
      <c r="A1810">
        <v>1809</v>
      </c>
      <c r="B1810">
        <v>3.6161000000000003</v>
      </c>
      <c r="C1810">
        <f>'PID Simulator'!$D$7/SQRT(1+('PID Simulator'!$D$8*B1810)^2)</f>
        <v>2.7643534318292563E-2</v>
      </c>
      <c r="D1810">
        <f>-DEGREES(ATAN2(1,'PID Simulator'!$D$8*B1810))+DEGREES(-'PID Simulator'!$D$9*B1810)</f>
        <v>-295.60320865914287</v>
      </c>
    </row>
    <row r="1811" spans="1:4" x14ac:dyDescent="0.15">
      <c r="A1811">
        <v>1810</v>
      </c>
      <c r="B1811">
        <v>3.6181000000000001</v>
      </c>
      <c r="C1811">
        <f>'PID Simulator'!$D$7/SQRT(1+('PID Simulator'!$D$8*B1811)^2)</f>
        <v>2.7628265294442463E-2</v>
      </c>
      <c r="D1811">
        <f>-DEGREES(ATAN2(1,'PID Simulator'!$D$8*B1811))+DEGREES(-'PID Simulator'!$D$9*B1811)</f>
        <v>-295.71867540306488</v>
      </c>
    </row>
    <row r="1812" spans="1:4" x14ac:dyDescent="0.15">
      <c r="A1812">
        <v>1811</v>
      </c>
      <c r="B1812">
        <v>3.6201000000000003</v>
      </c>
      <c r="C1812">
        <f>'PID Simulator'!$D$7/SQRT(1+('PID Simulator'!$D$8*B1812)^2)</f>
        <v>2.7613013122669085E-2</v>
      </c>
      <c r="D1812">
        <f>-DEGREES(ATAN2(1,'PID Simulator'!$D$8*B1812))+DEGREES(-'PID Simulator'!$D$9*B1812)</f>
        <v>-295.83414118069629</v>
      </c>
    </row>
    <row r="1813" spans="1:4" x14ac:dyDescent="0.15">
      <c r="A1813">
        <v>1812</v>
      </c>
      <c r="B1813">
        <v>3.6221000000000001</v>
      </c>
      <c r="C1813">
        <f>'PID Simulator'!$D$7/SQRT(1+('PID Simulator'!$D$8*B1813)^2)</f>
        <v>2.7597777775099579E-2</v>
      </c>
      <c r="D1813">
        <f>-DEGREES(ATAN2(1,'PID Simulator'!$D$8*B1813))+DEGREES(-'PID Simulator'!$D$9*B1813)</f>
        <v>-295.949605993636</v>
      </c>
    </row>
    <row r="1814" spans="1:4" x14ac:dyDescent="0.15">
      <c r="A1814">
        <v>1813</v>
      </c>
      <c r="B1814">
        <v>3.6241000000000003</v>
      </c>
      <c r="C1814">
        <f>'PID Simulator'!$D$7/SQRT(1+('PID Simulator'!$D$8*B1814)^2)</f>
        <v>2.7582559223922502E-2</v>
      </c>
      <c r="D1814">
        <f>-DEGREES(ATAN2(1,'PID Simulator'!$D$8*B1814))+DEGREES(-'PID Simulator'!$D$9*B1814)</f>
        <v>-296.06506984347959</v>
      </c>
    </row>
    <row r="1815" spans="1:4" x14ac:dyDescent="0.15">
      <c r="A1815">
        <v>1814</v>
      </c>
      <c r="B1815">
        <v>3.6261000000000001</v>
      </c>
      <c r="C1815">
        <f>'PID Simulator'!$D$7/SQRT(1+('PID Simulator'!$D$8*B1815)^2)</f>
        <v>2.7567357441387639E-2</v>
      </c>
      <c r="D1815">
        <f>-DEGREES(ATAN2(1,'PID Simulator'!$D$8*B1815))+DEGREES(-'PID Simulator'!$D$9*B1815)</f>
        <v>-296.18053273181908</v>
      </c>
    </row>
    <row r="1816" spans="1:4" x14ac:dyDescent="0.15">
      <c r="A1816">
        <v>1815</v>
      </c>
      <c r="B1816">
        <v>3.6281000000000003</v>
      </c>
      <c r="C1816">
        <f>'PID Simulator'!$D$7/SQRT(1+('PID Simulator'!$D$8*B1816)^2)</f>
        <v>2.7552172399805862E-2</v>
      </c>
      <c r="D1816">
        <f>-DEGREES(ATAN2(1,'PID Simulator'!$D$8*B1816))+DEGREES(-'PID Simulator'!$D$9*B1816)</f>
        <v>-296.29599466024285</v>
      </c>
    </row>
    <row r="1817" spans="1:4" x14ac:dyDescent="0.15">
      <c r="A1817">
        <v>1816</v>
      </c>
      <c r="B1817">
        <v>3.6301000000000001</v>
      </c>
      <c r="C1817">
        <f>'PID Simulator'!$D$7/SQRT(1+('PID Simulator'!$D$8*B1817)^2)</f>
        <v>2.7537004071548944E-2</v>
      </c>
      <c r="D1817">
        <f>-DEGREES(ATAN2(1,'PID Simulator'!$D$8*B1817))+DEGREES(-'PID Simulator'!$D$9*B1817)</f>
        <v>-296.41145563033598</v>
      </c>
    </row>
    <row r="1818" spans="1:4" x14ac:dyDescent="0.15">
      <c r="A1818">
        <v>1817</v>
      </c>
      <c r="B1818">
        <v>3.6321000000000003</v>
      </c>
      <c r="C1818">
        <f>'PID Simulator'!$D$7/SQRT(1+('PID Simulator'!$D$8*B1818)^2)</f>
        <v>2.7521852429049389E-2</v>
      </c>
      <c r="D1818">
        <f>-DEGREES(ATAN2(1,'PID Simulator'!$D$8*B1818))+DEGREES(-'PID Simulator'!$D$9*B1818)</f>
        <v>-296.52691564367996</v>
      </c>
    </row>
    <row r="1819" spans="1:4" x14ac:dyDescent="0.15">
      <c r="A1819">
        <v>1818</v>
      </c>
      <c r="B1819">
        <v>3.6341000000000001</v>
      </c>
      <c r="C1819">
        <f>'PID Simulator'!$D$7/SQRT(1+('PID Simulator'!$D$8*B1819)^2)</f>
        <v>2.7506717444800287E-2</v>
      </c>
      <c r="D1819">
        <f>-DEGREES(ATAN2(1,'PID Simulator'!$D$8*B1819))+DEGREES(-'PID Simulator'!$D$9*B1819)</f>
        <v>-296.6423747018527</v>
      </c>
    </row>
    <row r="1820" spans="1:4" x14ac:dyDescent="0.15">
      <c r="A1820">
        <v>1819</v>
      </c>
      <c r="B1820">
        <v>3.6361000000000003</v>
      </c>
      <c r="C1820">
        <f>'PID Simulator'!$D$7/SQRT(1+('PID Simulator'!$D$8*B1820)^2)</f>
        <v>2.749159909135512E-2</v>
      </c>
      <c r="D1820">
        <f>-DEGREES(ATAN2(1,'PID Simulator'!$D$8*B1820))+DEGREES(-'PID Simulator'!$D$9*B1820)</f>
        <v>-296.75783280642895</v>
      </c>
    </row>
    <row r="1821" spans="1:4" x14ac:dyDescent="0.15">
      <c r="A1821">
        <v>1820</v>
      </c>
      <c r="B1821">
        <v>3.6381000000000001</v>
      </c>
      <c r="C1821">
        <f>'PID Simulator'!$D$7/SQRT(1+('PID Simulator'!$D$8*B1821)^2)</f>
        <v>2.7476497341327608E-2</v>
      </c>
      <c r="D1821">
        <f>-DEGREES(ATAN2(1,'PID Simulator'!$D$8*B1821))+DEGREES(-'PID Simulator'!$D$9*B1821)</f>
        <v>-296.87328995897963</v>
      </c>
    </row>
    <row r="1822" spans="1:4" x14ac:dyDescent="0.15">
      <c r="A1822">
        <v>1821</v>
      </c>
      <c r="B1822">
        <v>3.6401000000000003</v>
      </c>
      <c r="C1822">
        <f>'PID Simulator'!$D$7/SQRT(1+('PID Simulator'!$D$8*B1822)^2)</f>
        <v>2.746141216739156E-2</v>
      </c>
      <c r="D1822">
        <f>-DEGREES(ATAN2(1,'PID Simulator'!$D$8*B1822))+DEGREES(-'PID Simulator'!$D$9*B1822)</f>
        <v>-296.98874616107253</v>
      </c>
    </row>
    <row r="1823" spans="1:4" x14ac:dyDescent="0.15">
      <c r="A1823">
        <v>1822</v>
      </c>
      <c r="B1823">
        <v>3.6421000000000001</v>
      </c>
      <c r="C1823">
        <f>'PID Simulator'!$D$7/SQRT(1+('PID Simulator'!$D$8*B1823)^2)</f>
        <v>2.744634354228068E-2</v>
      </c>
      <c r="D1823">
        <f>-DEGREES(ATAN2(1,'PID Simulator'!$D$8*B1823))+DEGREES(-'PID Simulator'!$D$9*B1823)</f>
        <v>-297.10420141427176</v>
      </c>
    </row>
    <row r="1824" spans="1:4" x14ac:dyDescent="0.15">
      <c r="A1824">
        <v>1823</v>
      </c>
      <c r="B1824">
        <v>3.6441000000000003</v>
      </c>
      <c r="C1824">
        <f>'PID Simulator'!$D$7/SQRT(1+('PID Simulator'!$D$8*B1824)^2)</f>
        <v>2.7431291438788426E-2</v>
      </c>
      <c r="D1824">
        <f>-DEGREES(ATAN2(1,'PID Simulator'!$D$8*B1824))+DEGREES(-'PID Simulator'!$D$9*B1824)</f>
        <v>-297.21965572013823</v>
      </c>
    </row>
    <row r="1825" spans="1:4" x14ac:dyDescent="0.15">
      <c r="A1825">
        <v>1824</v>
      </c>
      <c r="B1825">
        <v>3.6461000000000001</v>
      </c>
      <c r="C1825">
        <f>'PID Simulator'!$D$7/SQRT(1+('PID Simulator'!$D$8*B1825)^2)</f>
        <v>2.7416255829767838E-2</v>
      </c>
      <c r="D1825">
        <f>-DEGREES(ATAN2(1,'PID Simulator'!$D$8*B1825))+DEGREES(-'PID Simulator'!$D$9*B1825)</f>
        <v>-297.33510908022913</v>
      </c>
    </row>
    <row r="1826" spans="1:4" x14ac:dyDescent="0.15">
      <c r="A1826">
        <v>1825</v>
      </c>
      <c r="B1826">
        <v>3.6481000000000003</v>
      </c>
      <c r="C1826">
        <f>'PID Simulator'!$D$7/SQRT(1+('PID Simulator'!$D$8*B1826)^2)</f>
        <v>2.740123668813137E-2</v>
      </c>
      <c r="D1826">
        <f>-DEGREES(ATAN2(1,'PID Simulator'!$D$8*B1826))+DEGREES(-'PID Simulator'!$D$9*B1826)</f>
        <v>-297.45056149609849</v>
      </c>
    </row>
    <row r="1827" spans="1:4" x14ac:dyDescent="0.15">
      <c r="A1827">
        <v>1826</v>
      </c>
      <c r="B1827">
        <v>3.6501000000000001</v>
      </c>
      <c r="C1827">
        <f>'PID Simulator'!$D$7/SQRT(1+('PID Simulator'!$D$8*B1827)^2)</f>
        <v>2.7386233986850736E-2</v>
      </c>
      <c r="D1827">
        <f>-DEGREES(ATAN2(1,'PID Simulator'!$D$8*B1827))+DEGREES(-'PID Simulator'!$D$9*B1827)</f>
        <v>-297.56601296929688</v>
      </c>
    </row>
    <row r="1828" spans="1:4" x14ac:dyDescent="0.15">
      <c r="A1828">
        <v>1827</v>
      </c>
      <c r="B1828">
        <v>3.6521000000000003</v>
      </c>
      <c r="C1828">
        <f>'PID Simulator'!$D$7/SQRT(1+('PID Simulator'!$D$8*B1828)^2)</f>
        <v>2.7371247698956748E-2</v>
      </c>
      <c r="D1828">
        <f>-DEGREES(ATAN2(1,'PID Simulator'!$D$8*B1828))+DEGREES(-'PID Simulator'!$D$9*B1828)</f>
        <v>-297.68146350137147</v>
      </c>
    </row>
    <row r="1829" spans="1:4" x14ac:dyDescent="0.15">
      <c r="A1829">
        <v>1828</v>
      </c>
      <c r="B1829">
        <v>3.6541000000000001</v>
      </c>
      <c r="C1829">
        <f>'PID Simulator'!$D$7/SQRT(1+('PID Simulator'!$D$8*B1829)^2)</f>
        <v>2.7356277797539141E-2</v>
      </c>
      <c r="D1829">
        <f>-DEGREES(ATAN2(1,'PID Simulator'!$D$8*B1829))+DEGREES(-'PID Simulator'!$D$9*B1829)</f>
        <v>-297.79691309386595</v>
      </c>
    </row>
    <row r="1830" spans="1:4" x14ac:dyDescent="0.15">
      <c r="A1830">
        <v>1829</v>
      </c>
      <c r="B1830">
        <v>3.6561000000000003</v>
      </c>
      <c r="C1830">
        <f>'PID Simulator'!$D$7/SQRT(1+('PID Simulator'!$D$8*B1830)^2)</f>
        <v>2.7341324255746435E-2</v>
      </c>
      <c r="D1830">
        <f>-DEGREES(ATAN2(1,'PID Simulator'!$D$8*B1830))+DEGREES(-'PID Simulator'!$D$9*B1830)</f>
        <v>-297.91236174832079</v>
      </c>
    </row>
    <row r="1831" spans="1:4" x14ac:dyDescent="0.15">
      <c r="A1831">
        <v>1830</v>
      </c>
      <c r="B1831">
        <v>3.6581000000000001</v>
      </c>
      <c r="C1831">
        <f>'PID Simulator'!$D$7/SQRT(1+('PID Simulator'!$D$8*B1831)^2)</f>
        <v>2.7326387046785763E-2</v>
      </c>
      <c r="D1831">
        <f>-DEGREES(ATAN2(1,'PID Simulator'!$D$8*B1831))+DEGREES(-'PID Simulator'!$D$9*B1831)</f>
        <v>-298.02780946627308</v>
      </c>
    </row>
    <row r="1832" spans="1:4" x14ac:dyDescent="0.15">
      <c r="A1832">
        <v>1831</v>
      </c>
      <c r="B1832">
        <v>3.6601000000000004</v>
      </c>
      <c r="C1832">
        <f>'PID Simulator'!$D$7/SQRT(1+('PID Simulator'!$D$8*B1832)^2)</f>
        <v>2.7311466143922696E-2</v>
      </c>
      <c r="D1832">
        <f>-DEGREES(ATAN2(1,'PID Simulator'!$D$8*B1832))+DEGREES(-'PID Simulator'!$D$9*B1832)</f>
        <v>-298.14325624925635</v>
      </c>
    </row>
    <row r="1833" spans="1:4" x14ac:dyDescent="0.15">
      <c r="A1833">
        <v>1832</v>
      </c>
      <c r="B1833">
        <v>3.6621000000000001</v>
      </c>
      <c r="C1833">
        <f>'PID Simulator'!$D$7/SQRT(1+('PID Simulator'!$D$8*B1833)^2)</f>
        <v>2.7296561520481117E-2</v>
      </c>
      <c r="D1833">
        <f>-DEGREES(ATAN2(1,'PID Simulator'!$D$8*B1833))+DEGREES(-'PID Simulator'!$D$9*B1833)</f>
        <v>-298.25870209880105</v>
      </c>
    </row>
    <row r="1834" spans="1:4" x14ac:dyDescent="0.15">
      <c r="A1834">
        <v>1833</v>
      </c>
      <c r="B1834">
        <v>3.6641000000000004</v>
      </c>
      <c r="C1834">
        <f>'PID Simulator'!$D$7/SQRT(1+('PID Simulator'!$D$8*B1834)^2)</f>
        <v>2.7281673149843023E-2</v>
      </c>
      <c r="D1834">
        <f>-DEGREES(ATAN2(1,'PID Simulator'!$D$8*B1834))+DEGREES(-'PID Simulator'!$D$9*B1834)</f>
        <v>-298.37414701643411</v>
      </c>
    </row>
    <row r="1835" spans="1:4" x14ac:dyDescent="0.15">
      <c r="A1835">
        <v>1834</v>
      </c>
      <c r="B1835">
        <v>3.6661000000000001</v>
      </c>
      <c r="C1835">
        <f>'PID Simulator'!$D$7/SQRT(1+('PID Simulator'!$D$8*B1835)^2)</f>
        <v>2.7266801005448406E-2</v>
      </c>
      <c r="D1835">
        <f>-DEGREES(ATAN2(1,'PID Simulator'!$D$8*B1835))+DEGREES(-'PID Simulator'!$D$9*B1835)</f>
        <v>-298.48959100367927</v>
      </c>
    </row>
    <row r="1836" spans="1:4" x14ac:dyDescent="0.15">
      <c r="A1836">
        <v>1835</v>
      </c>
      <c r="B1836">
        <v>3.6681000000000004</v>
      </c>
      <c r="C1836">
        <f>'PID Simulator'!$D$7/SQRT(1+('PID Simulator'!$D$8*B1836)^2)</f>
        <v>2.7251945060795067E-2</v>
      </c>
      <c r="D1836">
        <f>-DEGREES(ATAN2(1,'PID Simulator'!$D$8*B1836))+DEGREES(-'PID Simulator'!$D$9*B1836)</f>
        <v>-298.6050340620568</v>
      </c>
    </row>
    <row r="1837" spans="1:4" x14ac:dyDescent="0.15">
      <c r="A1837">
        <v>1836</v>
      </c>
      <c r="B1837">
        <v>3.6701000000000001</v>
      </c>
      <c r="C1837">
        <f>'PID Simulator'!$D$7/SQRT(1+('PID Simulator'!$D$8*B1837)^2)</f>
        <v>2.7237105289438474E-2</v>
      </c>
      <c r="D1837">
        <f>-DEGREES(ATAN2(1,'PID Simulator'!$D$8*B1837))+DEGREES(-'PID Simulator'!$D$9*B1837)</f>
        <v>-298.72047619308375</v>
      </c>
    </row>
    <row r="1838" spans="1:4" x14ac:dyDescent="0.15">
      <c r="A1838">
        <v>1837</v>
      </c>
      <c r="B1838">
        <v>3.6721000000000004</v>
      </c>
      <c r="C1838">
        <f>'PID Simulator'!$D$7/SQRT(1+('PID Simulator'!$D$8*B1838)^2)</f>
        <v>2.7222281664991594E-2</v>
      </c>
      <c r="D1838">
        <f>-DEGREES(ATAN2(1,'PID Simulator'!$D$8*B1838))+DEGREES(-'PID Simulator'!$D$9*B1838)</f>
        <v>-298.83591739827398</v>
      </c>
    </row>
    <row r="1839" spans="1:4" x14ac:dyDescent="0.15">
      <c r="A1839">
        <v>1838</v>
      </c>
      <c r="B1839">
        <v>3.6741000000000001</v>
      </c>
      <c r="C1839">
        <f>'PID Simulator'!$D$7/SQRT(1+('PID Simulator'!$D$8*B1839)^2)</f>
        <v>2.7207474161124751E-2</v>
      </c>
      <c r="D1839">
        <f>-DEGREES(ATAN2(1,'PID Simulator'!$D$8*B1839))+DEGREES(-'PID Simulator'!$D$9*B1839)</f>
        <v>-298.9513576791378</v>
      </c>
    </row>
    <row r="1840" spans="1:4" x14ac:dyDescent="0.15">
      <c r="A1840">
        <v>1839</v>
      </c>
      <c r="B1840">
        <v>3.6761000000000004</v>
      </c>
      <c r="C1840">
        <f>'PID Simulator'!$D$7/SQRT(1+('PID Simulator'!$D$8*B1840)^2)</f>
        <v>2.7192682751565445E-2</v>
      </c>
      <c r="D1840">
        <f>-DEGREES(ATAN2(1,'PID Simulator'!$D$8*B1840))+DEGREES(-'PID Simulator'!$D$9*B1840)</f>
        <v>-299.06679703718243</v>
      </c>
    </row>
    <row r="1841" spans="1:4" x14ac:dyDescent="0.15">
      <c r="A1841">
        <v>1840</v>
      </c>
      <c r="B1841">
        <v>3.6781000000000001</v>
      </c>
      <c r="C1841">
        <f>'PID Simulator'!$D$7/SQRT(1+('PID Simulator'!$D$8*B1841)^2)</f>
        <v>2.7177907410098241E-2</v>
      </c>
      <c r="D1841">
        <f>-DEGREES(ATAN2(1,'PID Simulator'!$D$8*B1841))+DEGREES(-'PID Simulator'!$D$9*B1841)</f>
        <v>-299.18223547391176</v>
      </c>
    </row>
    <row r="1842" spans="1:4" x14ac:dyDescent="0.15">
      <c r="A1842">
        <v>1841</v>
      </c>
      <c r="B1842">
        <v>3.6801000000000004</v>
      </c>
      <c r="C1842">
        <f>'PID Simulator'!$D$7/SQRT(1+('PID Simulator'!$D$8*B1842)^2)</f>
        <v>2.7163148110564556E-2</v>
      </c>
      <c r="D1842">
        <f>-DEGREES(ATAN2(1,'PID Simulator'!$D$8*B1842))+DEGREES(-'PID Simulator'!$D$9*B1842)</f>
        <v>-299.29767299082636</v>
      </c>
    </row>
    <row r="1843" spans="1:4" x14ac:dyDescent="0.15">
      <c r="A1843">
        <v>1842</v>
      </c>
      <c r="B1843">
        <v>3.6821000000000002</v>
      </c>
      <c r="C1843">
        <f>'PID Simulator'!$D$7/SQRT(1+('PID Simulator'!$D$8*B1843)^2)</f>
        <v>2.7148404826862569E-2</v>
      </c>
      <c r="D1843">
        <f>-DEGREES(ATAN2(1,'PID Simulator'!$D$8*B1843))+DEGREES(-'PID Simulator'!$D$9*B1843)</f>
        <v>-299.41310958942364</v>
      </c>
    </row>
    <row r="1844" spans="1:4" x14ac:dyDescent="0.15">
      <c r="A1844">
        <v>1843</v>
      </c>
      <c r="B1844">
        <v>3.6841000000000004</v>
      </c>
      <c r="C1844">
        <f>'PID Simulator'!$D$7/SQRT(1+('PID Simulator'!$D$8*B1844)^2)</f>
        <v>2.7133677532946997E-2</v>
      </c>
      <c r="D1844">
        <f>-DEGREES(ATAN2(1,'PID Simulator'!$D$8*B1844))+DEGREES(-'PID Simulator'!$D$9*B1844)</f>
        <v>-299.5285452711978</v>
      </c>
    </row>
    <row r="1845" spans="1:4" x14ac:dyDescent="0.15">
      <c r="A1845">
        <v>1844</v>
      </c>
      <c r="B1845">
        <v>3.6861000000000002</v>
      </c>
      <c r="C1845">
        <f>'PID Simulator'!$D$7/SQRT(1+('PID Simulator'!$D$8*B1845)^2)</f>
        <v>2.7118966202829019E-2</v>
      </c>
      <c r="D1845">
        <f>-DEGREES(ATAN2(1,'PID Simulator'!$D$8*B1845))+DEGREES(-'PID Simulator'!$D$9*B1845)</f>
        <v>-299.64398003763961</v>
      </c>
    </row>
    <row r="1846" spans="1:4" x14ac:dyDescent="0.15">
      <c r="A1846">
        <v>1845</v>
      </c>
      <c r="B1846">
        <v>3.6881000000000004</v>
      </c>
      <c r="C1846">
        <f>'PID Simulator'!$D$7/SQRT(1+('PID Simulator'!$D$8*B1846)^2)</f>
        <v>2.7104270810576064E-2</v>
      </c>
      <c r="D1846">
        <f>-DEGREES(ATAN2(1,'PID Simulator'!$D$8*B1846))+DEGREES(-'PID Simulator'!$D$9*B1846)</f>
        <v>-299.75941389023671</v>
      </c>
    </row>
    <row r="1847" spans="1:4" x14ac:dyDescent="0.15">
      <c r="A1847">
        <v>1846</v>
      </c>
      <c r="B1847">
        <v>3.6901000000000002</v>
      </c>
      <c r="C1847">
        <f>'PID Simulator'!$D$7/SQRT(1+('PID Simulator'!$D$8*B1847)^2)</f>
        <v>2.708959133031166E-2</v>
      </c>
      <c r="D1847">
        <f>-DEGREES(ATAN2(1,'PID Simulator'!$D$8*B1847))+DEGREES(-'PID Simulator'!$D$9*B1847)</f>
        <v>-299.87484683047364</v>
      </c>
    </row>
    <row r="1848" spans="1:4" x14ac:dyDescent="0.15">
      <c r="A1848">
        <v>1847</v>
      </c>
      <c r="B1848">
        <v>3.6921000000000004</v>
      </c>
      <c r="C1848">
        <f>'PID Simulator'!$D$7/SQRT(1+('PID Simulator'!$D$8*B1848)^2)</f>
        <v>2.7074927736215341E-2</v>
      </c>
      <c r="D1848">
        <f>-DEGREES(ATAN2(1,'PID Simulator'!$D$8*B1848))+DEGREES(-'PID Simulator'!$D$9*B1848)</f>
        <v>-299.99027885983151</v>
      </c>
    </row>
    <row r="1849" spans="1:4" x14ac:dyDescent="0.15">
      <c r="A1849">
        <v>1848</v>
      </c>
      <c r="B1849">
        <v>3.6941000000000002</v>
      </c>
      <c r="C1849">
        <f>'PID Simulator'!$D$7/SQRT(1+('PID Simulator'!$D$8*B1849)^2)</f>
        <v>2.7060280002522426E-2</v>
      </c>
      <c r="D1849">
        <f>-DEGREES(ATAN2(1,'PID Simulator'!$D$8*B1849))+DEGREES(-'PID Simulator'!$D$9*B1849)</f>
        <v>-300.1057099797884</v>
      </c>
    </row>
    <row r="1850" spans="1:4" x14ac:dyDescent="0.15">
      <c r="A1850">
        <v>1849</v>
      </c>
      <c r="B1850">
        <v>3.6961000000000004</v>
      </c>
      <c r="C1850">
        <f>'PID Simulator'!$D$7/SQRT(1+('PID Simulator'!$D$8*B1850)^2)</f>
        <v>2.7045648103523903E-2</v>
      </c>
      <c r="D1850">
        <f>-DEGREES(ATAN2(1,'PID Simulator'!$D$8*B1850))+DEGREES(-'PID Simulator'!$D$9*B1850)</f>
        <v>-300.22114019181913</v>
      </c>
    </row>
    <row r="1851" spans="1:4" x14ac:dyDescent="0.15">
      <c r="A1851">
        <v>1850</v>
      </c>
      <c r="B1851">
        <v>3.6981000000000002</v>
      </c>
      <c r="C1851">
        <f>'PID Simulator'!$D$7/SQRT(1+('PID Simulator'!$D$8*B1851)^2)</f>
        <v>2.7031032013566287E-2</v>
      </c>
      <c r="D1851">
        <f>-DEGREES(ATAN2(1,'PID Simulator'!$D$8*B1851))+DEGREES(-'PID Simulator'!$D$9*B1851)</f>
        <v>-300.33656949739526</v>
      </c>
    </row>
    <row r="1852" spans="1:4" x14ac:dyDescent="0.15">
      <c r="A1852">
        <v>1851</v>
      </c>
      <c r="B1852">
        <v>3.7001000000000004</v>
      </c>
      <c r="C1852">
        <f>'PID Simulator'!$D$7/SQRT(1+('PID Simulator'!$D$8*B1852)^2)</f>
        <v>2.7016431707051435E-2</v>
      </c>
      <c r="D1852">
        <f>-DEGREES(ATAN2(1,'PID Simulator'!$D$8*B1852))+DEGREES(-'PID Simulator'!$D$9*B1852)</f>
        <v>-300.45199789798539</v>
      </c>
    </row>
    <row r="1853" spans="1:4" x14ac:dyDescent="0.15">
      <c r="A1853">
        <v>1852</v>
      </c>
      <c r="B1853">
        <v>3.7021000000000002</v>
      </c>
      <c r="C1853">
        <f>'PID Simulator'!$D$7/SQRT(1+('PID Simulator'!$D$8*B1853)^2)</f>
        <v>2.7001847158436447E-2</v>
      </c>
      <c r="D1853">
        <f>-DEGREES(ATAN2(1,'PID Simulator'!$D$8*B1853))+DEGREES(-'PID Simulator'!$D$9*B1853)</f>
        <v>-300.56742539505461</v>
      </c>
    </row>
    <row r="1854" spans="1:4" x14ac:dyDescent="0.15">
      <c r="A1854">
        <v>1853</v>
      </c>
      <c r="B1854">
        <v>3.7041000000000004</v>
      </c>
      <c r="C1854">
        <f>'PID Simulator'!$D$7/SQRT(1+('PID Simulator'!$D$8*B1854)^2)</f>
        <v>2.698727834223346E-2</v>
      </c>
      <c r="D1854">
        <f>-DEGREES(ATAN2(1,'PID Simulator'!$D$8*B1854))+DEGREES(-'PID Simulator'!$D$9*B1854)</f>
        <v>-300.68285199006527</v>
      </c>
    </row>
    <row r="1855" spans="1:4" x14ac:dyDescent="0.15">
      <c r="A1855">
        <v>1854</v>
      </c>
      <c r="B1855">
        <v>3.7061000000000002</v>
      </c>
      <c r="C1855">
        <f>'PID Simulator'!$D$7/SQRT(1+('PID Simulator'!$D$8*B1855)^2)</f>
        <v>2.6972725233009559E-2</v>
      </c>
      <c r="D1855">
        <f>-DEGREES(ATAN2(1,'PID Simulator'!$D$8*B1855))+DEGREES(-'PID Simulator'!$D$9*B1855)</f>
        <v>-300.79827768447609</v>
      </c>
    </row>
    <row r="1856" spans="1:4" x14ac:dyDescent="0.15">
      <c r="A1856">
        <v>1855</v>
      </c>
      <c r="B1856">
        <v>3.7081000000000004</v>
      </c>
      <c r="C1856">
        <f>'PID Simulator'!$D$7/SQRT(1+('PID Simulator'!$D$8*B1856)^2)</f>
        <v>2.6958187805386554E-2</v>
      </c>
      <c r="D1856">
        <f>-DEGREES(ATAN2(1,'PID Simulator'!$D$8*B1856))+DEGREES(-'PID Simulator'!$D$9*B1856)</f>
        <v>-300.91370247974316</v>
      </c>
    </row>
    <row r="1857" spans="1:4" x14ac:dyDescent="0.15">
      <c r="A1857">
        <v>1856</v>
      </c>
      <c r="B1857">
        <v>3.7101000000000002</v>
      </c>
      <c r="C1857">
        <f>'PID Simulator'!$D$7/SQRT(1+('PID Simulator'!$D$8*B1857)^2)</f>
        <v>2.6943666034040945E-2</v>
      </c>
      <c r="D1857">
        <f>-DEGREES(ATAN2(1,'PID Simulator'!$D$8*B1857))+DEGREES(-'PID Simulator'!$D$9*B1857)</f>
        <v>-301.0291263773189</v>
      </c>
    </row>
    <row r="1858" spans="1:4" x14ac:dyDescent="0.15">
      <c r="A1858">
        <v>1857</v>
      </c>
      <c r="B1858">
        <v>3.7121000000000004</v>
      </c>
      <c r="C1858">
        <f>'PID Simulator'!$D$7/SQRT(1+('PID Simulator'!$D$8*B1858)^2)</f>
        <v>2.6929159893703633E-2</v>
      </c>
      <c r="D1858">
        <f>-DEGREES(ATAN2(1,'PID Simulator'!$D$8*B1858))+DEGREES(-'PID Simulator'!$D$9*B1858)</f>
        <v>-301.14454937865315</v>
      </c>
    </row>
    <row r="1859" spans="1:4" x14ac:dyDescent="0.15">
      <c r="A1859">
        <v>1858</v>
      </c>
      <c r="B1859">
        <v>3.7141000000000002</v>
      </c>
      <c r="C1859">
        <f>'PID Simulator'!$D$7/SQRT(1+('PID Simulator'!$D$8*B1859)^2)</f>
        <v>2.6914669359159909E-2</v>
      </c>
      <c r="D1859">
        <f>-DEGREES(ATAN2(1,'PID Simulator'!$D$8*B1859))+DEGREES(-'PID Simulator'!$D$9*B1859)</f>
        <v>-301.25997148519218</v>
      </c>
    </row>
    <row r="1860" spans="1:4" x14ac:dyDescent="0.15">
      <c r="A1860">
        <v>1859</v>
      </c>
      <c r="B1860">
        <v>3.7161000000000004</v>
      </c>
      <c r="C1860">
        <f>'PID Simulator'!$D$7/SQRT(1+('PID Simulator'!$D$8*B1860)^2)</f>
        <v>2.6900194405249218E-2</v>
      </c>
      <c r="D1860">
        <f>-DEGREES(ATAN2(1,'PID Simulator'!$D$8*B1860))+DEGREES(-'PID Simulator'!$D$9*B1860)</f>
        <v>-301.37539269837936</v>
      </c>
    </row>
    <row r="1861" spans="1:4" x14ac:dyDescent="0.15">
      <c r="A1861">
        <v>1860</v>
      </c>
      <c r="B1861">
        <v>3.7181000000000002</v>
      </c>
      <c r="C1861">
        <f>'PID Simulator'!$D$7/SQRT(1+('PID Simulator'!$D$8*B1861)^2)</f>
        <v>2.6885735006865055E-2</v>
      </c>
      <c r="D1861">
        <f>-DEGREES(ATAN2(1,'PID Simulator'!$D$8*B1861))+DEGREES(-'PID Simulator'!$D$9*B1861)</f>
        <v>-301.49081301965498</v>
      </c>
    </row>
    <row r="1862" spans="1:4" x14ac:dyDescent="0.15">
      <c r="A1862">
        <v>1861</v>
      </c>
      <c r="B1862">
        <v>3.7201000000000004</v>
      </c>
      <c r="C1862">
        <f>'PID Simulator'!$D$7/SQRT(1+('PID Simulator'!$D$8*B1862)^2)</f>
        <v>2.6871291138954791E-2</v>
      </c>
      <c r="D1862">
        <f>-DEGREES(ATAN2(1,'PID Simulator'!$D$8*B1862))+DEGREES(-'PID Simulator'!$D$9*B1862)</f>
        <v>-301.6062324504561</v>
      </c>
    </row>
    <row r="1863" spans="1:4" x14ac:dyDescent="0.15">
      <c r="A1863">
        <v>1862</v>
      </c>
      <c r="B1863">
        <v>3.7221000000000002</v>
      </c>
      <c r="C1863">
        <f>'PID Simulator'!$D$7/SQRT(1+('PID Simulator'!$D$8*B1863)^2)</f>
        <v>2.6856862776519566E-2</v>
      </c>
      <c r="D1863">
        <f>-DEGREES(ATAN2(1,'PID Simulator'!$D$8*B1863))+DEGREES(-'PID Simulator'!$D$9*B1863)</f>
        <v>-301.72165099221684</v>
      </c>
    </row>
    <row r="1864" spans="1:4" x14ac:dyDescent="0.15">
      <c r="A1864">
        <v>1863</v>
      </c>
      <c r="B1864">
        <v>3.7241000000000004</v>
      </c>
      <c r="C1864">
        <f>'PID Simulator'!$D$7/SQRT(1+('PID Simulator'!$D$8*B1864)^2)</f>
        <v>2.6842449894614113E-2</v>
      </c>
      <c r="D1864">
        <f>-DEGREES(ATAN2(1,'PID Simulator'!$D$8*B1864))+DEGREES(-'PID Simulator'!$D$9*B1864)</f>
        <v>-301.83706864636815</v>
      </c>
    </row>
    <row r="1865" spans="1:4" x14ac:dyDescent="0.15">
      <c r="A1865">
        <v>1864</v>
      </c>
      <c r="B1865">
        <v>3.7261000000000002</v>
      </c>
      <c r="C1865">
        <f>'PID Simulator'!$D$7/SQRT(1+('PID Simulator'!$D$8*B1865)^2)</f>
        <v>2.6828052468346637E-2</v>
      </c>
      <c r="D1865">
        <f>-DEGREES(ATAN2(1,'PID Simulator'!$D$8*B1865))+DEGREES(-'PID Simulator'!$D$9*B1865)</f>
        <v>-301.95248541433796</v>
      </c>
    </row>
    <row r="1866" spans="1:4" x14ac:dyDescent="0.15">
      <c r="A1866">
        <v>1865</v>
      </c>
      <c r="B1866">
        <v>3.7281000000000004</v>
      </c>
      <c r="C1866">
        <f>'PID Simulator'!$D$7/SQRT(1+('PID Simulator'!$D$8*B1866)^2)</f>
        <v>2.6813670472878647E-2</v>
      </c>
      <c r="D1866">
        <f>-DEGREES(ATAN2(1,'PID Simulator'!$D$8*B1866))+DEGREES(-'PID Simulator'!$D$9*B1866)</f>
        <v>-302.06790129755109</v>
      </c>
    </row>
    <row r="1867" spans="1:4" x14ac:dyDescent="0.15">
      <c r="A1867">
        <v>1866</v>
      </c>
      <c r="B1867">
        <v>3.7301000000000002</v>
      </c>
      <c r="C1867">
        <f>'PID Simulator'!$D$7/SQRT(1+('PID Simulator'!$D$8*B1867)^2)</f>
        <v>2.679930388342484E-2</v>
      </c>
      <c r="D1867">
        <f>-DEGREES(ATAN2(1,'PID Simulator'!$D$8*B1867))+DEGREES(-'PID Simulator'!$D$9*B1867)</f>
        <v>-302.18331629742937</v>
      </c>
    </row>
    <row r="1868" spans="1:4" x14ac:dyDescent="0.15">
      <c r="A1868">
        <v>1867</v>
      </c>
      <c r="B1868">
        <v>3.7321000000000004</v>
      </c>
      <c r="C1868">
        <f>'PID Simulator'!$D$7/SQRT(1+('PID Simulator'!$D$8*B1868)^2)</f>
        <v>2.6784952675252938E-2</v>
      </c>
      <c r="D1868">
        <f>-DEGREES(ATAN2(1,'PID Simulator'!$D$8*B1868))+DEGREES(-'PID Simulator'!$D$9*B1868)</f>
        <v>-302.29873041539162</v>
      </c>
    </row>
    <row r="1869" spans="1:4" x14ac:dyDescent="0.15">
      <c r="A1869">
        <v>1868</v>
      </c>
      <c r="B1869">
        <v>3.7341000000000002</v>
      </c>
      <c r="C1869">
        <f>'PID Simulator'!$D$7/SQRT(1+('PID Simulator'!$D$8*B1869)^2)</f>
        <v>2.6770616823683566E-2</v>
      </c>
      <c r="D1869">
        <f>-DEGREES(ATAN2(1,'PID Simulator'!$D$8*B1869))+DEGREES(-'PID Simulator'!$D$9*B1869)</f>
        <v>-302.4141436528534</v>
      </c>
    </row>
    <row r="1870" spans="1:4" x14ac:dyDescent="0.15">
      <c r="A1870">
        <v>1869</v>
      </c>
      <c r="B1870">
        <v>3.7361000000000004</v>
      </c>
      <c r="C1870">
        <f>'PID Simulator'!$D$7/SQRT(1+('PID Simulator'!$D$8*B1870)^2)</f>
        <v>2.6756296304090075E-2</v>
      </c>
      <c r="D1870">
        <f>-DEGREES(ATAN2(1,'PID Simulator'!$D$8*B1870))+DEGREES(-'PID Simulator'!$D$9*B1870)</f>
        <v>-302.52955601122756</v>
      </c>
    </row>
    <row r="1871" spans="1:4" x14ac:dyDescent="0.15">
      <c r="A1871">
        <v>1870</v>
      </c>
      <c r="B1871">
        <v>3.7381000000000002</v>
      </c>
      <c r="C1871">
        <f>'PID Simulator'!$D$7/SQRT(1+('PID Simulator'!$D$8*B1871)^2)</f>
        <v>2.6741991091898464E-2</v>
      </c>
      <c r="D1871">
        <f>-DEGREES(ATAN2(1,'PID Simulator'!$D$8*B1871))+DEGREES(-'PID Simulator'!$D$9*B1871)</f>
        <v>-302.64496749192364</v>
      </c>
    </row>
    <row r="1872" spans="1:4" x14ac:dyDescent="0.15">
      <c r="A1872">
        <v>1871</v>
      </c>
      <c r="B1872">
        <v>3.7401000000000004</v>
      </c>
      <c r="C1872">
        <f>'PID Simulator'!$D$7/SQRT(1+('PID Simulator'!$D$8*B1872)^2)</f>
        <v>2.6727701162587169E-2</v>
      </c>
      <c r="D1872">
        <f>-DEGREES(ATAN2(1,'PID Simulator'!$D$8*B1872))+DEGREES(-'PID Simulator'!$D$9*B1872)</f>
        <v>-302.76037809634835</v>
      </c>
    </row>
    <row r="1873" spans="1:4" x14ac:dyDescent="0.15">
      <c r="A1873">
        <v>1872</v>
      </c>
      <c r="B1873">
        <v>3.7421000000000002</v>
      </c>
      <c r="C1873">
        <f>'PID Simulator'!$D$7/SQRT(1+('PID Simulator'!$D$8*B1873)^2)</f>
        <v>2.6713426491686967E-2</v>
      </c>
      <c r="D1873">
        <f>-DEGREES(ATAN2(1,'PID Simulator'!$D$8*B1873))+DEGREES(-'PID Simulator'!$D$9*B1873)</f>
        <v>-302.87578782590538</v>
      </c>
    </row>
    <row r="1874" spans="1:4" x14ac:dyDescent="0.15">
      <c r="A1874">
        <v>1873</v>
      </c>
      <c r="B1874">
        <v>3.7441000000000004</v>
      </c>
      <c r="C1874">
        <f>'PID Simulator'!$D$7/SQRT(1+('PID Simulator'!$D$8*B1874)^2)</f>
        <v>2.6699167054780818E-2</v>
      </c>
      <c r="D1874">
        <f>-DEGREES(ATAN2(1,'PID Simulator'!$D$8*B1874))+DEGREES(-'PID Simulator'!$D$9*B1874)</f>
        <v>-302.9911966819954</v>
      </c>
    </row>
    <row r="1875" spans="1:4" x14ac:dyDescent="0.15">
      <c r="A1875">
        <v>1874</v>
      </c>
      <c r="B1875">
        <v>3.7461000000000002</v>
      </c>
      <c r="C1875">
        <f>'PID Simulator'!$D$7/SQRT(1+('PID Simulator'!$D$8*B1875)^2)</f>
        <v>2.6684922827503753E-2</v>
      </c>
      <c r="D1875">
        <f>-DEGREES(ATAN2(1,'PID Simulator'!$D$8*B1875))+DEGREES(-'PID Simulator'!$D$9*B1875)</f>
        <v>-303.10660466601598</v>
      </c>
    </row>
    <row r="1876" spans="1:4" x14ac:dyDescent="0.15">
      <c r="A1876">
        <v>1875</v>
      </c>
      <c r="B1876">
        <v>3.7481000000000004</v>
      </c>
      <c r="C1876">
        <f>'PID Simulator'!$D$7/SQRT(1+('PID Simulator'!$D$8*B1876)^2)</f>
        <v>2.6670693785542692E-2</v>
      </c>
      <c r="D1876">
        <f>-DEGREES(ATAN2(1,'PID Simulator'!$D$8*B1876))+DEGREES(-'PID Simulator'!$D$9*B1876)</f>
        <v>-303.22201177936194</v>
      </c>
    </row>
    <row r="1877" spans="1:4" x14ac:dyDescent="0.15">
      <c r="A1877">
        <v>1876</v>
      </c>
      <c r="B1877">
        <v>3.7501000000000002</v>
      </c>
      <c r="C1877">
        <f>'PID Simulator'!$D$7/SQRT(1+('PID Simulator'!$D$8*B1877)^2)</f>
        <v>2.6656479904636338E-2</v>
      </c>
      <c r="D1877">
        <f>-DEGREES(ATAN2(1,'PID Simulator'!$D$8*B1877))+DEGREES(-'PID Simulator'!$D$9*B1877)</f>
        <v>-303.33741802342496</v>
      </c>
    </row>
    <row r="1878" spans="1:4" x14ac:dyDescent="0.15">
      <c r="A1878">
        <v>1877</v>
      </c>
      <c r="B1878">
        <v>3.7521000000000004</v>
      </c>
      <c r="C1878">
        <f>'PID Simulator'!$D$7/SQRT(1+('PID Simulator'!$D$8*B1878)^2)</f>
        <v>2.6642281160575043E-2</v>
      </c>
      <c r="D1878">
        <f>-DEGREES(ATAN2(1,'PID Simulator'!$D$8*B1878))+DEGREES(-'PID Simulator'!$D$9*B1878)</f>
        <v>-303.45282339959374</v>
      </c>
    </row>
    <row r="1879" spans="1:4" x14ac:dyDescent="0.15">
      <c r="A1879">
        <v>1878</v>
      </c>
      <c r="B1879">
        <v>3.7541000000000002</v>
      </c>
      <c r="C1879">
        <f>'PID Simulator'!$D$7/SQRT(1+('PID Simulator'!$D$8*B1879)^2)</f>
        <v>2.6628097529200628E-2</v>
      </c>
      <c r="D1879">
        <f>-DEGREES(ATAN2(1,'PID Simulator'!$D$8*B1879))+DEGREES(-'PID Simulator'!$D$9*B1879)</f>
        <v>-303.56822790925412</v>
      </c>
    </row>
    <row r="1880" spans="1:4" x14ac:dyDescent="0.15">
      <c r="A1880">
        <v>1879</v>
      </c>
      <c r="B1880">
        <v>3.7561000000000004</v>
      </c>
      <c r="C1880">
        <f>'PID Simulator'!$D$7/SQRT(1+('PID Simulator'!$D$8*B1880)^2)</f>
        <v>2.6613928986406309E-2</v>
      </c>
      <c r="D1880">
        <f>-DEGREES(ATAN2(1,'PID Simulator'!$D$8*B1880))+DEGREES(-'PID Simulator'!$D$9*B1880)</f>
        <v>-303.68363155378893</v>
      </c>
    </row>
    <row r="1881" spans="1:4" x14ac:dyDescent="0.15">
      <c r="A1881">
        <v>1880</v>
      </c>
      <c r="B1881">
        <v>3.7581000000000002</v>
      </c>
      <c r="C1881">
        <f>'PID Simulator'!$D$7/SQRT(1+('PID Simulator'!$D$8*B1881)^2)</f>
        <v>2.6599775508136515E-2</v>
      </c>
      <c r="D1881">
        <f>-DEGREES(ATAN2(1,'PID Simulator'!$D$8*B1881))+DEGREES(-'PID Simulator'!$D$9*B1881)</f>
        <v>-303.79903433457815</v>
      </c>
    </row>
    <row r="1882" spans="1:4" x14ac:dyDescent="0.15">
      <c r="A1882">
        <v>1881</v>
      </c>
      <c r="B1882">
        <v>3.7601000000000004</v>
      </c>
      <c r="C1882">
        <f>'PID Simulator'!$D$7/SQRT(1+('PID Simulator'!$D$8*B1882)^2)</f>
        <v>2.6585637070386754E-2</v>
      </c>
      <c r="D1882">
        <f>-DEGREES(ATAN2(1,'PID Simulator'!$D$8*B1882))+DEGREES(-'PID Simulator'!$D$9*B1882)</f>
        <v>-303.91443625299871</v>
      </c>
    </row>
    <row r="1883" spans="1:4" x14ac:dyDescent="0.15">
      <c r="A1883">
        <v>1882</v>
      </c>
      <c r="B1883">
        <v>3.7621000000000002</v>
      </c>
      <c r="C1883">
        <f>'PID Simulator'!$D$7/SQRT(1+('PID Simulator'!$D$8*B1883)^2)</f>
        <v>2.6571513649203512E-2</v>
      </c>
      <c r="D1883">
        <f>-DEGREES(ATAN2(1,'PID Simulator'!$D$8*B1883))+DEGREES(-'PID Simulator'!$D$9*B1883)</f>
        <v>-304.02983731042468</v>
      </c>
    </row>
    <row r="1884" spans="1:4" x14ac:dyDescent="0.15">
      <c r="A1884">
        <v>1883</v>
      </c>
      <c r="B1884">
        <v>3.7641000000000004</v>
      </c>
      <c r="C1884">
        <f>'PID Simulator'!$D$7/SQRT(1+('PID Simulator'!$D$8*B1884)^2)</f>
        <v>2.6557405220684067E-2</v>
      </c>
      <c r="D1884">
        <f>-DEGREES(ATAN2(1,'PID Simulator'!$D$8*B1884))+DEGREES(-'PID Simulator'!$D$9*B1884)</f>
        <v>-304.14523750822724</v>
      </c>
    </row>
    <row r="1885" spans="1:4" x14ac:dyDescent="0.15">
      <c r="A1885">
        <v>1884</v>
      </c>
      <c r="B1885">
        <v>3.7661000000000002</v>
      </c>
      <c r="C1885">
        <f>'PID Simulator'!$D$7/SQRT(1+('PID Simulator'!$D$8*B1885)^2)</f>
        <v>2.6543311760976403E-2</v>
      </c>
      <c r="D1885">
        <f>-DEGREES(ATAN2(1,'PID Simulator'!$D$8*B1885))+DEGREES(-'PID Simulator'!$D$9*B1885)</f>
        <v>-304.26063684777449</v>
      </c>
    </row>
    <row r="1886" spans="1:4" x14ac:dyDescent="0.15">
      <c r="A1886">
        <v>1885</v>
      </c>
      <c r="B1886">
        <v>3.7681000000000004</v>
      </c>
      <c r="C1886">
        <f>'PID Simulator'!$D$7/SQRT(1+('PID Simulator'!$D$8*B1886)^2)</f>
        <v>2.6529233246279049E-2</v>
      </c>
      <c r="D1886">
        <f>-DEGREES(ATAN2(1,'PID Simulator'!$D$8*B1886))+DEGREES(-'PID Simulator'!$D$9*B1886)</f>
        <v>-304.37603533043193</v>
      </c>
    </row>
    <row r="1887" spans="1:4" x14ac:dyDescent="0.15">
      <c r="A1887">
        <v>1886</v>
      </c>
      <c r="B1887">
        <v>3.7701000000000002</v>
      </c>
      <c r="C1887">
        <f>'PID Simulator'!$D$7/SQRT(1+('PID Simulator'!$D$8*B1887)^2)</f>
        <v>2.6515169652840953E-2</v>
      </c>
      <c r="D1887">
        <f>-DEGREES(ATAN2(1,'PID Simulator'!$D$8*B1887))+DEGREES(-'PID Simulator'!$D$9*B1887)</f>
        <v>-304.49143295756187</v>
      </c>
    </row>
    <row r="1888" spans="1:4" x14ac:dyDescent="0.15">
      <c r="A1888">
        <v>1887</v>
      </c>
      <c r="B1888">
        <v>3.7721000000000005</v>
      </c>
      <c r="C1888">
        <f>'PID Simulator'!$D$7/SQRT(1+('PID Simulator'!$D$8*B1888)^2)</f>
        <v>2.6501120956961333E-2</v>
      </c>
      <c r="D1888">
        <f>-DEGREES(ATAN2(1,'PID Simulator'!$D$8*B1888))+DEGREES(-'PID Simulator'!$D$9*B1888)</f>
        <v>-304.60682973052388</v>
      </c>
    </row>
    <row r="1889" spans="1:4" x14ac:dyDescent="0.15">
      <c r="A1889">
        <v>1888</v>
      </c>
      <c r="B1889">
        <v>3.7741000000000002</v>
      </c>
      <c r="C1889">
        <f>'PID Simulator'!$D$7/SQRT(1+('PID Simulator'!$D$8*B1889)^2)</f>
        <v>2.6487087134989581E-2</v>
      </c>
      <c r="D1889">
        <f>-DEGREES(ATAN2(1,'PID Simulator'!$D$8*B1889))+DEGREES(-'PID Simulator'!$D$9*B1889)</f>
        <v>-304.72222565067466</v>
      </c>
    </row>
    <row r="1890" spans="1:4" x14ac:dyDescent="0.15">
      <c r="A1890">
        <v>1889</v>
      </c>
      <c r="B1890">
        <v>3.7761000000000005</v>
      </c>
      <c r="C1890">
        <f>'PID Simulator'!$D$7/SQRT(1+('PID Simulator'!$D$8*B1890)^2)</f>
        <v>2.6473068163325082E-2</v>
      </c>
      <c r="D1890">
        <f>-DEGREES(ATAN2(1,'PID Simulator'!$D$8*B1890))+DEGREES(-'PID Simulator'!$D$9*B1890)</f>
        <v>-304.83762071936803</v>
      </c>
    </row>
    <row r="1891" spans="1:4" x14ac:dyDescent="0.15">
      <c r="A1891">
        <v>1890</v>
      </c>
      <c r="B1891">
        <v>3.7781000000000002</v>
      </c>
      <c r="C1891">
        <f>'PID Simulator'!$D$7/SQRT(1+('PID Simulator'!$D$8*B1891)^2)</f>
        <v>2.6459064018417123E-2</v>
      </c>
      <c r="D1891">
        <f>-DEGREES(ATAN2(1,'PID Simulator'!$D$8*B1891))+DEGREES(-'PID Simulator'!$D$9*B1891)</f>
        <v>-304.95301493795483</v>
      </c>
    </row>
    <row r="1892" spans="1:4" x14ac:dyDescent="0.15">
      <c r="A1892">
        <v>1891</v>
      </c>
      <c r="B1892">
        <v>3.7801000000000005</v>
      </c>
      <c r="C1892">
        <f>'PID Simulator'!$D$7/SQRT(1+('PID Simulator'!$D$8*B1892)^2)</f>
        <v>2.644507467676474E-2</v>
      </c>
      <c r="D1892">
        <f>-DEGREES(ATAN2(1,'PID Simulator'!$D$8*B1892))+DEGREES(-'PID Simulator'!$D$9*B1892)</f>
        <v>-305.06840830778327</v>
      </c>
    </row>
    <row r="1893" spans="1:4" x14ac:dyDescent="0.15">
      <c r="A1893">
        <v>1892</v>
      </c>
      <c r="B1893">
        <v>3.7821000000000002</v>
      </c>
      <c r="C1893">
        <f>'PID Simulator'!$D$7/SQRT(1+('PID Simulator'!$D$8*B1893)^2)</f>
        <v>2.6431100114916596E-2</v>
      </c>
      <c r="D1893">
        <f>-DEGREES(ATAN2(1,'PID Simulator'!$D$8*B1893))+DEGREES(-'PID Simulator'!$D$9*B1893)</f>
        <v>-305.18380083019849</v>
      </c>
    </row>
    <row r="1894" spans="1:4" x14ac:dyDescent="0.15">
      <c r="A1894">
        <v>1893</v>
      </c>
      <c r="B1894">
        <v>3.7841000000000005</v>
      </c>
      <c r="C1894">
        <f>'PID Simulator'!$D$7/SQRT(1+('PID Simulator'!$D$8*B1894)^2)</f>
        <v>2.6417140309470837E-2</v>
      </c>
      <c r="D1894">
        <f>-DEGREES(ATAN2(1,'PID Simulator'!$D$8*B1894))+DEGREES(-'PID Simulator'!$D$9*B1894)</f>
        <v>-305.29919250654291</v>
      </c>
    </row>
    <row r="1895" spans="1:4" x14ac:dyDescent="0.15">
      <c r="A1895">
        <v>1894</v>
      </c>
      <c r="B1895">
        <v>3.7861000000000002</v>
      </c>
      <c r="C1895">
        <f>'PID Simulator'!$D$7/SQRT(1+('PID Simulator'!$D$8*B1895)^2)</f>
        <v>2.6403195237074985E-2</v>
      </c>
      <c r="D1895">
        <f>-DEGREES(ATAN2(1,'PID Simulator'!$D$8*B1895))+DEGREES(-'PID Simulator'!$D$9*B1895)</f>
        <v>-305.41458333815609</v>
      </c>
    </row>
    <row r="1896" spans="1:4" x14ac:dyDescent="0.15">
      <c r="A1896">
        <v>1895</v>
      </c>
      <c r="B1896">
        <v>3.7881000000000005</v>
      </c>
      <c r="C1896">
        <f>'PID Simulator'!$D$7/SQRT(1+('PID Simulator'!$D$8*B1896)^2)</f>
        <v>2.6389264874425774E-2</v>
      </c>
      <c r="D1896">
        <f>-DEGREES(ATAN2(1,'PID Simulator'!$D$8*B1896))+DEGREES(-'PID Simulator'!$D$9*B1896)</f>
        <v>-305.52997332637477</v>
      </c>
    </row>
    <row r="1897" spans="1:4" x14ac:dyDescent="0.15">
      <c r="A1897">
        <v>1896</v>
      </c>
      <c r="B1897">
        <v>3.7901000000000002</v>
      </c>
      <c r="C1897">
        <f>'PID Simulator'!$D$7/SQRT(1+('PID Simulator'!$D$8*B1897)^2)</f>
        <v>2.6375349198269064E-2</v>
      </c>
      <c r="D1897">
        <f>-DEGREES(ATAN2(1,'PID Simulator'!$D$8*B1897))+DEGREES(-'PID Simulator'!$D$9*B1897)</f>
        <v>-305.64536247253284</v>
      </c>
    </row>
    <row r="1898" spans="1:4" x14ac:dyDescent="0.15">
      <c r="A1898">
        <v>1897</v>
      </c>
      <c r="B1898">
        <v>3.7921000000000005</v>
      </c>
      <c r="C1898">
        <f>'PID Simulator'!$D$7/SQRT(1+('PID Simulator'!$D$8*B1898)^2)</f>
        <v>2.6361448185399664E-2</v>
      </c>
      <c r="D1898">
        <f>-DEGREES(ATAN2(1,'PID Simulator'!$D$8*B1898))+DEGREES(-'PID Simulator'!$D$9*B1898)</f>
        <v>-305.76075077796145</v>
      </c>
    </row>
    <row r="1899" spans="1:4" x14ac:dyDescent="0.15">
      <c r="A1899">
        <v>1898</v>
      </c>
      <c r="B1899">
        <v>3.7941000000000003</v>
      </c>
      <c r="C1899">
        <f>'PID Simulator'!$D$7/SQRT(1+('PID Simulator'!$D$8*B1899)^2)</f>
        <v>2.6347561812661246E-2</v>
      </c>
      <c r="D1899">
        <f>-DEGREES(ATAN2(1,'PID Simulator'!$D$8*B1899))+DEGREES(-'PID Simulator'!$D$9*B1899)</f>
        <v>-305.87613824398881</v>
      </c>
    </row>
    <row r="1900" spans="1:4" x14ac:dyDescent="0.15">
      <c r="A1900">
        <v>1899</v>
      </c>
      <c r="B1900">
        <v>3.7961000000000005</v>
      </c>
      <c r="C1900">
        <f>'PID Simulator'!$D$7/SQRT(1+('PID Simulator'!$D$8*B1900)^2)</f>
        <v>2.633369005694618E-2</v>
      </c>
      <c r="D1900">
        <f>-DEGREES(ATAN2(1,'PID Simulator'!$D$8*B1900))+DEGREES(-'PID Simulator'!$D$9*B1900)</f>
        <v>-305.99152487194056</v>
      </c>
    </row>
    <row r="1901" spans="1:4" x14ac:dyDescent="0.15">
      <c r="A1901">
        <v>1900</v>
      </c>
      <c r="B1901">
        <v>3.7981000000000003</v>
      </c>
      <c r="C1901">
        <f>'PID Simulator'!$D$7/SQRT(1+('PID Simulator'!$D$8*B1901)^2)</f>
        <v>2.631983289519544E-2</v>
      </c>
      <c r="D1901">
        <f>-DEGREES(ATAN2(1,'PID Simulator'!$D$8*B1901))+DEGREES(-'PID Simulator'!$D$9*B1901)</f>
        <v>-306.10691066313927</v>
      </c>
    </row>
    <row r="1902" spans="1:4" x14ac:dyDescent="0.15">
      <c r="A1902">
        <v>1901</v>
      </c>
      <c r="B1902">
        <v>3.8001000000000005</v>
      </c>
      <c r="C1902">
        <f>'PID Simulator'!$D$7/SQRT(1+('PID Simulator'!$D$8*B1902)^2)</f>
        <v>2.6305990304398445E-2</v>
      </c>
      <c r="D1902">
        <f>-DEGREES(ATAN2(1,'PID Simulator'!$D$8*B1902))+DEGREES(-'PID Simulator'!$D$9*B1902)</f>
        <v>-306.22229561890504</v>
      </c>
    </row>
    <row r="1903" spans="1:4" x14ac:dyDescent="0.15">
      <c r="A1903">
        <v>1902</v>
      </c>
      <c r="B1903">
        <v>3.8021000000000003</v>
      </c>
      <c r="C1903">
        <f>'PID Simulator'!$D$7/SQRT(1+('PID Simulator'!$D$8*B1903)^2)</f>
        <v>2.6292162261592963E-2</v>
      </c>
      <c r="D1903">
        <f>-DEGREES(ATAN2(1,'PID Simulator'!$D$8*B1903))+DEGREES(-'PID Simulator'!$D$9*B1903)</f>
        <v>-306.33767974055479</v>
      </c>
    </row>
    <row r="1904" spans="1:4" x14ac:dyDescent="0.15">
      <c r="A1904">
        <v>1903</v>
      </c>
      <c r="B1904">
        <v>3.8041000000000005</v>
      </c>
      <c r="C1904">
        <f>'PID Simulator'!$D$7/SQRT(1+('PID Simulator'!$D$8*B1904)^2)</f>
        <v>2.6278348743864952E-2</v>
      </c>
      <c r="D1904">
        <f>-DEGREES(ATAN2(1,'PID Simulator'!$D$8*B1904))+DEGREES(-'PID Simulator'!$D$9*B1904)</f>
        <v>-306.45306302940315</v>
      </c>
    </row>
    <row r="1905" spans="1:4" x14ac:dyDescent="0.15">
      <c r="A1905">
        <v>1904</v>
      </c>
      <c r="B1905">
        <v>3.8061000000000003</v>
      </c>
      <c r="C1905">
        <f>'PID Simulator'!$D$7/SQRT(1+('PID Simulator'!$D$8*B1905)^2)</f>
        <v>2.6264549728348463E-2</v>
      </c>
      <c r="D1905">
        <f>-DEGREES(ATAN2(1,'PID Simulator'!$D$8*B1905))+DEGREES(-'PID Simulator'!$D$9*B1905)</f>
        <v>-306.56844548676168</v>
      </c>
    </row>
    <row r="1906" spans="1:4" x14ac:dyDescent="0.15">
      <c r="A1906">
        <v>1905</v>
      </c>
      <c r="B1906">
        <v>3.8081000000000005</v>
      </c>
      <c r="C1906">
        <f>'PID Simulator'!$D$7/SQRT(1+('PID Simulator'!$D$8*B1906)^2)</f>
        <v>2.6250765192225488E-2</v>
      </c>
      <c r="D1906">
        <f>-DEGREES(ATAN2(1,'PID Simulator'!$D$8*B1906))+DEGREES(-'PID Simulator'!$D$9*B1906)</f>
        <v>-306.68382711393917</v>
      </c>
    </row>
    <row r="1907" spans="1:4" x14ac:dyDescent="0.15">
      <c r="A1907">
        <v>1906</v>
      </c>
      <c r="B1907">
        <v>3.8101000000000003</v>
      </c>
      <c r="C1907">
        <f>'PID Simulator'!$D$7/SQRT(1+('PID Simulator'!$D$8*B1907)^2)</f>
        <v>2.6236995112725862E-2</v>
      </c>
      <c r="D1907">
        <f>-DEGREES(ATAN2(1,'PID Simulator'!$D$8*B1907))+DEGREES(-'PID Simulator'!$D$9*B1907)</f>
        <v>-306.79920791224185</v>
      </c>
    </row>
    <row r="1908" spans="1:4" x14ac:dyDescent="0.15">
      <c r="A1908">
        <v>1907</v>
      </c>
      <c r="B1908">
        <v>3.8121000000000005</v>
      </c>
      <c r="C1908">
        <f>'PID Simulator'!$D$7/SQRT(1+('PID Simulator'!$D$8*B1908)^2)</f>
        <v>2.6223239467127107E-2</v>
      </c>
      <c r="D1908">
        <f>-DEGREES(ATAN2(1,'PID Simulator'!$D$8*B1908))+DEGREES(-'PID Simulator'!$D$9*B1908)</f>
        <v>-306.91458788297314</v>
      </c>
    </row>
    <row r="1909" spans="1:4" x14ac:dyDescent="0.15">
      <c r="A1909">
        <v>1908</v>
      </c>
      <c r="B1909">
        <v>3.8141000000000003</v>
      </c>
      <c r="C1909">
        <f>'PID Simulator'!$D$7/SQRT(1+('PID Simulator'!$D$8*B1909)^2)</f>
        <v>2.6209498232754331E-2</v>
      </c>
      <c r="D1909">
        <f>-DEGREES(ATAN2(1,'PID Simulator'!$D$8*B1909))+DEGREES(-'PID Simulator'!$D$9*B1909)</f>
        <v>-307.0299670274336</v>
      </c>
    </row>
    <row r="1910" spans="1:4" x14ac:dyDescent="0.15">
      <c r="A1910">
        <v>1909</v>
      </c>
      <c r="B1910">
        <v>3.8161000000000005</v>
      </c>
      <c r="C1910">
        <f>'PID Simulator'!$D$7/SQRT(1+('PID Simulator'!$D$8*B1910)^2)</f>
        <v>2.61957713869801E-2</v>
      </c>
      <c r="D1910">
        <f>-DEGREES(ATAN2(1,'PID Simulator'!$D$8*B1910))+DEGREES(-'PID Simulator'!$D$9*B1910)</f>
        <v>-307.14534534692132</v>
      </c>
    </row>
    <row r="1911" spans="1:4" x14ac:dyDescent="0.15">
      <c r="A1911">
        <v>1910</v>
      </c>
      <c r="B1911">
        <v>3.8181000000000003</v>
      </c>
      <c r="C1911">
        <f>'PID Simulator'!$D$7/SQRT(1+('PID Simulator'!$D$8*B1911)^2)</f>
        <v>2.6182058907224293E-2</v>
      </c>
      <c r="D1911">
        <f>-DEGREES(ATAN2(1,'PID Simulator'!$D$8*B1911))+DEGREES(-'PID Simulator'!$D$9*B1911)</f>
        <v>-307.26072284273141</v>
      </c>
    </row>
    <row r="1912" spans="1:4" x14ac:dyDescent="0.15">
      <c r="A1912">
        <v>1911</v>
      </c>
      <c r="B1912">
        <v>3.8201000000000005</v>
      </c>
      <c r="C1912">
        <f>'PID Simulator'!$D$7/SQRT(1+('PID Simulator'!$D$8*B1912)^2)</f>
        <v>2.6168360770954021E-2</v>
      </c>
      <c r="D1912">
        <f>-DEGREES(ATAN2(1,'PID Simulator'!$D$8*B1912))+DEGREES(-'PID Simulator'!$D$9*B1912)</f>
        <v>-307.37609951615639</v>
      </c>
    </row>
    <row r="1913" spans="1:4" x14ac:dyDescent="0.15">
      <c r="A1913">
        <v>1912</v>
      </c>
      <c r="B1913">
        <v>3.8221000000000003</v>
      </c>
      <c r="C1913">
        <f>'PID Simulator'!$D$7/SQRT(1+('PID Simulator'!$D$8*B1913)^2)</f>
        <v>2.6154676955683454E-2</v>
      </c>
      <c r="D1913">
        <f>-DEGREES(ATAN2(1,'PID Simulator'!$D$8*B1913))+DEGREES(-'PID Simulator'!$D$9*B1913)</f>
        <v>-307.49147536848614</v>
      </c>
    </row>
    <row r="1914" spans="1:4" x14ac:dyDescent="0.15">
      <c r="A1914">
        <v>1913</v>
      </c>
      <c r="B1914">
        <v>3.8241000000000005</v>
      </c>
      <c r="C1914">
        <f>'PID Simulator'!$D$7/SQRT(1+('PID Simulator'!$D$8*B1914)^2)</f>
        <v>2.6141007438973726E-2</v>
      </c>
      <c r="D1914">
        <f>-DEGREES(ATAN2(1,'PID Simulator'!$D$8*B1914))+DEGREES(-'PID Simulator'!$D$9*B1914)</f>
        <v>-307.60685040100776</v>
      </c>
    </row>
    <row r="1915" spans="1:4" x14ac:dyDescent="0.15">
      <c r="A1915">
        <v>1914</v>
      </c>
      <c r="B1915">
        <v>3.8261000000000003</v>
      </c>
      <c r="C1915">
        <f>'PID Simulator'!$D$7/SQRT(1+('PID Simulator'!$D$8*B1915)^2)</f>
        <v>2.6127352198432829E-2</v>
      </c>
      <c r="D1915">
        <f>-DEGREES(ATAN2(1,'PID Simulator'!$D$8*B1915))+DEGREES(-'PID Simulator'!$D$9*B1915)</f>
        <v>-307.72222461500564</v>
      </c>
    </row>
    <row r="1916" spans="1:4" x14ac:dyDescent="0.15">
      <c r="A1916">
        <v>1915</v>
      </c>
      <c r="B1916">
        <v>3.8281000000000005</v>
      </c>
      <c r="C1916">
        <f>'PID Simulator'!$D$7/SQRT(1+('PID Simulator'!$D$8*B1916)^2)</f>
        <v>2.6113711211715438E-2</v>
      </c>
      <c r="D1916">
        <f>-DEGREES(ATAN2(1,'PID Simulator'!$D$8*B1916))+DEGREES(-'PID Simulator'!$D$9*B1916)</f>
        <v>-307.83759801176166</v>
      </c>
    </row>
    <row r="1917" spans="1:4" x14ac:dyDescent="0.15">
      <c r="A1917">
        <v>1916</v>
      </c>
      <c r="B1917">
        <v>3.8301000000000003</v>
      </c>
      <c r="C1917">
        <f>'PID Simulator'!$D$7/SQRT(1+('PID Simulator'!$D$8*B1917)^2)</f>
        <v>2.6100084456522843E-2</v>
      </c>
      <c r="D1917">
        <f>-DEGREES(ATAN2(1,'PID Simulator'!$D$8*B1917))+DEGREES(-'PID Simulator'!$D$9*B1917)</f>
        <v>-307.95297059255472</v>
      </c>
    </row>
    <row r="1918" spans="1:4" x14ac:dyDescent="0.15">
      <c r="A1918">
        <v>1917</v>
      </c>
      <c r="B1918">
        <v>3.8321000000000005</v>
      </c>
      <c r="C1918">
        <f>'PID Simulator'!$D$7/SQRT(1+('PID Simulator'!$D$8*B1918)^2)</f>
        <v>2.6086471910602795E-2</v>
      </c>
      <c r="D1918">
        <f>-DEGREES(ATAN2(1,'PID Simulator'!$D$8*B1918))+DEGREES(-'PID Simulator'!$D$9*B1918)</f>
        <v>-308.06834235866131</v>
      </c>
    </row>
    <row r="1919" spans="1:4" x14ac:dyDescent="0.15">
      <c r="A1919">
        <v>1918</v>
      </c>
      <c r="B1919">
        <v>3.8341000000000003</v>
      </c>
      <c r="C1919">
        <f>'PID Simulator'!$D$7/SQRT(1+('PID Simulator'!$D$8*B1919)^2)</f>
        <v>2.607287355174942E-2</v>
      </c>
      <c r="D1919">
        <f>-DEGREES(ATAN2(1,'PID Simulator'!$D$8*B1919))+DEGREES(-'PID Simulator'!$D$9*B1919)</f>
        <v>-308.18371331135518</v>
      </c>
    </row>
    <row r="1920" spans="1:4" x14ac:dyDescent="0.15">
      <c r="A1920">
        <v>1919</v>
      </c>
      <c r="B1920">
        <v>3.8361000000000005</v>
      </c>
      <c r="C1920">
        <f>'PID Simulator'!$D$7/SQRT(1+('PID Simulator'!$D$8*B1920)^2)</f>
        <v>2.605928935780303E-2</v>
      </c>
      <c r="D1920">
        <f>-DEGREES(ATAN2(1,'PID Simulator'!$D$8*B1920))+DEGREES(-'PID Simulator'!$D$9*B1920)</f>
        <v>-308.29908345190745</v>
      </c>
    </row>
    <row r="1921" spans="1:4" x14ac:dyDescent="0.15">
      <c r="A1921">
        <v>1920</v>
      </c>
      <c r="B1921">
        <v>3.8381000000000003</v>
      </c>
      <c r="C1921">
        <f>'PID Simulator'!$D$7/SQRT(1+('PID Simulator'!$D$8*B1921)^2)</f>
        <v>2.6045719306650093E-2</v>
      </c>
      <c r="D1921">
        <f>-DEGREES(ATAN2(1,'PID Simulator'!$D$8*B1921))+DEGREES(-'PID Simulator'!$D$9*B1921)</f>
        <v>-308.41445278158659</v>
      </c>
    </row>
    <row r="1922" spans="1:4" x14ac:dyDescent="0.15">
      <c r="A1922">
        <v>1921</v>
      </c>
      <c r="B1922">
        <v>3.8401000000000001</v>
      </c>
      <c r="C1922">
        <f>'PID Simulator'!$D$7/SQRT(1+('PID Simulator'!$D$8*B1922)^2)</f>
        <v>2.6032163376223036E-2</v>
      </c>
      <c r="D1922">
        <f>-DEGREES(ATAN2(1,'PID Simulator'!$D$8*B1922))+DEGREES(-'PID Simulator'!$D$9*B1922)</f>
        <v>-308.52982130165833</v>
      </c>
    </row>
    <row r="1923" spans="1:4" x14ac:dyDescent="0.15">
      <c r="A1923">
        <v>1922</v>
      </c>
      <c r="B1923">
        <v>3.8421000000000003</v>
      </c>
      <c r="C1923">
        <f>'PID Simulator'!$D$7/SQRT(1+('PID Simulator'!$D$8*B1923)^2)</f>
        <v>2.6018621544500176E-2</v>
      </c>
      <c r="D1923">
        <f>-DEGREES(ATAN2(1,'PID Simulator'!$D$8*B1923))+DEGREES(-'PID Simulator'!$D$9*B1923)</f>
        <v>-308.6451890133859</v>
      </c>
    </row>
    <row r="1924" spans="1:4" x14ac:dyDescent="0.15">
      <c r="A1924">
        <v>1923</v>
      </c>
      <c r="B1924">
        <v>3.8441000000000001</v>
      </c>
      <c r="C1924">
        <f>'PID Simulator'!$D$7/SQRT(1+('PID Simulator'!$D$8*B1924)^2)</f>
        <v>2.6005093789505575E-2</v>
      </c>
      <c r="D1924">
        <f>-DEGREES(ATAN2(1,'PID Simulator'!$D$8*B1924))+DEGREES(-'PID Simulator'!$D$9*B1924)</f>
        <v>-308.76055591802987</v>
      </c>
    </row>
    <row r="1925" spans="1:4" x14ac:dyDescent="0.15">
      <c r="A1925">
        <v>1924</v>
      </c>
      <c r="B1925">
        <v>3.8461000000000003</v>
      </c>
      <c r="C1925">
        <f>'PID Simulator'!$D$7/SQRT(1+('PID Simulator'!$D$8*B1925)^2)</f>
        <v>2.5991580089308929E-2</v>
      </c>
      <c r="D1925">
        <f>-DEGREES(ATAN2(1,'PID Simulator'!$D$8*B1925))+DEGREES(-'PID Simulator'!$D$9*B1925)</f>
        <v>-308.87592201684811</v>
      </c>
    </row>
    <row r="1926" spans="1:4" x14ac:dyDescent="0.15">
      <c r="A1926">
        <v>1925</v>
      </c>
      <c r="B1926">
        <v>3.8481000000000001</v>
      </c>
      <c r="C1926">
        <f>'PID Simulator'!$D$7/SQRT(1+('PID Simulator'!$D$8*B1926)^2)</f>
        <v>2.597808042202545E-2</v>
      </c>
      <c r="D1926">
        <f>-DEGREES(ATAN2(1,'PID Simulator'!$D$8*B1926))+DEGREES(-'PID Simulator'!$D$9*B1926)</f>
        <v>-308.99128731109602</v>
      </c>
    </row>
    <row r="1927" spans="1:4" x14ac:dyDescent="0.15">
      <c r="A1927">
        <v>1926</v>
      </c>
      <c r="B1927">
        <v>3.8501000000000003</v>
      </c>
      <c r="C1927">
        <f>'PID Simulator'!$D$7/SQRT(1+('PID Simulator'!$D$8*B1927)^2)</f>
        <v>2.5964594765815734E-2</v>
      </c>
      <c r="D1927">
        <f>-DEGREES(ATAN2(1,'PID Simulator'!$D$8*B1927))+DEGREES(-'PID Simulator'!$D$9*B1927)</f>
        <v>-309.10665180202625</v>
      </c>
    </row>
    <row r="1928" spans="1:4" x14ac:dyDescent="0.15">
      <c r="A1928">
        <v>1927</v>
      </c>
      <c r="B1928">
        <v>3.8521000000000001</v>
      </c>
      <c r="C1928">
        <f>'PID Simulator'!$D$7/SQRT(1+('PID Simulator'!$D$8*B1928)^2)</f>
        <v>2.595112309888568E-2</v>
      </c>
      <c r="D1928">
        <f>-DEGREES(ATAN2(1,'PID Simulator'!$D$8*B1928))+DEGREES(-'PID Simulator'!$D$9*B1928)</f>
        <v>-309.22201549088891</v>
      </c>
    </row>
    <row r="1929" spans="1:4" x14ac:dyDescent="0.15">
      <c r="A1929">
        <v>1928</v>
      </c>
      <c r="B1929">
        <v>3.8541000000000003</v>
      </c>
      <c r="C1929">
        <f>'PID Simulator'!$D$7/SQRT(1+('PID Simulator'!$D$8*B1929)^2)</f>
        <v>2.5937665399486325E-2</v>
      </c>
      <c r="D1929">
        <f>-DEGREES(ATAN2(1,'PID Simulator'!$D$8*B1929))+DEGREES(-'PID Simulator'!$D$9*B1929)</f>
        <v>-309.33737837893153</v>
      </c>
    </row>
    <row r="1930" spans="1:4" x14ac:dyDescent="0.15">
      <c r="A1930">
        <v>1929</v>
      </c>
      <c r="B1930">
        <v>3.8561000000000001</v>
      </c>
      <c r="C1930">
        <f>'PID Simulator'!$D$7/SQRT(1+('PID Simulator'!$D$8*B1930)^2)</f>
        <v>2.5924221645913778E-2</v>
      </c>
      <c r="D1930">
        <f>-DEGREES(ATAN2(1,'PID Simulator'!$D$8*B1930))+DEGREES(-'PID Simulator'!$D$9*B1930)</f>
        <v>-309.45274046739911</v>
      </c>
    </row>
    <row r="1931" spans="1:4" x14ac:dyDescent="0.15">
      <c r="A1931">
        <v>1930</v>
      </c>
      <c r="B1931">
        <v>3.8581000000000003</v>
      </c>
      <c r="C1931">
        <f>'PID Simulator'!$D$7/SQRT(1+('PID Simulator'!$D$8*B1931)^2)</f>
        <v>2.5910791816509047E-2</v>
      </c>
      <c r="D1931">
        <f>-DEGREES(ATAN2(1,'PID Simulator'!$D$8*B1931))+DEGREES(-'PID Simulator'!$D$9*B1931)</f>
        <v>-309.56810175753401</v>
      </c>
    </row>
    <row r="1932" spans="1:4" x14ac:dyDescent="0.15">
      <c r="A1932">
        <v>1931</v>
      </c>
      <c r="B1932">
        <v>3.8601000000000001</v>
      </c>
      <c r="C1932">
        <f>'PID Simulator'!$D$7/SQRT(1+('PID Simulator'!$D$8*B1932)^2)</f>
        <v>2.5897375889657979E-2</v>
      </c>
      <c r="D1932">
        <f>-DEGREES(ATAN2(1,'PID Simulator'!$D$8*B1932))+DEGREES(-'PID Simulator'!$D$9*B1932)</f>
        <v>-309.68346225057593</v>
      </c>
    </row>
    <row r="1933" spans="1:4" x14ac:dyDescent="0.15">
      <c r="A1933">
        <v>1932</v>
      </c>
      <c r="B1933">
        <v>3.8621000000000003</v>
      </c>
      <c r="C1933">
        <f>'PID Simulator'!$D$7/SQRT(1+('PID Simulator'!$D$8*B1933)^2)</f>
        <v>2.5883973843791094E-2</v>
      </c>
      <c r="D1933">
        <f>-DEGREES(ATAN2(1,'PID Simulator'!$D$8*B1933))+DEGREES(-'PID Simulator'!$D$9*B1933)</f>
        <v>-309.79882194776218</v>
      </c>
    </row>
    <row r="1934" spans="1:4" x14ac:dyDescent="0.15">
      <c r="A1934">
        <v>1933</v>
      </c>
      <c r="B1934">
        <v>3.8641000000000001</v>
      </c>
      <c r="C1934">
        <f>'PID Simulator'!$D$7/SQRT(1+('PID Simulator'!$D$8*B1934)^2)</f>
        <v>2.5870585657383517E-2</v>
      </c>
      <c r="D1934">
        <f>-DEGREES(ATAN2(1,'PID Simulator'!$D$8*B1934))+DEGREES(-'PID Simulator'!$D$9*B1934)</f>
        <v>-309.91418085032734</v>
      </c>
    </row>
    <row r="1935" spans="1:4" x14ac:dyDescent="0.15">
      <c r="A1935">
        <v>1934</v>
      </c>
      <c r="B1935">
        <v>3.8661000000000003</v>
      </c>
      <c r="C1935">
        <f>'PID Simulator'!$D$7/SQRT(1+('PID Simulator'!$D$8*B1935)^2)</f>
        <v>2.5857211308954818E-2</v>
      </c>
      <c r="D1935">
        <f>-DEGREES(ATAN2(1,'PID Simulator'!$D$8*B1935))+DEGREES(-'PID Simulator'!$D$9*B1935)</f>
        <v>-310.02953895950361</v>
      </c>
    </row>
    <row r="1936" spans="1:4" x14ac:dyDescent="0.15">
      <c r="A1936">
        <v>1935</v>
      </c>
      <c r="B1936">
        <v>3.8681000000000001</v>
      </c>
      <c r="C1936">
        <f>'PID Simulator'!$D$7/SQRT(1+('PID Simulator'!$D$8*B1936)^2)</f>
        <v>2.5843850777068935E-2</v>
      </c>
      <c r="D1936">
        <f>-DEGREES(ATAN2(1,'PID Simulator'!$D$8*B1936))+DEGREES(-'PID Simulator'!$D$9*B1936)</f>
        <v>-310.14489627652051</v>
      </c>
    </row>
    <row r="1937" spans="1:4" x14ac:dyDescent="0.15">
      <c r="A1937">
        <v>1936</v>
      </c>
      <c r="B1937">
        <v>3.8701000000000003</v>
      </c>
      <c r="C1937">
        <f>'PID Simulator'!$D$7/SQRT(1+('PID Simulator'!$D$8*B1937)^2)</f>
        <v>2.5830504040334032E-2</v>
      </c>
      <c r="D1937">
        <f>-DEGREES(ATAN2(1,'PID Simulator'!$D$8*B1937))+DEGREES(-'PID Simulator'!$D$9*B1937)</f>
        <v>-310.26025280260512</v>
      </c>
    </row>
    <row r="1938" spans="1:4" x14ac:dyDescent="0.15">
      <c r="A1938">
        <v>1937</v>
      </c>
      <c r="B1938">
        <v>3.8721000000000001</v>
      </c>
      <c r="C1938">
        <f>'PID Simulator'!$D$7/SQRT(1+('PID Simulator'!$D$8*B1938)^2)</f>
        <v>2.5817171077402397E-2</v>
      </c>
      <c r="D1938">
        <f>-DEGREES(ATAN2(1,'PID Simulator'!$D$8*B1938))+DEGREES(-'PID Simulator'!$D$9*B1938)</f>
        <v>-310.37560853898185</v>
      </c>
    </row>
    <row r="1939" spans="1:4" x14ac:dyDescent="0.15">
      <c r="A1939">
        <v>1938</v>
      </c>
      <c r="B1939">
        <v>3.8741000000000003</v>
      </c>
      <c r="C1939">
        <f>'PID Simulator'!$D$7/SQRT(1+('PID Simulator'!$D$8*B1939)^2)</f>
        <v>2.5803851866970335E-2</v>
      </c>
      <c r="D1939">
        <f>-DEGREES(ATAN2(1,'PID Simulator'!$D$8*B1939))+DEGREES(-'PID Simulator'!$D$9*B1939)</f>
        <v>-310.49096348687277</v>
      </c>
    </row>
    <row r="1940" spans="1:4" x14ac:dyDescent="0.15">
      <c r="A1940">
        <v>1939</v>
      </c>
      <c r="B1940">
        <v>3.8761000000000001</v>
      </c>
      <c r="C1940">
        <f>'PID Simulator'!$D$7/SQRT(1+('PID Simulator'!$D$8*B1940)^2)</f>
        <v>2.5790546387778043E-2</v>
      </c>
      <c r="D1940">
        <f>-DEGREES(ATAN2(1,'PID Simulator'!$D$8*B1940))+DEGREES(-'PID Simulator'!$D$9*B1940)</f>
        <v>-310.60631764749724</v>
      </c>
    </row>
    <row r="1941" spans="1:4" x14ac:dyDescent="0.15">
      <c r="A1941">
        <v>1940</v>
      </c>
      <c r="B1941">
        <v>3.8781000000000003</v>
      </c>
      <c r="C1941">
        <f>'PID Simulator'!$D$7/SQRT(1+('PID Simulator'!$D$8*B1941)^2)</f>
        <v>2.5777254618609493E-2</v>
      </c>
      <c r="D1941">
        <f>-DEGREES(ATAN2(1,'PID Simulator'!$D$8*B1941))+DEGREES(-'PID Simulator'!$D$9*B1941)</f>
        <v>-310.72167102207226</v>
      </c>
    </row>
    <row r="1942" spans="1:4" x14ac:dyDescent="0.15">
      <c r="A1942">
        <v>1941</v>
      </c>
      <c r="B1942">
        <v>3.8801000000000001</v>
      </c>
      <c r="C1942">
        <f>'PID Simulator'!$D$7/SQRT(1+('PID Simulator'!$D$8*B1942)^2)</f>
        <v>2.5763976538292349E-2</v>
      </c>
      <c r="D1942">
        <f>-DEGREES(ATAN2(1,'PID Simulator'!$D$8*B1942))+DEGREES(-'PID Simulator'!$D$9*B1942)</f>
        <v>-310.83702361181224</v>
      </c>
    </row>
    <row r="1943" spans="1:4" x14ac:dyDescent="0.15">
      <c r="A1943">
        <v>1942</v>
      </c>
      <c r="B1943">
        <v>3.8821000000000003</v>
      </c>
      <c r="C1943">
        <f>'PID Simulator'!$D$7/SQRT(1+('PID Simulator'!$D$8*B1943)^2)</f>
        <v>2.5750712125697812E-2</v>
      </c>
      <c r="D1943">
        <f>-DEGREES(ATAN2(1,'PID Simulator'!$D$8*B1943))+DEGREES(-'PID Simulator'!$D$9*B1943)</f>
        <v>-310.95237541792903</v>
      </c>
    </row>
    <row r="1944" spans="1:4" x14ac:dyDescent="0.15">
      <c r="A1944">
        <v>1943</v>
      </c>
      <c r="B1944">
        <v>3.8841000000000001</v>
      </c>
      <c r="C1944">
        <f>'PID Simulator'!$D$7/SQRT(1+('PID Simulator'!$D$8*B1944)^2)</f>
        <v>2.5737461359740539E-2</v>
      </c>
      <c r="D1944">
        <f>-DEGREES(ATAN2(1,'PID Simulator'!$D$8*B1944))+DEGREES(-'PID Simulator'!$D$9*B1944)</f>
        <v>-311.06772644163226</v>
      </c>
    </row>
    <row r="1945" spans="1:4" x14ac:dyDescent="0.15">
      <c r="A1945">
        <v>1944</v>
      </c>
      <c r="B1945">
        <v>3.8861000000000003</v>
      </c>
      <c r="C1945">
        <f>'PID Simulator'!$D$7/SQRT(1+('PID Simulator'!$D$8*B1945)^2)</f>
        <v>2.5724224219378512E-2</v>
      </c>
      <c r="D1945">
        <f>-DEGREES(ATAN2(1,'PID Simulator'!$D$8*B1945))+DEGREES(-'PID Simulator'!$D$9*B1945)</f>
        <v>-311.18307668412876</v>
      </c>
    </row>
    <row r="1946" spans="1:4" x14ac:dyDescent="0.15">
      <c r="A1946">
        <v>1945</v>
      </c>
      <c r="B1946">
        <v>3.8881000000000001</v>
      </c>
      <c r="C1946">
        <f>'PID Simulator'!$D$7/SQRT(1+('PID Simulator'!$D$8*B1946)^2)</f>
        <v>2.5711000683612956E-2</v>
      </c>
      <c r="D1946">
        <f>-DEGREES(ATAN2(1,'PID Simulator'!$D$8*B1946))+DEGREES(-'PID Simulator'!$D$9*B1946)</f>
        <v>-311.298426146623</v>
      </c>
    </row>
    <row r="1947" spans="1:4" x14ac:dyDescent="0.15">
      <c r="A1947">
        <v>1946</v>
      </c>
      <c r="B1947">
        <v>3.8901000000000003</v>
      </c>
      <c r="C1947">
        <f>'PID Simulator'!$D$7/SQRT(1+('PID Simulator'!$D$8*B1947)^2)</f>
        <v>2.5697790731488188E-2</v>
      </c>
      <c r="D1947">
        <f>-DEGREES(ATAN2(1,'PID Simulator'!$D$8*B1947))+DEGREES(-'PID Simulator'!$D$9*B1947)</f>
        <v>-311.41377483031698</v>
      </c>
    </row>
    <row r="1948" spans="1:4" x14ac:dyDescent="0.15">
      <c r="A1948">
        <v>1947</v>
      </c>
      <c r="B1948">
        <v>3.8921000000000001</v>
      </c>
      <c r="C1948">
        <f>'PID Simulator'!$D$7/SQRT(1+('PID Simulator'!$D$8*B1948)^2)</f>
        <v>2.5684594342091534E-2</v>
      </c>
      <c r="D1948">
        <f>-DEGREES(ATAN2(1,'PID Simulator'!$D$8*B1948))+DEGREES(-'PID Simulator'!$D$9*B1948)</f>
        <v>-311.52912273641027</v>
      </c>
    </row>
    <row r="1949" spans="1:4" x14ac:dyDescent="0.15">
      <c r="A1949">
        <v>1948</v>
      </c>
      <c r="B1949">
        <v>3.8941000000000003</v>
      </c>
      <c r="C1949">
        <f>'PID Simulator'!$D$7/SQRT(1+('PID Simulator'!$D$8*B1949)^2)</f>
        <v>2.5671411494553223E-2</v>
      </c>
      <c r="D1949">
        <f>-DEGREES(ATAN2(1,'PID Simulator'!$D$8*B1949))+DEGREES(-'PID Simulator'!$D$9*B1949)</f>
        <v>-311.64446986609988</v>
      </c>
    </row>
    <row r="1950" spans="1:4" x14ac:dyDescent="0.15">
      <c r="A1950">
        <v>1949</v>
      </c>
      <c r="B1950">
        <v>3.8961000000000001</v>
      </c>
      <c r="C1950">
        <f>'PID Simulator'!$D$7/SQRT(1+('PID Simulator'!$D$8*B1950)^2)</f>
        <v>2.5658242168046255E-2</v>
      </c>
      <c r="D1950">
        <f>-DEGREES(ATAN2(1,'PID Simulator'!$D$8*B1950))+DEGREES(-'PID Simulator'!$D$9*B1950)</f>
        <v>-311.75981622058049</v>
      </c>
    </row>
    <row r="1951" spans="1:4" x14ac:dyDescent="0.15">
      <c r="A1951">
        <v>1950</v>
      </c>
      <c r="B1951">
        <v>3.8981000000000003</v>
      </c>
      <c r="C1951">
        <f>'PID Simulator'!$D$7/SQRT(1+('PID Simulator'!$D$8*B1951)^2)</f>
        <v>2.5645086341786298E-2</v>
      </c>
      <c r="D1951">
        <f>-DEGREES(ATAN2(1,'PID Simulator'!$D$8*B1951))+DEGREES(-'PID Simulator'!$D$9*B1951)</f>
        <v>-311.87516180104421</v>
      </c>
    </row>
    <row r="1952" spans="1:4" x14ac:dyDescent="0.15">
      <c r="A1952">
        <v>1951</v>
      </c>
      <c r="B1952">
        <v>3.9001000000000001</v>
      </c>
      <c r="C1952">
        <f>'PID Simulator'!$D$7/SQRT(1+('PID Simulator'!$D$8*B1952)^2)</f>
        <v>2.5631943995031596E-2</v>
      </c>
      <c r="D1952">
        <f>-DEGREES(ATAN2(1,'PID Simulator'!$D$8*B1952))+DEGREES(-'PID Simulator'!$D$9*B1952)</f>
        <v>-311.99050660868073</v>
      </c>
    </row>
    <row r="1953" spans="1:4" x14ac:dyDescent="0.15">
      <c r="A1953">
        <v>1952</v>
      </c>
      <c r="B1953">
        <v>3.9021000000000003</v>
      </c>
      <c r="C1953">
        <f>'PID Simulator'!$D$7/SQRT(1+('PID Simulator'!$D$8*B1953)^2)</f>
        <v>2.5618815107082839E-2</v>
      </c>
      <c r="D1953">
        <f>-DEGREES(ATAN2(1,'PID Simulator'!$D$8*B1953))+DEGREES(-'PID Simulator'!$D$9*B1953)</f>
        <v>-312.1058506446775</v>
      </c>
    </row>
    <row r="1954" spans="1:4" x14ac:dyDescent="0.15">
      <c r="A1954">
        <v>1953</v>
      </c>
      <c r="B1954">
        <v>3.9041000000000001</v>
      </c>
      <c r="C1954">
        <f>'PID Simulator'!$D$7/SQRT(1+('PID Simulator'!$D$8*B1954)^2)</f>
        <v>2.5605699657283064E-2</v>
      </c>
      <c r="D1954">
        <f>-DEGREES(ATAN2(1,'PID Simulator'!$D$8*B1954))+DEGREES(-'PID Simulator'!$D$9*B1954)</f>
        <v>-312.22119391021914</v>
      </c>
    </row>
    <row r="1955" spans="1:4" x14ac:dyDescent="0.15">
      <c r="A1955">
        <v>1954</v>
      </c>
      <c r="B1955">
        <v>3.9061000000000003</v>
      </c>
      <c r="C1955">
        <f>'PID Simulator'!$D$7/SQRT(1+('PID Simulator'!$D$8*B1955)^2)</f>
        <v>2.5592597625017546E-2</v>
      </c>
      <c r="D1955">
        <f>-DEGREES(ATAN2(1,'PID Simulator'!$D$8*B1955))+DEGREES(-'PID Simulator'!$D$9*B1955)</f>
        <v>-312.33653640648828</v>
      </c>
    </row>
    <row r="1956" spans="1:4" x14ac:dyDescent="0.15">
      <c r="A1956">
        <v>1955</v>
      </c>
      <c r="B1956">
        <v>3.9081000000000001</v>
      </c>
      <c r="C1956">
        <f>'PID Simulator'!$D$7/SQRT(1+('PID Simulator'!$D$8*B1956)^2)</f>
        <v>2.5579508989713697E-2</v>
      </c>
      <c r="D1956">
        <f>-DEGREES(ATAN2(1,'PID Simulator'!$D$8*B1956))+DEGREES(-'PID Simulator'!$D$9*B1956)</f>
        <v>-312.45187813466475</v>
      </c>
    </row>
    <row r="1957" spans="1:4" x14ac:dyDescent="0.15">
      <c r="A1957">
        <v>1956</v>
      </c>
      <c r="B1957">
        <v>3.9101000000000004</v>
      </c>
      <c r="C1957">
        <f>'PID Simulator'!$D$7/SQRT(1+('PID Simulator'!$D$8*B1957)^2)</f>
        <v>2.5566433730840939E-2</v>
      </c>
      <c r="D1957">
        <f>-DEGREES(ATAN2(1,'PID Simulator'!$D$8*B1957))+DEGREES(-'PID Simulator'!$D$9*B1957)</f>
        <v>-312.56721909592636</v>
      </c>
    </row>
    <row r="1958" spans="1:4" x14ac:dyDescent="0.15">
      <c r="A1958">
        <v>1957</v>
      </c>
      <c r="B1958">
        <v>3.9121000000000001</v>
      </c>
      <c r="C1958">
        <f>'PID Simulator'!$D$7/SQRT(1+('PID Simulator'!$D$8*B1958)^2)</f>
        <v>2.5553371827910613E-2</v>
      </c>
      <c r="D1958">
        <f>-DEGREES(ATAN2(1,'PID Simulator'!$D$8*B1958))+DEGREES(-'PID Simulator'!$D$9*B1958)</f>
        <v>-312.68255929144811</v>
      </c>
    </row>
    <row r="1959" spans="1:4" x14ac:dyDescent="0.15">
      <c r="A1959">
        <v>1958</v>
      </c>
      <c r="B1959">
        <v>3.9141000000000004</v>
      </c>
      <c r="C1959">
        <f>'PID Simulator'!$D$7/SQRT(1+('PID Simulator'!$D$8*B1959)^2)</f>
        <v>2.5540323260475874E-2</v>
      </c>
      <c r="D1959">
        <f>-DEGREES(ATAN2(1,'PID Simulator'!$D$8*B1959))+DEGREES(-'PID Simulator'!$D$9*B1959)</f>
        <v>-312.79789872240292</v>
      </c>
    </row>
    <row r="1960" spans="1:4" x14ac:dyDescent="0.15">
      <c r="A1960">
        <v>1959</v>
      </c>
      <c r="B1960">
        <v>3.9161000000000001</v>
      </c>
      <c r="C1960">
        <f>'PID Simulator'!$D$7/SQRT(1+('PID Simulator'!$D$8*B1960)^2)</f>
        <v>2.5527288008131581E-2</v>
      </c>
      <c r="D1960">
        <f>-DEGREES(ATAN2(1,'PID Simulator'!$D$8*B1960))+DEGREES(-'PID Simulator'!$D$9*B1960)</f>
        <v>-312.91323738996118</v>
      </c>
    </row>
    <row r="1961" spans="1:4" x14ac:dyDescent="0.15">
      <c r="A1961">
        <v>1960</v>
      </c>
      <c r="B1961">
        <v>3.9181000000000004</v>
      </c>
      <c r="C1961">
        <f>'PID Simulator'!$D$7/SQRT(1+('PID Simulator'!$D$8*B1961)^2)</f>
        <v>2.5514266050514166E-2</v>
      </c>
      <c r="D1961">
        <f>-DEGREES(ATAN2(1,'PID Simulator'!$D$8*B1961))+DEGREES(-'PID Simulator'!$D$9*B1961)</f>
        <v>-313.02857529529081</v>
      </c>
    </row>
    <row r="1962" spans="1:4" x14ac:dyDescent="0.15">
      <c r="A1962">
        <v>1961</v>
      </c>
      <c r="B1962">
        <v>3.9201000000000001</v>
      </c>
      <c r="C1962">
        <f>'PID Simulator'!$D$7/SQRT(1+('PID Simulator'!$D$8*B1962)^2)</f>
        <v>2.5501257367301581E-2</v>
      </c>
      <c r="D1962">
        <f>-DEGREES(ATAN2(1,'PID Simulator'!$D$8*B1962))+DEGREES(-'PID Simulator'!$D$9*B1962)</f>
        <v>-313.14391243955754</v>
      </c>
    </row>
    <row r="1963" spans="1:4" x14ac:dyDescent="0.15">
      <c r="A1963">
        <v>1962</v>
      </c>
      <c r="B1963">
        <v>3.9221000000000004</v>
      </c>
      <c r="C1963">
        <f>'PID Simulator'!$D$7/SQRT(1+('PID Simulator'!$D$8*B1963)^2)</f>
        <v>2.5488261938213141E-2</v>
      </c>
      <c r="D1963">
        <f>-DEGREES(ATAN2(1,'PID Simulator'!$D$8*B1963))+DEGREES(-'PID Simulator'!$D$9*B1963)</f>
        <v>-313.25924882392462</v>
      </c>
    </row>
    <row r="1964" spans="1:4" x14ac:dyDescent="0.15">
      <c r="A1964">
        <v>1963</v>
      </c>
      <c r="B1964">
        <v>3.9241000000000001</v>
      </c>
      <c r="C1964">
        <f>'PID Simulator'!$D$7/SQRT(1+('PID Simulator'!$D$8*B1964)^2)</f>
        <v>2.5475279743009453E-2</v>
      </c>
      <c r="D1964">
        <f>-DEGREES(ATAN2(1,'PID Simulator'!$D$8*B1964))+DEGREES(-'PID Simulator'!$D$9*B1964)</f>
        <v>-313.37458444955291</v>
      </c>
    </row>
    <row r="1965" spans="1:4" x14ac:dyDescent="0.15">
      <c r="A1965">
        <v>1964</v>
      </c>
      <c r="B1965">
        <v>3.9261000000000004</v>
      </c>
      <c r="C1965">
        <f>'PID Simulator'!$D$7/SQRT(1+('PID Simulator'!$D$8*B1965)^2)</f>
        <v>2.5462310761492277E-2</v>
      </c>
      <c r="D1965">
        <f>-DEGREES(ATAN2(1,'PID Simulator'!$D$8*B1965))+DEGREES(-'PID Simulator'!$D$9*B1965)</f>
        <v>-313.48991931760094</v>
      </c>
    </row>
    <row r="1966" spans="1:4" x14ac:dyDescent="0.15">
      <c r="A1966">
        <v>1965</v>
      </c>
      <c r="B1966">
        <v>3.9281000000000001</v>
      </c>
      <c r="C1966">
        <f>'PID Simulator'!$D$7/SQRT(1+('PID Simulator'!$D$8*B1966)^2)</f>
        <v>2.5449354973504479E-2</v>
      </c>
      <c r="D1966">
        <f>-DEGREES(ATAN2(1,'PID Simulator'!$D$8*B1966))+DEGREES(-'PID Simulator'!$D$9*B1966)</f>
        <v>-313.60525342922489</v>
      </c>
    </row>
    <row r="1967" spans="1:4" x14ac:dyDescent="0.15">
      <c r="A1967">
        <v>1966</v>
      </c>
      <c r="B1967">
        <v>3.9301000000000004</v>
      </c>
      <c r="C1967">
        <f>'PID Simulator'!$D$7/SQRT(1+('PID Simulator'!$D$8*B1967)^2)</f>
        <v>2.5436412358929846E-2</v>
      </c>
      <c r="D1967">
        <f>-DEGREES(ATAN2(1,'PID Simulator'!$D$8*B1967))+DEGREES(-'PID Simulator'!$D$9*B1967)</f>
        <v>-313.72058678557858</v>
      </c>
    </row>
    <row r="1968" spans="1:4" x14ac:dyDescent="0.15">
      <c r="A1968">
        <v>1967</v>
      </c>
      <c r="B1968">
        <v>3.9321000000000002</v>
      </c>
      <c r="C1968">
        <f>'PID Simulator'!$D$7/SQRT(1+('PID Simulator'!$D$8*B1968)^2)</f>
        <v>2.5423482897693056E-2</v>
      </c>
      <c r="D1968">
        <f>-DEGREES(ATAN2(1,'PID Simulator'!$D$8*B1968))+DEGREES(-'PID Simulator'!$D$9*B1968)</f>
        <v>-313.83591938781348</v>
      </c>
    </row>
    <row r="1969" spans="1:4" x14ac:dyDescent="0.15">
      <c r="A1969">
        <v>1968</v>
      </c>
      <c r="B1969">
        <v>3.9341000000000004</v>
      </c>
      <c r="C1969">
        <f>'PID Simulator'!$D$7/SQRT(1+('PID Simulator'!$D$8*B1969)^2)</f>
        <v>2.5410566569759534E-2</v>
      </c>
      <c r="D1969">
        <f>-DEGREES(ATAN2(1,'PID Simulator'!$D$8*B1969))+DEGREES(-'PID Simulator'!$D$9*B1969)</f>
        <v>-313.95125123707874</v>
      </c>
    </row>
    <row r="1970" spans="1:4" x14ac:dyDescent="0.15">
      <c r="A1970">
        <v>1969</v>
      </c>
      <c r="B1970">
        <v>3.9361000000000002</v>
      </c>
      <c r="C1970">
        <f>'PID Simulator'!$D$7/SQRT(1+('PID Simulator'!$D$8*B1970)^2)</f>
        <v>2.5397663355135363E-2</v>
      </c>
      <c r="D1970">
        <f>-DEGREES(ATAN2(1,'PID Simulator'!$D$8*B1970))+DEGREES(-'PID Simulator'!$D$9*B1970)</f>
        <v>-314.06658233452117</v>
      </c>
    </row>
    <row r="1971" spans="1:4" x14ac:dyDescent="0.15">
      <c r="A1971">
        <v>1970</v>
      </c>
      <c r="B1971">
        <v>3.9381000000000004</v>
      </c>
      <c r="C1971">
        <f>'PID Simulator'!$D$7/SQRT(1+('PID Simulator'!$D$8*B1971)^2)</f>
        <v>2.5384773233867175E-2</v>
      </c>
      <c r="D1971">
        <f>-DEGREES(ATAN2(1,'PID Simulator'!$D$8*B1971))+DEGREES(-'PID Simulator'!$D$9*B1971)</f>
        <v>-314.18191268128521</v>
      </c>
    </row>
    <row r="1972" spans="1:4" x14ac:dyDescent="0.15">
      <c r="A1972">
        <v>1971</v>
      </c>
      <c r="B1972">
        <v>3.9401000000000002</v>
      </c>
      <c r="C1972">
        <f>'PID Simulator'!$D$7/SQRT(1+('PID Simulator'!$D$8*B1972)^2)</f>
        <v>2.5371896186042041E-2</v>
      </c>
      <c r="D1972">
        <f>-DEGREES(ATAN2(1,'PID Simulator'!$D$8*B1972))+DEGREES(-'PID Simulator'!$D$9*B1972)</f>
        <v>-314.29724227851301</v>
      </c>
    </row>
    <row r="1973" spans="1:4" x14ac:dyDescent="0.15">
      <c r="A1973">
        <v>1972</v>
      </c>
      <c r="B1973">
        <v>3.9421000000000004</v>
      </c>
      <c r="C1973">
        <f>'PID Simulator'!$D$7/SQRT(1+('PID Simulator'!$D$8*B1973)^2)</f>
        <v>2.5359032191787399E-2</v>
      </c>
      <c r="D1973">
        <f>-DEGREES(ATAN2(1,'PID Simulator'!$D$8*B1973))+DEGREES(-'PID Simulator'!$D$9*B1973)</f>
        <v>-314.41257112734445</v>
      </c>
    </row>
    <row r="1974" spans="1:4" x14ac:dyDescent="0.15">
      <c r="A1974">
        <v>1973</v>
      </c>
      <c r="B1974">
        <v>3.9441000000000002</v>
      </c>
      <c r="C1974">
        <f>'PID Simulator'!$D$7/SQRT(1+('PID Simulator'!$D$8*B1974)^2)</f>
        <v>2.5346181231270911E-2</v>
      </c>
      <c r="D1974">
        <f>-DEGREES(ATAN2(1,'PID Simulator'!$D$8*B1974))+DEGREES(-'PID Simulator'!$D$9*B1974)</f>
        <v>-314.52789922891702</v>
      </c>
    </row>
    <row r="1975" spans="1:4" x14ac:dyDescent="0.15">
      <c r="A1975">
        <v>1974</v>
      </c>
      <c r="B1975">
        <v>3.9461000000000004</v>
      </c>
      <c r="C1975">
        <f>'PID Simulator'!$D$7/SQRT(1+('PID Simulator'!$D$8*B1975)^2)</f>
        <v>2.5333343284700379E-2</v>
      </c>
      <c r="D1975">
        <f>-DEGREES(ATAN2(1,'PID Simulator'!$D$8*B1975))+DEGREES(-'PID Simulator'!$D$9*B1975)</f>
        <v>-314.64322658436595</v>
      </c>
    </row>
    <row r="1976" spans="1:4" x14ac:dyDescent="0.15">
      <c r="A1976">
        <v>1975</v>
      </c>
      <c r="B1976">
        <v>3.9481000000000002</v>
      </c>
      <c r="C1976">
        <f>'PID Simulator'!$D$7/SQRT(1+('PID Simulator'!$D$8*B1976)^2)</f>
        <v>2.5320518332323669E-2</v>
      </c>
      <c r="D1976">
        <f>-DEGREES(ATAN2(1,'PID Simulator'!$D$8*B1976))+DEGREES(-'PID Simulator'!$D$9*B1976)</f>
        <v>-314.75855319482423</v>
      </c>
    </row>
    <row r="1977" spans="1:4" x14ac:dyDescent="0.15">
      <c r="A1977">
        <v>1976</v>
      </c>
      <c r="B1977">
        <v>3.9501000000000004</v>
      </c>
      <c r="C1977">
        <f>'PID Simulator'!$D$7/SQRT(1+('PID Simulator'!$D$8*B1977)^2)</f>
        <v>2.5307706354428559E-2</v>
      </c>
      <c r="D1977">
        <f>-DEGREES(ATAN2(1,'PID Simulator'!$D$8*B1977))+DEGREES(-'PID Simulator'!$D$9*B1977)</f>
        <v>-314.87387906142243</v>
      </c>
    </row>
    <row r="1978" spans="1:4" x14ac:dyDescent="0.15">
      <c r="A1978">
        <v>1977</v>
      </c>
      <c r="B1978">
        <v>3.9521000000000002</v>
      </c>
      <c r="C1978">
        <f>'PID Simulator'!$D$7/SQRT(1+('PID Simulator'!$D$8*B1978)^2)</f>
        <v>2.5294907331342688E-2</v>
      </c>
      <c r="D1978">
        <f>-DEGREES(ATAN2(1,'PID Simulator'!$D$8*B1978))+DEGREES(-'PID Simulator'!$D$9*B1978)</f>
        <v>-314.98920418528894</v>
      </c>
    </row>
    <row r="1979" spans="1:4" x14ac:dyDescent="0.15">
      <c r="A1979">
        <v>1978</v>
      </c>
      <c r="B1979">
        <v>3.9541000000000004</v>
      </c>
      <c r="C1979">
        <f>'PID Simulator'!$D$7/SQRT(1+('PID Simulator'!$D$8*B1979)^2)</f>
        <v>2.5282121243433407E-2</v>
      </c>
      <c r="D1979">
        <f>-DEGREES(ATAN2(1,'PID Simulator'!$D$8*B1979))+DEGREES(-'PID Simulator'!$D$9*B1979)</f>
        <v>-315.10452856754978</v>
      </c>
    </row>
    <row r="1980" spans="1:4" x14ac:dyDescent="0.15">
      <c r="A1980">
        <v>1979</v>
      </c>
      <c r="B1980">
        <v>3.9561000000000002</v>
      </c>
      <c r="C1980">
        <f>'PID Simulator'!$D$7/SQRT(1+('PID Simulator'!$D$8*B1980)^2)</f>
        <v>2.5269348071107738E-2</v>
      </c>
      <c r="D1980">
        <f>-DEGREES(ATAN2(1,'PID Simulator'!$D$8*B1980))+DEGREES(-'PID Simulator'!$D$9*B1980)</f>
        <v>-315.21985220932874</v>
      </c>
    </row>
    <row r="1981" spans="1:4" x14ac:dyDescent="0.15">
      <c r="A1981">
        <v>1980</v>
      </c>
      <c r="B1981">
        <v>3.9581000000000004</v>
      </c>
      <c r="C1981">
        <f>'PID Simulator'!$D$7/SQRT(1+('PID Simulator'!$D$8*B1981)^2)</f>
        <v>2.5256587794812206E-2</v>
      </c>
      <c r="D1981">
        <f>-DEGREES(ATAN2(1,'PID Simulator'!$D$8*B1981))+DEGREES(-'PID Simulator'!$D$9*B1981)</f>
        <v>-315.33517511174739</v>
      </c>
    </row>
    <row r="1982" spans="1:4" x14ac:dyDescent="0.15">
      <c r="A1982">
        <v>1981</v>
      </c>
      <c r="B1982">
        <v>3.9601000000000002</v>
      </c>
      <c r="C1982">
        <f>'PID Simulator'!$D$7/SQRT(1+('PID Simulator'!$D$8*B1982)^2)</f>
        <v>2.5243840395032805E-2</v>
      </c>
      <c r="D1982">
        <f>-DEGREES(ATAN2(1,'PID Simulator'!$D$8*B1982))+DEGREES(-'PID Simulator'!$D$9*B1982)</f>
        <v>-315.45049727592504</v>
      </c>
    </row>
    <row r="1983" spans="1:4" x14ac:dyDescent="0.15">
      <c r="A1983">
        <v>1982</v>
      </c>
      <c r="B1983">
        <v>3.9621000000000004</v>
      </c>
      <c r="C1983">
        <f>'PID Simulator'!$D$7/SQRT(1+('PID Simulator'!$D$8*B1983)^2)</f>
        <v>2.5231105852294839E-2</v>
      </c>
      <c r="D1983">
        <f>-DEGREES(ATAN2(1,'PID Simulator'!$D$8*B1983))+DEGREES(-'PID Simulator'!$D$9*B1983)</f>
        <v>-315.56581870297856</v>
      </c>
    </row>
    <row r="1984" spans="1:4" x14ac:dyDescent="0.15">
      <c r="A1984">
        <v>1983</v>
      </c>
      <c r="B1984">
        <v>3.9641000000000002</v>
      </c>
      <c r="C1984">
        <f>'PID Simulator'!$D$7/SQRT(1+('PID Simulator'!$D$8*B1984)^2)</f>
        <v>2.5218384147162869E-2</v>
      </c>
      <c r="D1984">
        <f>-DEGREES(ATAN2(1,'PID Simulator'!$D$8*B1984))+DEGREES(-'PID Simulator'!$D$9*B1984)</f>
        <v>-315.68113939402281</v>
      </c>
    </row>
    <row r="1985" spans="1:4" x14ac:dyDescent="0.15">
      <c r="A1985">
        <v>1984</v>
      </c>
      <c r="B1985">
        <v>3.9661000000000004</v>
      </c>
      <c r="C1985">
        <f>'PID Simulator'!$D$7/SQRT(1+('PID Simulator'!$D$8*B1985)^2)</f>
        <v>2.5205675260240597E-2</v>
      </c>
      <c r="D1985">
        <f>-DEGREES(ATAN2(1,'PID Simulator'!$D$8*B1985))+DEGREES(-'PID Simulator'!$D$9*B1985)</f>
        <v>-315.79645935017027</v>
      </c>
    </row>
    <row r="1986" spans="1:4" x14ac:dyDescent="0.15">
      <c r="A1986">
        <v>1985</v>
      </c>
      <c r="B1986">
        <v>3.9681000000000002</v>
      </c>
      <c r="C1986">
        <f>'PID Simulator'!$D$7/SQRT(1+('PID Simulator'!$D$8*B1986)^2)</f>
        <v>2.5192979172170765E-2</v>
      </c>
      <c r="D1986">
        <f>-DEGREES(ATAN2(1,'PID Simulator'!$D$8*B1986))+DEGREES(-'PID Simulator'!$D$9*B1986)</f>
        <v>-315.91177857253115</v>
      </c>
    </row>
    <row r="1987" spans="1:4" x14ac:dyDescent="0.15">
      <c r="A1987">
        <v>1986</v>
      </c>
      <c r="B1987">
        <v>3.9701000000000004</v>
      </c>
      <c r="C1987">
        <f>'PID Simulator'!$D$7/SQRT(1+('PID Simulator'!$D$8*B1987)^2)</f>
        <v>2.5180295863635047E-2</v>
      </c>
      <c r="D1987">
        <f>-DEGREES(ATAN2(1,'PID Simulator'!$D$8*B1987))+DEGREES(-'PID Simulator'!$D$9*B1987)</f>
        <v>-316.02709706221356</v>
      </c>
    </row>
    <row r="1988" spans="1:4" x14ac:dyDescent="0.15">
      <c r="A1988">
        <v>1987</v>
      </c>
      <c r="B1988">
        <v>3.9721000000000002</v>
      </c>
      <c r="C1988">
        <f>'PID Simulator'!$D$7/SQRT(1+('PID Simulator'!$D$8*B1988)^2)</f>
        <v>2.5167625315353988E-2</v>
      </c>
      <c r="D1988">
        <f>-DEGREES(ATAN2(1,'PID Simulator'!$D$8*B1988))+DEGREES(-'PID Simulator'!$D$9*B1988)</f>
        <v>-316.14241482032327</v>
      </c>
    </row>
    <row r="1989" spans="1:4" x14ac:dyDescent="0.15">
      <c r="A1989">
        <v>1988</v>
      </c>
      <c r="B1989">
        <v>3.9741000000000004</v>
      </c>
      <c r="C1989">
        <f>'PID Simulator'!$D$7/SQRT(1+('PID Simulator'!$D$8*B1989)^2)</f>
        <v>2.5154967508086858E-2</v>
      </c>
      <c r="D1989">
        <f>-DEGREES(ATAN2(1,'PID Simulator'!$D$8*B1989))+DEGREES(-'PID Simulator'!$D$9*B1989)</f>
        <v>-316.2577318479639</v>
      </c>
    </row>
    <row r="1990" spans="1:4" x14ac:dyDescent="0.15">
      <c r="A1990">
        <v>1989</v>
      </c>
      <c r="B1990">
        <v>3.9761000000000002</v>
      </c>
      <c r="C1990">
        <f>'PID Simulator'!$D$7/SQRT(1+('PID Simulator'!$D$8*B1990)^2)</f>
        <v>2.5142322422631588E-2</v>
      </c>
      <c r="D1990">
        <f>-DEGREES(ATAN2(1,'PID Simulator'!$D$8*B1990))+DEGREES(-'PID Simulator'!$D$9*B1990)</f>
        <v>-316.37304814623667</v>
      </c>
    </row>
    <row r="1991" spans="1:4" x14ac:dyDescent="0.15">
      <c r="A1991">
        <v>1990</v>
      </c>
      <c r="B1991">
        <v>3.9781000000000004</v>
      </c>
      <c r="C1991">
        <f>'PID Simulator'!$D$7/SQRT(1+('PID Simulator'!$D$8*B1991)^2)</f>
        <v>2.5129690039824668E-2</v>
      </c>
      <c r="D1991">
        <f>-DEGREES(ATAN2(1,'PID Simulator'!$D$8*B1991))+DEGREES(-'PID Simulator'!$D$9*B1991)</f>
        <v>-316.48836371624088</v>
      </c>
    </row>
    <row r="1992" spans="1:4" x14ac:dyDescent="0.15">
      <c r="A1992">
        <v>1991</v>
      </c>
      <c r="B1992">
        <v>3.9801000000000002</v>
      </c>
      <c r="C1992">
        <f>'PID Simulator'!$D$7/SQRT(1+('PID Simulator'!$D$8*B1992)^2)</f>
        <v>2.5117070340541038E-2</v>
      </c>
      <c r="D1992">
        <f>-DEGREES(ATAN2(1,'PID Simulator'!$D$8*B1992))+DEGREES(-'PID Simulator'!$D$9*B1992)</f>
        <v>-316.60367855907344</v>
      </c>
    </row>
    <row r="1993" spans="1:4" x14ac:dyDescent="0.15">
      <c r="A1993">
        <v>1992</v>
      </c>
      <c r="B1993">
        <v>3.9821000000000004</v>
      </c>
      <c r="C1993">
        <f>'PID Simulator'!$D$7/SQRT(1+('PID Simulator'!$D$8*B1993)^2)</f>
        <v>2.5104463305694002E-2</v>
      </c>
      <c r="D1993">
        <f>-DEGREES(ATAN2(1,'PID Simulator'!$D$8*B1993))+DEGREES(-'PID Simulator'!$D$9*B1993)</f>
        <v>-316.71899267582904</v>
      </c>
    </row>
    <row r="1994" spans="1:4" x14ac:dyDescent="0.15">
      <c r="A1994">
        <v>1993</v>
      </c>
      <c r="B1994">
        <v>3.9841000000000002</v>
      </c>
      <c r="C1994">
        <f>'PID Simulator'!$D$7/SQRT(1+('PID Simulator'!$D$8*B1994)^2)</f>
        <v>2.5091868916235133E-2</v>
      </c>
      <c r="D1994">
        <f>-DEGREES(ATAN2(1,'PID Simulator'!$D$8*B1994))+DEGREES(-'PID Simulator'!$D$9*B1994)</f>
        <v>-316.83430606760027</v>
      </c>
    </row>
    <row r="1995" spans="1:4" x14ac:dyDescent="0.15">
      <c r="A1995">
        <v>1994</v>
      </c>
      <c r="B1995">
        <v>3.9861000000000004</v>
      </c>
      <c r="C1995">
        <f>'PID Simulator'!$D$7/SQRT(1+('PID Simulator'!$D$8*B1995)^2)</f>
        <v>2.5079287153154169E-2</v>
      </c>
      <c r="D1995">
        <f>-DEGREES(ATAN2(1,'PID Simulator'!$D$8*B1995))+DEGREES(-'PID Simulator'!$D$9*B1995)</f>
        <v>-316.94961873547749</v>
      </c>
    </row>
    <row r="1996" spans="1:4" x14ac:dyDescent="0.15">
      <c r="A1996">
        <v>1995</v>
      </c>
      <c r="B1996">
        <v>3.9881000000000002</v>
      </c>
      <c r="C1996">
        <f>'PID Simulator'!$D$7/SQRT(1+('PID Simulator'!$D$8*B1996)^2)</f>
        <v>2.5066717997478925E-2</v>
      </c>
      <c r="D1996">
        <f>-DEGREES(ATAN2(1,'PID Simulator'!$D$8*B1996))+DEGREES(-'PID Simulator'!$D$9*B1996)</f>
        <v>-317.0649306805488</v>
      </c>
    </row>
    <row r="1997" spans="1:4" x14ac:dyDescent="0.15">
      <c r="A1997">
        <v>1996</v>
      </c>
      <c r="B1997">
        <v>3.9901000000000004</v>
      </c>
      <c r="C1997">
        <f>'PID Simulator'!$D$7/SQRT(1+('PID Simulator'!$D$8*B1997)^2)</f>
        <v>2.5054161430275185E-2</v>
      </c>
      <c r="D1997">
        <f>-DEGREES(ATAN2(1,'PID Simulator'!$D$8*B1997))+DEGREES(-'PID Simulator'!$D$9*B1997)</f>
        <v>-317.1802419039002</v>
      </c>
    </row>
    <row r="1998" spans="1:4" x14ac:dyDescent="0.15">
      <c r="A1998">
        <v>1997</v>
      </c>
      <c r="B1998">
        <v>3.9921000000000002</v>
      </c>
      <c r="C1998">
        <f>'PID Simulator'!$D$7/SQRT(1+('PID Simulator'!$D$8*B1998)^2)</f>
        <v>2.5041617432646646E-2</v>
      </c>
      <c r="D1998">
        <f>-DEGREES(ATAN2(1,'PID Simulator'!$D$8*B1998))+DEGREES(-'PID Simulator'!$D$9*B1998)</f>
        <v>-317.29555240661557</v>
      </c>
    </row>
    <row r="1999" spans="1:4" x14ac:dyDescent="0.15">
      <c r="A1999">
        <v>1998</v>
      </c>
      <c r="B1999">
        <v>3.9941000000000004</v>
      </c>
      <c r="C1999">
        <f>'PID Simulator'!$D$7/SQRT(1+('PID Simulator'!$D$8*B1999)^2)</f>
        <v>2.5029085985734747E-2</v>
      </c>
      <c r="D1999">
        <f>-DEGREES(ATAN2(1,'PID Simulator'!$D$8*B1999))+DEGREES(-'PID Simulator'!$D$9*B1999)</f>
        <v>-317.41086218977654</v>
      </c>
    </row>
    <row r="2000" spans="1:4" x14ac:dyDescent="0.15">
      <c r="A2000">
        <v>1999</v>
      </c>
      <c r="B2000">
        <v>3.9961000000000002</v>
      </c>
      <c r="C2000">
        <f>'PID Simulator'!$D$7/SQRT(1+('PID Simulator'!$D$8*B2000)^2)</f>
        <v>2.501656707071867E-2</v>
      </c>
      <c r="D2000">
        <f>-DEGREES(ATAN2(1,'PID Simulator'!$D$8*B2000))+DEGREES(-'PID Simulator'!$D$9*B2000)</f>
        <v>-317.5261712544625</v>
      </c>
    </row>
    <row r="2001" spans="1:4" x14ac:dyDescent="0.15">
      <c r="A2001">
        <v>2000</v>
      </c>
      <c r="B2001">
        <v>3.9981000000000004</v>
      </c>
      <c r="C2001">
        <f>'PID Simulator'!$D$7/SQRT(1+('PID Simulator'!$D$8*B2001)^2)</f>
        <v>2.5004060668815154E-2</v>
      </c>
      <c r="D2001">
        <f>-DEGREES(ATAN2(1,'PID Simulator'!$D$8*B2001))+DEGREES(-'PID Simulator'!$D$9*B2001)</f>
        <v>-317.64147960175092</v>
      </c>
    </row>
    <row r="2002" spans="1:4" x14ac:dyDescent="0.15">
      <c r="A2002">
        <v>2001</v>
      </c>
      <c r="B2002">
        <v>4.0000999999999998</v>
      </c>
      <c r="C2002">
        <f>'PID Simulator'!$D$7/SQRT(1+('PID Simulator'!$D$8*B2002)^2)</f>
        <v>2.4991566761278488E-2</v>
      </c>
      <c r="D2002">
        <f>-DEGREES(ATAN2(1,'PID Simulator'!$D$8*B2002))+DEGREES(-'PID Simulator'!$D$9*B2002)</f>
        <v>-317.75678723271682</v>
      </c>
    </row>
    <row r="2003" spans="1:4" x14ac:dyDescent="0.15">
      <c r="A2003">
        <v>2002</v>
      </c>
      <c r="B2003">
        <v>4.0020999999999995</v>
      </c>
      <c r="C2003">
        <f>'PID Simulator'!$D$7/SQRT(1+('PID Simulator'!$D$8*B2003)^2)</f>
        <v>2.4979085329400342E-2</v>
      </c>
      <c r="D2003">
        <f>-DEGREES(ATAN2(1,'PID Simulator'!$D$8*B2003))+DEGREES(-'PID Simulator'!$D$9*B2003)</f>
        <v>-317.8720941484334</v>
      </c>
    </row>
    <row r="2004" spans="1:4" x14ac:dyDescent="0.15">
      <c r="A2004">
        <v>2003</v>
      </c>
      <c r="B2004">
        <v>4.0041000000000002</v>
      </c>
      <c r="C2004">
        <f>'PID Simulator'!$D$7/SQRT(1+('PID Simulator'!$D$8*B2004)^2)</f>
        <v>2.4966616354509707E-2</v>
      </c>
      <c r="D2004">
        <f>-DEGREES(ATAN2(1,'PID Simulator'!$D$8*B2004))+DEGREES(-'PID Simulator'!$D$9*B2004)</f>
        <v>-317.98740034997144</v>
      </c>
    </row>
    <row r="2005" spans="1:4" x14ac:dyDescent="0.15">
      <c r="A2005">
        <v>2004</v>
      </c>
      <c r="B2005">
        <v>4.0061</v>
      </c>
      <c r="C2005">
        <f>'PID Simulator'!$D$7/SQRT(1+('PID Simulator'!$D$8*B2005)^2)</f>
        <v>2.4954159817972832E-2</v>
      </c>
      <c r="D2005">
        <f>-DEGREES(ATAN2(1,'PID Simulator'!$D$8*B2005))+DEGREES(-'PID Simulator'!$D$9*B2005)</f>
        <v>-318.10270583839963</v>
      </c>
    </row>
    <row r="2006" spans="1:4" x14ac:dyDescent="0.15">
      <c r="A2006">
        <v>2005</v>
      </c>
      <c r="B2006">
        <v>4.0080999999999998</v>
      </c>
      <c r="C2006">
        <f>'PID Simulator'!$D$7/SQRT(1+('PID Simulator'!$D$8*B2006)^2)</f>
        <v>2.4941715701193065E-2</v>
      </c>
      <c r="D2006">
        <f>-DEGREES(ATAN2(1,'PID Simulator'!$D$8*B2006))+DEGREES(-'PID Simulator'!$D$9*B2006)</f>
        <v>-318.2180106147847</v>
      </c>
    </row>
    <row r="2007" spans="1:4" x14ac:dyDescent="0.15">
      <c r="A2007">
        <v>2006</v>
      </c>
      <c r="B2007">
        <v>4.0100999999999996</v>
      </c>
      <c r="C2007">
        <f>'PID Simulator'!$D$7/SQRT(1+('PID Simulator'!$D$8*B2007)^2)</f>
        <v>2.4929283985610812E-2</v>
      </c>
      <c r="D2007">
        <f>-DEGREES(ATAN2(1,'PID Simulator'!$D$8*B2007))+DEGREES(-'PID Simulator'!$D$9*B2007)</f>
        <v>-318.33331468019105</v>
      </c>
    </row>
    <row r="2008" spans="1:4" x14ac:dyDescent="0.15">
      <c r="A2008">
        <v>2007</v>
      </c>
      <c r="B2008">
        <v>4.0121000000000002</v>
      </c>
      <c r="C2008">
        <f>'PID Simulator'!$D$7/SQRT(1+('PID Simulator'!$D$8*B2008)^2)</f>
        <v>2.4916864652703419E-2</v>
      </c>
      <c r="D2008">
        <f>-DEGREES(ATAN2(1,'PID Simulator'!$D$8*B2008))+DEGREES(-'PID Simulator'!$D$9*B2008)</f>
        <v>-318.44861803568119</v>
      </c>
    </row>
    <row r="2009" spans="1:4" x14ac:dyDescent="0.15">
      <c r="A2009">
        <v>2008</v>
      </c>
      <c r="B2009">
        <v>4.0141</v>
      </c>
      <c r="C2009">
        <f>'PID Simulator'!$D$7/SQRT(1+('PID Simulator'!$D$8*B2009)^2)</f>
        <v>2.490445768398512E-2</v>
      </c>
      <c r="D2009">
        <f>-DEGREES(ATAN2(1,'PID Simulator'!$D$8*B2009))+DEGREES(-'PID Simulator'!$D$9*B2009)</f>
        <v>-318.5639206823152</v>
      </c>
    </row>
    <row r="2010" spans="1:4" x14ac:dyDescent="0.15">
      <c r="A2010">
        <v>2009</v>
      </c>
      <c r="B2010">
        <v>4.0160999999999998</v>
      </c>
      <c r="C2010">
        <f>'PID Simulator'!$D$7/SQRT(1+('PID Simulator'!$D$8*B2010)^2)</f>
        <v>2.4892063061006865E-2</v>
      </c>
      <c r="D2010">
        <f>-DEGREES(ATAN2(1,'PID Simulator'!$D$8*B2010))+DEGREES(-'PID Simulator'!$D$9*B2010)</f>
        <v>-318.67922262115133</v>
      </c>
    </row>
    <row r="2011" spans="1:4" x14ac:dyDescent="0.15">
      <c r="A2011">
        <v>2010</v>
      </c>
      <c r="B2011">
        <v>4.0180999999999996</v>
      </c>
      <c r="C2011">
        <f>'PID Simulator'!$D$7/SQRT(1+('PID Simulator'!$D$8*B2011)^2)</f>
        <v>2.4879680765356328E-2</v>
      </c>
      <c r="D2011">
        <f>-DEGREES(ATAN2(1,'PID Simulator'!$D$8*B2011))+DEGREES(-'PID Simulator'!$D$9*B2011)</f>
        <v>-318.79452385324561</v>
      </c>
    </row>
    <row r="2012" spans="1:4" x14ac:dyDescent="0.15">
      <c r="A2012">
        <v>2011</v>
      </c>
      <c r="B2012">
        <v>4.0201000000000002</v>
      </c>
      <c r="C2012">
        <f>'PID Simulator'!$D$7/SQRT(1+('PID Simulator'!$D$8*B2012)^2)</f>
        <v>2.4867310778657732E-2</v>
      </c>
      <c r="D2012">
        <f>-DEGREES(ATAN2(1,'PID Simulator'!$D$8*B2012))+DEGREES(-'PID Simulator'!$D$9*B2012)</f>
        <v>-318.90982437965204</v>
      </c>
    </row>
    <row r="2013" spans="1:4" x14ac:dyDescent="0.15">
      <c r="A2013">
        <v>2012</v>
      </c>
      <c r="B2013">
        <v>4.0221</v>
      </c>
      <c r="C2013">
        <f>'PID Simulator'!$D$7/SQRT(1+('PID Simulator'!$D$8*B2013)^2)</f>
        <v>2.485495308257181E-2</v>
      </c>
      <c r="D2013">
        <f>-DEGREES(ATAN2(1,'PID Simulator'!$D$8*B2013))+DEGREES(-'PID Simulator'!$D$9*B2013)</f>
        <v>-319.02512420142227</v>
      </c>
    </row>
    <row r="2014" spans="1:4" x14ac:dyDescent="0.15">
      <c r="A2014">
        <v>2013</v>
      </c>
      <c r="B2014">
        <v>4.0240999999999998</v>
      </c>
      <c r="C2014">
        <f>'PID Simulator'!$D$7/SQRT(1+('PID Simulator'!$D$8*B2014)^2)</f>
        <v>2.4842607658795701E-2</v>
      </c>
      <c r="D2014">
        <f>-DEGREES(ATAN2(1,'PID Simulator'!$D$8*B2014))+DEGREES(-'PID Simulator'!$D$9*B2014)</f>
        <v>-319.14042331960627</v>
      </c>
    </row>
    <row r="2015" spans="1:4" x14ac:dyDescent="0.15">
      <c r="A2015">
        <v>2014</v>
      </c>
      <c r="B2015">
        <v>4.0260999999999996</v>
      </c>
      <c r="C2015">
        <f>'PID Simulator'!$D$7/SQRT(1+('PID Simulator'!$D$8*B2015)^2)</f>
        <v>2.4830274489062842E-2</v>
      </c>
      <c r="D2015">
        <f>-DEGREES(ATAN2(1,'PID Simulator'!$D$8*B2015))+DEGREES(-'PID Simulator'!$D$9*B2015)</f>
        <v>-319.25572173525154</v>
      </c>
    </row>
    <row r="2016" spans="1:4" x14ac:dyDescent="0.15">
      <c r="A2016">
        <v>2015</v>
      </c>
      <c r="B2016">
        <v>4.0281000000000002</v>
      </c>
      <c r="C2016">
        <f>'PID Simulator'!$D$7/SQRT(1+('PID Simulator'!$D$8*B2016)^2)</f>
        <v>2.481795355514289E-2</v>
      </c>
      <c r="D2016">
        <f>-DEGREES(ATAN2(1,'PID Simulator'!$D$8*B2016))+DEGREES(-'PID Simulator'!$D$9*B2016)</f>
        <v>-319.37101944940389</v>
      </c>
    </row>
    <row r="2017" spans="1:4" x14ac:dyDescent="0.15">
      <c r="A2017">
        <v>2016</v>
      </c>
      <c r="B2017">
        <v>4.0301</v>
      </c>
      <c r="C2017">
        <f>'PID Simulator'!$D$7/SQRT(1+('PID Simulator'!$D$8*B2017)^2)</f>
        <v>2.4805644838841664E-2</v>
      </c>
      <c r="D2017">
        <f>-DEGREES(ATAN2(1,'PID Simulator'!$D$8*B2017))+DEGREES(-'PID Simulator'!$D$9*B2017)</f>
        <v>-319.48631646310668</v>
      </c>
    </row>
    <row r="2018" spans="1:4" x14ac:dyDescent="0.15">
      <c r="A2018">
        <v>2017</v>
      </c>
      <c r="B2018">
        <v>4.0320999999999998</v>
      </c>
      <c r="C2018">
        <f>'PID Simulator'!$D$7/SQRT(1+('PID Simulator'!$D$8*B2018)^2)</f>
        <v>2.4793348322001002E-2</v>
      </c>
      <c r="D2018">
        <f>-DEGREES(ATAN2(1,'PID Simulator'!$D$8*B2018))+DEGREES(-'PID Simulator'!$D$9*B2018)</f>
        <v>-319.60161277740139</v>
      </c>
    </row>
    <row r="2019" spans="1:4" x14ac:dyDescent="0.15">
      <c r="A2019">
        <v>2018</v>
      </c>
      <c r="B2019">
        <v>4.0340999999999996</v>
      </c>
      <c r="C2019">
        <f>'PID Simulator'!$D$7/SQRT(1+('PID Simulator'!$D$8*B2019)^2)</f>
        <v>2.4781063986498691E-2</v>
      </c>
      <c r="D2019">
        <f>-DEGREES(ATAN2(1,'PID Simulator'!$D$8*B2019))+DEGREES(-'PID Simulator'!$D$9*B2019)</f>
        <v>-319.71690839332746</v>
      </c>
    </row>
    <row r="2020" spans="1:4" x14ac:dyDescent="0.15">
      <c r="A2020">
        <v>2019</v>
      </c>
      <c r="B2020">
        <v>4.0361000000000002</v>
      </c>
      <c r="C2020">
        <f>'PID Simulator'!$D$7/SQRT(1+('PID Simulator'!$D$8*B2020)^2)</f>
        <v>2.4768791814248389E-2</v>
      </c>
      <c r="D2020">
        <f>-DEGREES(ATAN2(1,'PID Simulator'!$D$8*B2020))+DEGREES(-'PID Simulator'!$D$9*B2020)</f>
        <v>-319.83220331192217</v>
      </c>
    </row>
    <row r="2021" spans="1:4" x14ac:dyDescent="0.15">
      <c r="A2021">
        <v>2020</v>
      </c>
      <c r="B2021">
        <v>4.0381</v>
      </c>
      <c r="C2021">
        <f>'PID Simulator'!$D$7/SQRT(1+('PID Simulator'!$D$8*B2021)^2)</f>
        <v>2.4756531787199547E-2</v>
      </c>
      <c r="D2021">
        <f>-DEGREES(ATAN2(1,'PID Simulator'!$D$8*B2021))+DEGREES(-'PID Simulator'!$D$9*B2021)</f>
        <v>-319.94749753422087</v>
      </c>
    </row>
    <row r="2022" spans="1:4" x14ac:dyDescent="0.15">
      <c r="A2022">
        <v>2021</v>
      </c>
      <c r="B2022">
        <v>4.0400999999999998</v>
      </c>
      <c r="C2022">
        <f>'PID Simulator'!$D$7/SQRT(1+('PID Simulator'!$D$8*B2022)^2)</f>
        <v>2.4744283887337289E-2</v>
      </c>
      <c r="D2022">
        <f>-DEGREES(ATAN2(1,'PID Simulator'!$D$8*B2022))+DEGREES(-'PID Simulator'!$D$9*B2022)</f>
        <v>-320.06279106125669</v>
      </c>
    </row>
    <row r="2023" spans="1:4" x14ac:dyDescent="0.15">
      <c r="A2023">
        <v>2022</v>
      </c>
      <c r="B2023">
        <v>4.0420999999999996</v>
      </c>
      <c r="C2023">
        <f>'PID Simulator'!$D$7/SQRT(1+('PID Simulator'!$D$8*B2023)^2)</f>
        <v>2.4732048096682335E-2</v>
      </c>
      <c r="D2023">
        <f>-DEGREES(ATAN2(1,'PID Simulator'!$D$8*B2023))+DEGREES(-'PID Simulator'!$D$9*B2023)</f>
        <v>-320.17808389406088</v>
      </c>
    </row>
    <row r="2024" spans="1:4" x14ac:dyDescent="0.15">
      <c r="A2024">
        <v>2023</v>
      </c>
      <c r="B2024">
        <v>4.0441000000000003</v>
      </c>
      <c r="C2024">
        <f>'PID Simulator'!$D$7/SQRT(1+('PID Simulator'!$D$8*B2024)^2)</f>
        <v>2.4719824397290917E-2</v>
      </c>
      <c r="D2024">
        <f>-DEGREES(ATAN2(1,'PID Simulator'!$D$8*B2024))+DEGREES(-'PID Simulator'!$D$9*B2024)</f>
        <v>-320.29337603366264</v>
      </c>
    </row>
    <row r="2025" spans="1:4" x14ac:dyDescent="0.15">
      <c r="A2025">
        <v>2024</v>
      </c>
      <c r="B2025">
        <v>4.0461</v>
      </c>
      <c r="C2025">
        <f>'PID Simulator'!$D$7/SQRT(1+('PID Simulator'!$D$8*B2025)^2)</f>
        <v>2.470761277125471E-2</v>
      </c>
      <c r="D2025">
        <f>-DEGREES(ATAN2(1,'PID Simulator'!$D$8*B2025))+DEGREES(-'PID Simulator'!$D$9*B2025)</f>
        <v>-320.40866748108897</v>
      </c>
    </row>
    <row r="2026" spans="1:4" x14ac:dyDescent="0.15">
      <c r="A2026">
        <v>2025</v>
      </c>
      <c r="B2026">
        <v>4.0480999999999998</v>
      </c>
      <c r="C2026">
        <f>'PID Simulator'!$D$7/SQRT(1+('PID Simulator'!$D$8*B2026)^2)</f>
        <v>2.4695413200700705E-2</v>
      </c>
      <c r="D2026">
        <f>-DEGREES(ATAN2(1,'PID Simulator'!$D$8*B2026))+DEGREES(-'PID Simulator'!$D$9*B2026)</f>
        <v>-320.52395823736504</v>
      </c>
    </row>
    <row r="2027" spans="1:4" x14ac:dyDescent="0.15">
      <c r="A2027">
        <v>2026</v>
      </c>
      <c r="B2027">
        <v>4.0500999999999996</v>
      </c>
      <c r="C2027">
        <f>'PID Simulator'!$D$7/SQRT(1+('PID Simulator'!$D$8*B2027)^2)</f>
        <v>2.4683225667791159E-2</v>
      </c>
      <c r="D2027">
        <f>-DEGREES(ATAN2(1,'PID Simulator'!$D$8*B2027))+DEGREES(-'PID Simulator'!$D$9*B2027)</f>
        <v>-320.63924830351391</v>
      </c>
    </row>
    <row r="2028" spans="1:4" x14ac:dyDescent="0.15">
      <c r="A2028">
        <v>2027</v>
      </c>
      <c r="B2028">
        <v>4.0521000000000003</v>
      </c>
      <c r="C2028">
        <f>'PID Simulator'!$D$7/SQRT(1+('PID Simulator'!$D$8*B2028)^2)</f>
        <v>2.467105015472347E-2</v>
      </c>
      <c r="D2028">
        <f>-DEGREES(ATAN2(1,'PID Simulator'!$D$8*B2028))+DEGREES(-'PID Simulator'!$D$9*B2028)</f>
        <v>-320.75453768055672</v>
      </c>
    </row>
    <row r="2029" spans="1:4" x14ac:dyDescent="0.15">
      <c r="A2029">
        <v>2028</v>
      </c>
      <c r="B2029">
        <v>4.0541</v>
      </c>
      <c r="C2029">
        <f>'PID Simulator'!$D$7/SQRT(1+('PID Simulator'!$D$8*B2029)^2)</f>
        <v>2.4658886643730143E-2</v>
      </c>
      <c r="D2029">
        <f>-DEGREES(ATAN2(1,'PID Simulator'!$D$8*B2029))+DEGREES(-'PID Simulator'!$D$9*B2029)</f>
        <v>-320.86982636951234</v>
      </c>
    </row>
    <row r="2030" spans="1:4" x14ac:dyDescent="0.15">
      <c r="A2030">
        <v>2029</v>
      </c>
      <c r="B2030">
        <v>4.0560999999999998</v>
      </c>
      <c r="C2030">
        <f>'PID Simulator'!$D$7/SQRT(1+('PID Simulator'!$D$8*B2030)^2)</f>
        <v>2.4646735117078645E-2</v>
      </c>
      <c r="D2030">
        <f>-DEGREES(ATAN2(1,'PID Simulator'!$D$8*B2030))+DEGREES(-'PID Simulator'!$D$9*B2030)</f>
        <v>-320.98511437139786</v>
      </c>
    </row>
    <row r="2031" spans="1:4" x14ac:dyDescent="0.15">
      <c r="A2031">
        <v>2030</v>
      </c>
      <c r="B2031">
        <v>4.0580999999999996</v>
      </c>
      <c r="C2031">
        <f>'PID Simulator'!$D$7/SQRT(1+('PID Simulator'!$D$8*B2031)^2)</f>
        <v>2.4634595557071367E-2</v>
      </c>
      <c r="D2031">
        <f>-DEGREES(ATAN2(1,'PID Simulator'!$D$8*B2031))+DEGREES(-'PID Simulator'!$D$9*B2031)</f>
        <v>-321.10040168722833</v>
      </c>
    </row>
    <row r="2032" spans="1:4" x14ac:dyDescent="0.15">
      <c r="A2032">
        <v>2031</v>
      </c>
      <c r="B2032">
        <v>4.0601000000000003</v>
      </c>
      <c r="C2032">
        <f>'PID Simulator'!$D$7/SQRT(1+('PID Simulator'!$D$8*B2032)^2)</f>
        <v>2.4622467946045501E-2</v>
      </c>
      <c r="D2032">
        <f>-DEGREES(ATAN2(1,'PID Simulator'!$D$8*B2032))+DEGREES(-'PID Simulator'!$D$9*B2032)</f>
        <v>-321.21568831801682</v>
      </c>
    </row>
    <row r="2033" spans="1:4" x14ac:dyDescent="0.15">
      <c r="A2033">
        <v>2032</v>
      </c>
      <c r="B2033">
        <v>4.0621</v>
      </c>
      <c r="C2033">
        <f>'PID Simulator'!$D$7/SQRT(1+('PID Simulator'!$D$8*B2033)^2)</f>
        <v>2.4610352266372988E-2</v>
      </c>
      <c r="D2033">
        <f>-DEGREES(ATAN2(1,'PID Simulator'!$D$8*B2033))+DEGREES(-'PID Simulator'!$D$9*B2033)</f>
        <v>-321.33097426477428</v>
      </c>
    </row>
    <row r="2034" spans="1:4" x14ac:dyDescent="0.15">
      <c r="A2034">
        <v>2033</v>
      </c>
      <c r="B2034">
        <v>4.0640999999999998</v>
      </c>
      <c r="C2034">
        <f>'PID Simulator'!$D$7/SQRT(1+('PID Simulator'!$D$8*B2034)^2)</f>
        <v>2.4598248500460419E-2</v>
      </c>
      <c r="D2034">
        <f>-DEGREES(ATAN2(1,'PID Simulator'!$D$8*B2034))+DEGREES(-'PID Simulator'!$D$9*B2034)</f>
        <v>-321.44625952850976</v>
      </c>
    </row>
    <row r="2035" spans="1:4" x14ac:dyDescent="0.15">
      <c r="A2035">
        <v>2034</v>
      </c>
      <c r="B2035">
        <v>4.0660999999999996</v>
      </c>
      <c r="C2035">
        <f>'PID Simulator'!$D$7/SQRT(1+('PID Simulator'!$D$8*B2035)^2)</f>
        <v>2.4586156630748923E-2</v>
      </c>
      <c r="D2035">
        <f>-DEGREES(ATAN2(1,'PID Simulator'!$D$8*B2035))+DEGREES(-'PID Simulator'!$D$9*B2035)</f>
        <v>-321.56154411023044</v>
      </c>
    </row>
    <row r="2036" spans="1:4" x14ac:dyDescent="0.15">
      <c r="A2036">
        <v>2035</v>
      </c>
      <c r="B2036">
        <v>4.0681000000000003</v>
      </c>
      <c r="C2036">
        <f>'PID Simulator'!$D$7/SQRT(1+('PID Simulator'!$D$8*B2036)^2)</f>
        <v>2.4574076639714122E-2</v>
      </c>
      <c r="D2036">
        <f>-DEGREES(ATAN2(1,'PID Simulator'!$D$8*B2036))+DEGREES(-'PID Simulator'!$D$9*B2036)</f>
        <v>-321.67682801094134</v>
      </c>
    </row>
    <row r="2037" spans="1:4" x14ac:dyDescent="0.15">
      <c r="A2037">
        <v>2036</v>
      </c>
      <c r="B2037">
        <v>4.0701000000000001</v>
      </c>
      <c r="C2037">
        <f>'PID Simulator'!$D$7/SQRT(1+('PID Simulator'!$D$8*B2037)^2)</f>
        <v>2.4562008509866042E-2</v>
      </c>
      <c r="D2037">
        <f>-DEGREES(ATAN2(1,'PID Simulator'!$D$8*B2037))+DEGREES(-'PID Simulator'!$D$9*B2037)</f>
        <v>-321.79211123164549</v>
      </c>
    </row>
    <row r="2038" spans="1:4" x14ac:dyDescent="0.15">
      <c r="A2038">
        <v>2037</v>
      </c>
      <c r="B2038">
        <v>4.0720999999999998</v>
      </c>
      <c r="C2038">
        <f>'PID Simulator'!$D$7/SQRT(1+('PID Simulator'!$D$8*B2038)^2)</f>
        <v>2.4549952223749002E-2</v>
      </c>
      <c r="D2038">
        <f>-DEGREES(ATAN2(1,'PID Simulator'!$D$8*B2038))+DEGREES(-'PID Simulator'!$D$9*B2038)</f>
        <v>-321.9073937733441</v>
      </c>
    </row>
    <row r="2039" spans="1:4" x14ac:dyDescent="0.15">
      <c r="A2039">
        <v>2038</v>
      </c>
      <c r="B2039">
        <v>4.0740999999999996</v>
      </c>
      <c r="C2039">
        <f>'PID Simulator'!$D$7/SQRT(1+('PID Simulator'!$D$8*B2039)^2)</f>
        <v>2.453790776394155E-2</v>
      </c>
      <c r="D2039">
        <f>-DEGREES(ATAN2(1,'PID Simulator'!$D$8*B2039))+DEGREES(-'PID Simulator'!$D$9*B2039)</f>
        <v>-322.0226756370364</v>
      </c>
    </row>
    <row r="2040" spans="1:4" x14ac:dyDescent="0.15">
      <c r="A2040">
        <v>2039</v>
      </c>
      <c r="B2040">
        <v>4.0761000000000003</v>
      </c>
      <c r="C2040">
        <f>'PID Simulator'!$D$7/SQRT(1+('PID Simulator'!$D$8*B2040)^2)</f>
        <v>2.4525875113056369E-2</v>
      </c>
      <c r="D2040">
        <f>-DEGREES(ATAN2(1,'PID Simulator'!$D$8*B2040))+DEGREES(-'PID Simulator'!$D$9*B2040)</f>
        <v>-322.13795682371961</v>
      </c>
    </row>
    <row r="2041" spans="1:4" x14ac:dyDescent="0.15">
      <c r="A2041">
        <v>2040</v>
      </c>
      <c r="B2041">
        <v>4.0781000000000001</v>
      </c>
      <c r="C2041">
        <f>'PID Simulator'!$D$7/SQRT(1+('PID Simulator'!$D$8*B2041)^2)</f>
        <v>2.4513854253740218E-2</v>
      </c>
      <c r="D2041">
        <f>-DEGREES(ATAN2(1,'PID Simulator'!$D$8*B2041))+DEGREES(-'PID Simulator'!$D$9*B2041)</f>
        <v>-322.25323733438881</v>
      </c>
    </row>
    <row r="2042" spans="1:4" x14ac:dyDescent="0.15">
      <c r="A2042">
        <v>2041</v>
      </c>
      <c r="B2042">
        <v>4.0800999999999998</v>
      </c>
      <c r="C2042">
        <f>'PID Simulator'!$D$7/SQRT(1+('PID Simulator'!$D$8*B2042)^2)</f>
        <v>2.4501845168673805E-2</v>
      </c>
      <c r="D2042">
        <f>-DEGREES(ATAN2(1,'PID Simulator'!$D$8*B2042))+DEGREES(-'PID Simulator'!$D$9*B2042)</f>
        <v>-322.36851717003759</v>
      </c>
    </row>
    <row r="2043" spans="1:4" x14ac:dyDescent="0.15">
      <c r="A2043">
        <v>2042</v>
      </c>
      <c r="B2043">
        <v>4.0820999999999996</v>
      </c>
      <c r="C2043">
        <f>'PID Simulator'!$D$7/SQRT(1+('PID Simulator'!$D$8*B2043)^2)</f>
        <v>2.448984784057176E-2</v>
      </c>
      <c r="D2043">
        <f>-DEGREES(ATAN2(1,'PID Simulator'!$D$8*B2043))+DEGREES(-'PID Simulator'!$D$9*B2043)</f>
        <v>-322.48379633165712</v>
      </c>
    </row>
    <row r="2044" spans="1:4" x14ac:dyDescent="0.15">
      <c r="A2044">
        <v>2043</v>
      </c>
      <c r="B2044">
        <v>4.0841000000000003</v>
      </c>
      <c r="C2044">
        <f>'PID Simulator'!$D$7/SQRT(1+('PID Simulator'!$D$8*B2044)^2)</f>
        <v>2.4477862252182479E-2</v>
      </c>
      <c r="D2044">
        <f>-DEGREES(ATAN2(1,'PID Simulator'!$D$8*B2044))+DEGREES(-'PID Simulator'!$D$9*B2044)</f>
        <v>-322.59907482023704</v>
      </c>
    </row>
    <row r="2045" spans="1:4" x14ac:dyDescent="0.15">
      <c r="A2045">
        <v>2044</v>
      </c>
      <c r="B2045">
        <v>4.0861000000000001</v>
      </c>
      <c r="C2045">
        <f>'PID Simulator'!$D$7/SQRT(1+('PID Simulator'!$D$8*B2045)^2)</f>
        <v>2.4465888386288121E-2</v>
      </c>
      <c r="D2045">
        <f>-DEGREES(ATAN2(1,'PID Simulator'!$D$8*B2045))+DEGREES(-'PID Simulator'!$D$9*B2045)</f>
        <v>-322.7143526367646</v>
      </c>
    </row>
    <row r="2046" spans="1:4" x14ac:dyDescent="0.15">
      <c r="A2046">
        <v>2045</v>
      </c>
      <c r="B2046">
        <v>4.0880999999999998</v>
      </c>
      <c r="C2046">
        <f>'PID Simulator'!$D$7/SQRT(1+('PID Simulator'!$D$8*B2046)^2)</f>
        <v>2.445392622570448E-2</v>
      </c>
      <c r="D2046">
        <f>-DEGREES(ATAN2(1,'PID Simulator'!$D$8*B2046))+DEGREES(-'PID Simulator'!$D$9*B2046)</f>
        <v>-322.82962978222542</v>
      </c>
    </row>
    <row r="2047" spans="1:4" x14ac:dyDescent="0.15">
      <c r="A2047">
        <v>2046</v>
      </c>
      <c r="B2047">
        <v>4.0900999999999996</v>
      </c>
      <c r="C2047">
        <f>'PID Simulator'!$D$7/SQRT(1+('PID Simulator'!$D$8*B2047)^2)</f>
        <v>2.4441975753280901E-2</v>
      </c>
      <c r="D2047">
        <f>-DEGREES(ATAN2(1,'PID Simulator'!$D$8*B2047))+DEGREES(-'PID Simulator'!$D$9*B2047)</f>
        <v>-322.94490625760329</v>
      </c>
    </row>
    <row r="2048" spans="1:4" x14ac:dyDescent="0.15">
      <c r="A2048">
        <v>2047</v>
      </c>
      <c r="B2048">
        <v>4.0921000000000003</v>
      </c>
      <c r="C2048">
        <f>'PID Simulator'!$D$7/SQRT(1+('PID Simulator'!$D$8*B2048)^2)</f>
        <v>2.4430036951900193E-2</v>
      </c>
      <c r="D2048">
        <f>-DEGREES(ATAN2(1,'PID Simulator'!$D$8*B2048))+DEGREES(-'PID Simulator'!$D$9*B2048)</f>
        <v>-323.06018206387989</v>
      </c>
    </row>
    <row r="2049" spans="1:4" x14ac:dyDescent="0.15">
      <c r="A2049">
        <v>2048</v>
      </c>
      <c r="B2049">
        <v>4.0941000000000001</v>
      </c>
      <c r="C2049">
        <f>'PID Simulator'!$D$7/SQRT(1+('PID Simulator'!$D$8*B2049)^2)</f>
        <v>2.4418109804478613E-2</v>
      </c>
      <c r="D2049">
        <f>-DEGREES(ATAN2(1,'PID Simulator'!$D$8*B2049))+DEGREES(-'PID Simulator'!$D$9*B2049)</f>
        <v>-323.17545720203492</v>
      </c>
    </row>
    <row r="2050" spans="1:4" x14ac:dyDescent="0.15">
      <c r="A2050">
        <v>2049</v>
      </c>
      <c r="B2050">
        <v>4.0960999999999999</v>
      </c>
      <c r="C2050">
        <f>'PID Simulator'!$D$7/SQRT(1+('PID Simulator'!$D$8*B2050)^2)</f>
        <v>2.4406194293965688E-2</v>
      </c>
      <c r="D2050">
        <f>-DEGREES(ATAN2(1,'PID Simulator'!$D$8*B2050))+DEGREES(-'PID Simulator'!$D$9*B2050)</f>
        <v>-323.29073167304631</v>
      </c>
    </row>
    <row r="2051" spans="1:4" x14ac:dyDescent="0.15">
      <c r="A2051">
        <v>2050</v>
      </c>
      <c r="B2051">
        <v>4.0980999999999996</v>
      </c>
      <c r="C2051">
        <f>'PID Simulator'!$D$7/SQRT(1+('PID Simulator'!$D$8*B2051)^2)</f>
        <v>2.4394290403344194E-2</v>
      </c>
      <c r="D2051">
        <f>-DEGREES(ATAN2(1,'PID Simulator'!$D$8*B2051))+DEGREES(-'PID Simulator'!$D$9*B2051)</f>
        <v>-323.40600547789006</v>
      </c>
    </row>
    <row r="2052" spans="1:4" x14ac:dyDescent="0.15">
      <c r="A2052">
        <v>2051</v>
      </c>
      <c r="B2052">
        <v>4.1000999999999994</v>
      </c>
      <c r="C2052">
        <f>'PID Simulator'!$D$7/SQRT(1+('PID Simulator'!$D$8*B2052)^2)</f>
        <v>2.4382398115630071E-2</v>
      </c>
      <c r="D2052">
        <f>-DEGREES(ATAN2(1,'PID Simulator'!$D$8*B2052))+DEGREES(-'PID Simulator'!$D$9*B2052)</f>
        <v>-323.5212786175403</v>
      </c>
    </row>
    <row r="2053" spans="1:4" x14ac:dyDescent="0.15">
      <c r="A2053">
        <v>2052</v>
      </c>
      <c r="B2053">
        <v>4.1021000000000001</v>
      </c>
      <c r="C2053">
        <f>'PID Simulator'!$D$7/SQRT(1+('PID Simulator'!$D$8*B2053)^2)</f>
        <v>2.4370517413872306E-2</v>
      </c>
      <c r="D2053">
        <f>-DEGREES(ATAN2(1,'PID Simulator'!$D$8*B2053))+DEGREES(-'PID Simulator'!$D$9*B2053)</f>
        <v>-323.63655109296917</v>
      </c>
    </row>
    <row r="2054" spans="1:4" x14ac:dyDescent="0.15">
      <c r="A2054">
        <v>2053</v>
      </c>
      <c r="B2054">
        <v>4.1040999999999999</v>
      </c>
      <c r="C2054">
        <f>'PID Simulator'!$D$7/SQRT(1+('PID Simulator'!$D$8*B2054)^2)</f>
        <v>2.435864828115292E-2</v>
      </c>
      <c r="D2054">
        <f>-DEGREES(ATAN2(1,'PID Simulator'!$D$8*B2054))+DEGREES(-'PID Simulator'!$D$9*B2054)</f>
        <v>-323.75182290514692</v>
      </c>
    </row>
    <row r="2055" spans="1:4" x14ac:dyDescent="0.15">
      <c r="A2055">
        <v>2054</v>
      </c>
      <c r="B2055">
        <v>4.1060999999999996</v>
      </c>
      <c r="C2055">
        <f>'PID Simulator'!$D$7/SQRT(1+('PID Simulator'!$D$8*B2055)^2)</f>
        <v>2.4346790700586814E-2</v>
      </c>
      <c r="D2055">
        <f>-DEGREES(ATAN2(1,'PID Simulator'!$D$8*B2055))+DEGREES(-'PID Simulator'!$D$9*B2055)</f>
        <v>-323.867094055042</v>
      </c>
    </row>
    <row r="2056" spans="1:4" x14ac:dyDescent="0.15">
      <c r="A2056">
        <v>2055</v>
      </c>
      <c r="B2056">
        <v>4.1080999999999994</v>
      </c>
      <c r="C2056">
        <f>'PID Simulator'!$D$7/SQRT(1+('PID Simulator'!$D$8*B2056)^2)</f>
        <v>2.4334944655321725E-2</v>
      </c>
      <c r="D2056">
        <f>-DEGREES(ATAN2(1,'PID Simulator'!$D$8*B2056))+DEGREES(-'PID Simulator'!$D$9*B2056)</f>
        <v>-323.98236454362092</v>
      </c>
    </row>
    <row r="2057" spans="1:4" x14ac:dyDescent="0.15">
      <c r="A2057">
        <v>2056</v>
      </c>
      <c r="B2057">
        <v>4.1101000000000001</v>
      </c>
      <c r="C2057">
        <f>'PID Simulator'!$D$7/SQRT(1+('PID Simulator'!$D$8*B2057)^2)</f>
        <v>2.4323110128538154E-2</v>
      </c>
      <c r="D2057">
        <f>-DEGREES(ATAN2(1,'PID Simulator'!$D$8*B2057))+DEGREES(-'PID Simulator'!$D$9*B2057)</f>
        <v>-324.09763437184836</v>
      </c>
    </row>
    <row r="2058" spans="1:4" x14ac:dyDescent="0.15">
      <c r="A2058">
        <v>2057</v>
      </c>
      <c r="B2058">
        <v>4.1120999999999999</v>
      </c>
      <c r="C2058">
        <f>'PID Simulator'!$D$7/SQRT(1+('PID Simulator'!$D$8*B2058)^2)</f>
        <v>2.4311287103449281E-2</v>
      </c>
      <c r="D2058">
        <f>-DEGREES(ATAN2(1,'PID Simulator'!$D$8*B2058))+DEGREES(-'PID Simulator'!$D$9*B2058)</f>
        <v>-324.21290354068708</v>
      </c>
    </row>
    <row r="2059" spans="1:4" x14ac:dyDescent="0.15">
      <c r="A2059">
        <v>2058</v>
      </c>
      <c r="B2059">
        <v>4.1140999999999996</v>
      </c>
      <c r="C2059">
        <f>'PID Simulator'!$D$7/SQRT(1+('PID Simulator'!$D$8*B2059)^2)</f>
        <v>2.4299475563300855E-2</v>
      </c>
      <c r="D2059">
        <f>-DEGREES(ATAN2(1,'PID Simulator'!$D$8*B2059))+DEGREES(-'PID Simulator'!$D$9*B2059)</f>
        <v>-324.32817205109785</v>
      </c>
    </row>
    <row r="2060" spans="1:4" x14ac:dyDescent="0.15">
      <c r="A2060">
        <v>2059</v>
      </c>
      <c r="B2060">
        <v>4.1160999999999994</v>
      </c>
      <c r="C2060">
        <f>'PID Simulator'!$D$7/SQRT(1+('PID Simulator'!$D$8*B2060)^2)</f>
        <v>2.4287675491371168E-2</v>
      </c>
      <c r="D2060">
        <f>-DEGREES(ATAN2(1,'PID Simulator'!$D$8*B2060))+DEGREES(-'PID Simulator'!$D$9*B2060)</f>
        <v>-324.44343990403979</v>
      </c>
    </row>
    <row r="2061" spans="1:4" x14ac:dyDescent="0.15">
      <c r="A2061">
        <v>2060</v>
      </c>
      <c r="B2061">
        <v>4.1181000000000001</v>
      </c>
      <c r="C2061">
        <f>'PID Simulator'!$D$7/SQRT(1+('PID Simulator'!$D$8*B2061)^2)</f>
        <v>2.4275886870970924E-2</v>
      </c>
      <c r="D2061">
        <f>-DEGREES(ATAN2(1,'PID Simulator'!$D$8*B2061))+DEGREES(-'PID Simulator'!$D$9*B2061)</f>
        <v>-324.55870710047014</v>
      </c>
    </row>
    <row r="2062" spans="1:4" x14ac:dyDescent="0.15">
      <c r="A2062">
        <v>2061</v>
      </c>
      <c r="B2062">
        <v>4.1200999999999999</v>
      </c>
      <c r="C2062">
        <f>'PID Simulator'!$D$7/SQRT(1+('PID Simulator'!$D$8*B2062)^2)</f>
        <v>2.4264109685443208E-2</v>
      </c>
      <c r="D2062">
        <f>-DEGREES(ATAN2(1,'PID Simulator'!$D$8*B2062))+DEGREES(-'PID Simulator'!$D$9*B2062)</f>
        <v>-324.67397364134411</v>
      </c>
    </row>
    <row r="2063" spans="1:4" x14ac:dyDescent="0.15">
      <c r="A2063">
        <v>2062</v>
      </c>
      <c r="B2063">
        <v>4.1220999999999997</v>
      </c>
      <c r="C2063">
        <f>'PID Simulator'!$D$7/SQRT(1+('PID Simulator'!$D$8*B2063)^2)</f>
        <v>2.4252343918163371E-2</v>
      </c>
      <c r="D2063">
        <f>-DEGREES(ATAN2(1,'PID Simulator'!$D$8*B2063))+DEGREES(-'PID Simulator'!$D$9*B2063)</f>
        <v>-324.78923952761517</v>
      </c>
    </row>
    <row r="2064" spans="1:4" x14ac:dyDescent="0.15">
      <c r="A2064">
        <v>2063</v>
      </c>
      <c r="B2064">
        <v>4.1240999999999994</v>
      </c>
      <c r="C2064">
        <f>'PID Simulator'!$D$7/SQRT(1+('PID Simulator'!$D$8*B2064)^2)</f>
        <v>2.4240589552538962E-2</v>
      </c>
      <c r="D2064">
        <f>-DEGREES(ATAN2(1,'PID Simulator'!$D$8*B2064))+DEGREES(-'PID Simulator'!$D$9*B2064)</f>
        <v>-324.90450476023494</v>
      </c>
    </row>
    <row r="2065" spans="1:4" x14ac:dyDescent="0.15">
      <c r="A2065">
        <v>2064</v>
      </c>
      <c r="B2065">
        <v>4.1261000000000001</v>
      </c>
      <c r="C2065">
        <f>'PID Simulator'!$D$7/SQRT(1+('PID Simulator'!$D$8*B2065)^2)</f>
        <v>2.422884657200966E-2</v>
      </c>
      <c r="D2065">
        <f>-DEGREES(ATAN2(1,'PID Simulator'!$D$8*B2065))+DEGREES(-'PID Simulator'!$D$9*B2065)</f>
        <v>-325.01976934015323</v>
      </c>
    </row>
    <row r="2066" spans="1:4" x14ac:dyDescent="0.15">
      <c r="A2066">
        <v>2065</v>
      </c>
      <c r="B2066">
        <v>4.1280999999999999</v>
      </c>
      <c r="C2066">
        <f>'PID Simulator'!$D$7/SQRT(1+('PID Simulator'!$D$8*B2066)^2)</f>
        <v>2.4217114960047203E-2</v>
      </c>
      <c r="D2066">
        <f>-DEGREES(ATAN2(1,'PID Simulator'!$D$8*B2066))+DEGREES(-'PID Simulator'!$D$9*B2066)</f>
        <v>-325.1350332683179</v>
      </c>
    </row>
    <row r="2067" spans="1:4" x14ac:dyDescent="0.15">
      <c r="A2067">
        <v>2066</v>
      </c>
      <c r="B2067">
        <v>4.1300999999999997</v>
      </c>
      <c r="C2067">
        <f>'PID Simulator'!$D$7/SQRT(1+('PID Simulator'!$D$8*B2067)^2)</f>
        <v>2.4205394700155265E-2</v>
      </c>
      <c r="D2067">
        <f>-DEGREES(ATAN2(1,'PID Simulator'!$D$8*B2067))+DEGREES(-'PID Simulator'!$D$9*B2067)</f>
        <v>-325.2502965456751</v>
      </c>
    </row>
    <row r="2068" spans="1:4" x14ac:dyDescent="0.15">
      <c r="A2068">
        <v>2067</v>
      </c>
      <c r="B2068">
        <v>4.1320999999999994</v>
      </c>
      <c r="C2068">
        <f>'PID Simulator'!$D$7/SQRT(1+('PID Simulator'!$D$8*B2068)^2)</f>
        <v>2.4193685775869438E-2</v>
      </c>
      <c r="D2068">
        <f>-DEGREES(ATAN2(1,'PID Simulator'!$D$8*B2068))+DEGREES(-'PID Simulator'!$D$9*B2068)</f>
        <v>-325.365559173169</v>
      </c>
    </row>
    <row r="2069" spans="1:4" x14ac:dyDescent="0.15">
      <c r="A2069">
        <v>2068</v>
      </c>
      <c r="B2069">
        <v>4.1341000000000001</v>
      </c>
      <c r="C2069">
        <f>'PID Simulator'!$D$7/SQRT(1+('PID Simulator'!$D$8*B2069)^2)</f>
        <v>2.4181988170757115E-2</v>
      </c>
      <c r="D2069">
        <f>-DEGREES(ATAN2(1,'PID Simulator'!$D$8*B2069))+DEGREES(-'PID Simulator'!$D$9*B2069)</f>
        <v>-325.48082115174225</v>
      </c>
    </row>
    <row r="2070" spans="1:4" x14ac:dyDescent="0.15">
      <c r="A2070">
        <v>2069</v>
      </c>
      <c r="B2070">
        <v>4.1360999999999999</v>
      </c>
      <c r="C2070">
        <f>'PID Simulator'!$D$7/SQRT(1+('PID Simulator'!$D$8*B2070)^2)</f>
        <v>2.417030186841744E-2</v>
      </c>
      <c r="D2070">
        <f>-DEGREES(ATAN2(1,'PID Simulator'!$D$8*B2070))+DEGREES(-'PID Simulator'!$D$9*B2070)</f>
        <v>-325.59608248233525</v>
      </c>
    </row>
    <row r="2071" spans="1:4" x14ac:dyDescent="0.15">
      <c r="A2071">
        <v>2070</v>
      </c>
      <c r="B2071">
        <v>4.1380999999999997</v>
      </c>
      <c r="C2071">
        <f>'PID Simulator'!$D$7/SQRT(1+('PID Simulator'!$D$8*B2071)^2)</f>
        <v>2.4158626852481192E-2</v>
      </c>
      <c r="D2071">
        <f>-DEGREES(ATAN2(1,'PID Simulator'!$D$8*B2071))+DEGREES(-'PID Simulator'!$D$9*B2071)</f>
        <v>-325.71134316588689</v>
      </c>
    </row>
    <row r="2072" spans="1:4" x14ac:dyDescent="0.15">
      <c r="A2072">
        <v>2071</v>
      </c>
      <c r="B2072">
        <v>4.1400999999999994</v>
      </c>
      <c r="C2072">
        <f>'PID Simulator'!$D$7/SQRT(1+('PID Simulator'!$D$8*B2072)^2)</f>
        <v>2.4146963106610769E-2</v>
      </c>
      <c r="D2072">
        <f>-DEGREES(ATAN2(1,'PID Simulator'!$D$8*B2072))+DEGREES(-'PID Simulator'!$D$9*B2072)</f>
        <v>-325.82660320333412</v>
      </c>
    </row>
    <row r="2073" spans="1:4" x14ac:dyDescent="0.15">
      <c r="A2073">
        <v>2072</v>
      </c>
      <c r="B2073">
        <v>4.1421000000000001</v>
      </c>
      <c r="C2073">
        <f>'PID Simulator'!$D$7/SQRT(1+('PID Simulator'!$D$8*B2073)^2)</f>
        <v>2.4135310614500045E-2</v>
      </c>
      <c r="D2073">
        <f>-DEGREES(ATAN2(1,'PID Simulator'!$D$8*B2073))+DEGREES(-'PID Simulator'!$D$9*B2073)</f>
        <v>-325.94186259561218</v>
      </c>
    </row>
    <row r="2074" spans="1:4" x14ac:dyDescent="0.15">
      <c r="A2074">
        <v>2073</v>
      </c>
      <c r="B2074">
        <v>4.1440999999999999</v>
      </c>
      <c r="C2074">
        <f>'PID Simulator'!$D$7/SQRT(1+('PID Simulator'!$D$8*B2074)^2)</f>
        <v>2.4123669359874346E-2</v>
      </c>
      <c r="D2074">
        <f>-DEGREES(ATAN2(1,'PID Simulator'!$D$8*B2074))+DEGREES(-'PID Simulator'!$D$9*B2074)</f>
        <v>-326.05712134365444</v>
      </c>
    </row>
    <row r="2075" spans="1:4" x14ac:dyDescent="0.15">
      <c r="A2075">
        <v>2074</v>
      </c>
      <c r="B2075">
        <v>4.1460999999999997</v>
      </c>
      <c r="C2075">
        <f>'PID Simulator'!$D$7/SQRT(1+('PID Simulator'!$D$8*B2075)^2)</f>
        <v>2.4112039326490354E-2</v>
      </c>
      <c r="D2075">
        <f>-DEGREES(ATAN2(1,'PID Simulator'!$D$8*B2075))+DEGREES(-'PID Simulator'!$D$9*B2075)</f>
        <v>-326.17237944839241</v>
      </c>
    </row>
    <row r="2076" spans="1:4" x14ac:dyDescent="0.15">
      <c r="A2076">
        <v>2075</v>
      </c>
      <c r="B2076">
        <v>4.1480999999999995</v>
      </c>
      <c r="C2076">
        <f>'PID Simulator'!$D$7/SQRT(1+('PID Simulator'!$D$8*B2076)^2)</f>
        <v>2.4100420498136016E-2</v>
      </c>
      <c r="D2076">
        <f>-DEGREES(ATAN2(1,'PID Simulator'!$D$8*B2076))+DEGREES(-'PID Simulator'!$D$9*B2076)</f>
        <v>-326.28763691075591</v>
      </c>
    </row>
    <row r="2077" spans="1:4" x14ac:dyDescent="0.15">
      <c r="A2077">
        <v>2076</v>
      </c>
      <c r="B2077">
        <v>4.1501000000000001</v>
      </c>
      <c r="C2077">
        <f>'PID Simulator'!$D$7/SQRT(1+('PID Simulator'!$D$8*B2077)^2)</f>
        <v>2.4088812858630498E-2</v>
      </c>
      <c r="D2077">
        <f>-DEGREES(ATAN2(1,'PID Simulator'!$D$8*B2077))+DEGREES(-'PID Simulator'!$D$9*B2077)</f>
        <v>-326.40289373167298</v>
      </c>
    </row>
    <row r="2078" spans="1:4" x14ac:dyDescent="0.15">
      <c r="A2078">
        <v>2077</v>
      </c>
      <c r="B2078">
        <v>4.1520999999999999</v>
      </c>
      <c r="C2078">
        <f>'PID Simulator'!$D$7/SQRT(1+('PID Simulator'!$D$8*B2078)^2)</f>
        <v>2.4077216391824106E-2</v>
      </c>
      <c r="D2078">
        <f>-DEGREES(ATAN2(1,'PID Simulator'!$D$8*B2078))+DEGREES(-'PID Simulator'!$D$9*B2078)</f>
        <v>-326.51814991206976</v>
      </c>
    </row>
    <row r="2079" spans="1:4" x14ac:dyDescent="0.15">
      <c r="A2079">
        <v>2078</v>
      </c>
      <c r="B2079">
        <v>4.1540999999999997</v>
      </c>
      <c r="C2079">
        <f>'PID Simulator'!$D$7/SQRT(1+('PID Simulator'!$D$8*B2079)^2)</f>
        <v>2.4065631081598191E-2</v>
      </c>
      <c r="D2079">
        <f>-DEGREES(ATAN2(1,'PID Simulator'!$D$8*B2079))+DEGREES(-'PID Simulator'!$D$9*B2079)</f>
        <v>-326.63340545287076</v>
      </c>
    </row>
    <row r="2080" spans="1:4" x14ac:dyDescent="0.15">
      <c r="A2080">
        <v>2079</v>
      </c>
      <c r="B2080">
        <v>4.1560999999999995</v>
      </c>
      <c r="C2080">
        <f>'PID Simulator'!$D$7/SQRT(1+('PID Simulator'!$D$8*B2080)^2)</f>
        <v>2.4054056911865074E-2</v>
      </c>
      <c r="D2080">
        <f>-DEGREES(ATAN2(1,'PID Simulator'!$D$8*B2080))+DEGREES(-'PID Simulator'!$D$9*B2080)</f>
        <v>-326.74866035499849</v>
      </c>
    </row>
    <row r="2081" spans="1:4" x14ac:dyDescent="0.15">
      <c r="A2081">
        <v>2080</v>
      </c>
      <c r="B2081">
        <v>4.1581000000000001</v>
      </c>
      <c r="C2081">
        <f>'PID Simulator'!$D$7/SQRT(1+('PID Simulator'!$D$8*B2081)^2)</f>
        <v>2.4042493866567989E-2</v>
      </c>
      <c r="D2081">
        <f>-DEGREES(ATAN2(1,'PID Simulator'!$D$8*B2081))+DEGREES(-'PID Simulator'!$D$9*B2081)</f>
        <v>-326.86391461937399</v>
      </c>
    </row>
    <row r="2082" spans="1:4" x14ac:dyDescent="0.15">
      <c r="A2082">
        <v>2081</v>
      </c>
      <c r="B2082">
        <v>4.1600999999999999</v>
      </c>
      <c r="C2082">
        <f>'PID Simulator'!$D$7/SQRT(1+('PID Simulator'!$D$8*B2082)^2)</f>
        <v>2.4030941929681034E-2</v>
      </c>
      <c r="D2082">
        <f>-DEGREES(ATAN2(1,'PID Simulator'!$D$8*B2082))+DEGREES(-'PID Simulator'!$D$9*B2082)</f>
        <v>-326.97916824691617</v>
      </c>
    </row>
    <row r="2083" spans="1:4" x14ac:dyDescent="0.15">
      <c r="A2083">
        <v>2082</v>
      </c>
      <c r="B2083">
        <v>4.1620999999999997</v>
      </c>
      <c r="C2083">
        <f>'PID Simulator'!$D$7/SQRT(1+('PID Simulator'!$D$8*B2083)^2)</f>
        <v>2.4019401085209023E-2</v>
      </c>
      <c r="D2083">
        <f>-DEGREES(ATAN2(1,'PID Simulator'!$D$8*B2083))+DEGREES(-'PID Simulator'!$D$9*B2083)</f>
        <v>-327.09442123854257</v>
      </c>
    </row>
    <row r="2084" spans="1:4" x14ac:dyDescent="0.15">
      <c r="A2084">
        <v>2083</v>
      </c>
      <c r="B2084">
        <v>4.1640999999999995</v>
      </c>
      <c r="C2084">
        <f>'PID Simulator'!$D$7/SQRT(1+('PID Simulator'!$D$8*B2084)^2)</f>
        <v>2.4007871317187481E-2</v>
      </c>
      <c r="D2084">
        <f>-DEGREES(ATAN2(1,'PID Simulator'!$D$8*B2084))+DEGREES(-'PID Simulator'!$D$9*B2084)</f>
        <v>-327.20967359516862</v>
      </c>
    </row>
    <row r="2085" spans="1:4" x14ac:dyDescent="0.15">
      <c r="A2085">
        <v>2084</v>
      </c>
      <c r="B2085">
        <v>4.1661000000000001</v>
      </c>
      <c r="C2085">
        <f>'PID Simulator'!$D$7/SQRT(1+('PID Simulator'!$D$8*B2085)^2)</f>
        <v>2.3996352609682518E-2</v>
      </c>
      <c r="D2085">
        <f>-DEGREES(ATAN2(1,'PID Simulator'!$D$8*B2085))+DEGREES(-'PID Simulator'!$D$9*B2085)</f>
        <v>-327.32492531770822</v>
      </c>
    </row>
    <row r="2086" spans="1:4" x14ac:dyDescent="0.15">
      <c r="A2086">
        <v>2085</v>
      </c>
      <c r="B2086">
        <v>4.1680999999999999</v>
      </c>
      <c r="C2086">
        <f>'PID Simulator'!$D$7/SQRT(1+('PID Simulator'!$D$8*B2086)^2)</f>
        <v>2.3984844946790835E-2</v>
      </c>
      <c r="D2086">
        <f>-DEGREES(ATAN2(1,'PID Simulator'!$D$8*B2086))+DEGREES(-'PID Simulator'!$D$9*B2086)</f>
        <v>-327.44017640707341</v>
      </c>
    </row>
    <row r="2087" spans="1:4" x14ac:dyDescent="0.15">
      <c r="A2087">
        <v>2086</v>
      </c>
      <c r="B2087">
        <v>4.1700999999999997</v>
      </c>
      <c r="C2087">
        <f>'PID Simulator'!$D$7/SQRT(1+('PID Simulator'!$D$8*B2087)^2)</f>
        <v>2.3973348312639541E-2</v>
      </c>
      <c r="D2087">
        <f>-DEGREES(ATAN2(1,'PID Simulator'!$D$8*B2087))+DEGREES(-'PID Simulator'!$D$9*B2087)</f>
        <v>-327.55542686417454</v>
      </c>
    </row>
    <row r="2088" spans="1:4" x14ac:dyDescent="0.15">
      <c r="A2088">
        <v>2087</v>
      </c>
      <c r="B2088">
        <v>4.1720999999999995</v>
      </c>
      <c r="C2088">
        <f>'PID Simulator'!$D$7/SQRT(1+('PID Simulator'!$D$8*B2088)^2)</f>
        <v>2.3961862691386171E-2</v>
      </c>
      <c r="D2088">
        <f>-DEGREES(ATAN2(1,'PID Simulator'!$D$8*B2088))+DEGREES(-'PID Simulator'!$D$9*B2088)</f>
        <v>-327.67067668992013</v>
      </c>
    </row>
    <row r="2089" spans="1:4" x14ac:dyDescent="0.15">
      <c r="A2089">
        <v>2088</v>
      </c>
      <c r="B2089">
        <v>4.1741000000000001</v>
      </c>
      <c r="C2089">
        <f>'PID Simulator'!$D$7/SQRT(1+('PID Simulator'!$D$8*B2089)^2)</f>
        <v>2.395038806721856E-2</v>
      </c>
      <c r="D2089">
        <f>-DEGREES(ATAN2(1,'PID Simulator'!$D$8*B2089))+DEGREES(-'PID Simulator'!$D$9*B2089)</f>
        <v>-327.78592588521713</v>
      </c>
    </row>
    <row r="2090" spans="1:4" x14ac:dyDescent="0.15">
      <c r="A2090">
        <v>2089</v>
      </c>
      <c r="B2090">
        <v>4.1760999999999999</v>
      </c>
      <c r="C2090">
        <f>'PID Simulator'!$D$7/SQRT(1+('PID Simulator'!$D$8*B2090)^2)</f>
        <v>2.3938924424354812E-2</v>
      </c>
      <c r="D2090">
        <f>-DEGREES(ATAN2(1,'PID Simulator'!$D$8*B2090))+DEGREES(-'PID Simulator'!$D$9*B2090)</f>
        <v>-327.90117445097053</v>
      </c>
    </row>
    <row r="2091" spans="1:4" x14ac:dyDescent="0.15">
      <c r="A2091">
        <v>2090</v>
      </c>
      <c r="B2091">
        <v>4.1780999999999997</v>
      </c>
      <c r="C2091">
        <f>'PID Simulator'!$D$7/SQRT(1+('PID Simulator'!$D$8*B2091)^2)</f>
        <v>2.3927471747043186E-2</v>
      </c>
      <c r="D2091">
        <f>-DEGREES(ATAN2(1,'PID Simulator'!$D$8*B2091))+DEGREES(-'PID Simulator'!$D$9*B2091)</f>
        <v>-328.0164223880837</v>
      </c>
    </row>
    <row r="2092" spans="1:4" x14ac:dyDescent="0.15">
      <c r="A2092">
        <v>2091</v>
      </c>
      <c r="B2092">
        <v>4.1800999999999995</v>
      </c>
      <c r="C2092">
        <f>'PID Simulator'!$D$7/SQRT(1+('PID Simulator'!$D$8*B2092)^2)</f>
        <v>2.3916030019562065E-2</v>
      </c>
      <c r="D2092">
        <f>-DEGREES(ATAN2(1,'PID Simulator'!$D$8*B2092))+DEGREES(-'PID Simulator'!$D$9*B2092)</f>
        <v>-328.13166969745834</v>
      </c>
    </row>
    <row r="2093" spans="1:4" x14ac:dyDescent="0.15">
      <c r="A2093">
        <v>2092</v>
      </c>
      <c r="B2093">
        <v>4.1821000000000002</v>
      </c>
      <c r="C2093">
        <f>'PID Simulator'!$D$7/SQRT(1+('PID Simulator'!$D$8*B2093)^2)</f>
        <v>2.3904599226219833E-2</v>
      </c>
      <c r="D2093">
        <f>-DEGREES(ATAN2(1,'PID Simulator'!$D$8*B2093))+DEGREES(-'PID Simulator'!$D$9*B2093)</f>
        <v>-328.24691637999439</v>
      </c>
    </row>
    <row r="2094" spans="1:4" x14ac:dyDescent="0.15">
      <c r="A2094">
        <v>2093</v>
      </c>
      <c r="B2094">
        <v>4.1840999999999999</v>
      </c>
      <c r="C2094">
        <f>'PID Simulator'!$D$7/SQRT(1+('PID Simulator'!$D$8*B2094)^2)</f>
        <v>2.3893179351354862E-2</v>
      </c>
      <c r="D2094">
        <f>-DEGREES(ATAN2(1,'PID Simulator'!$D$8*B2094))+DEGREES(-'PID Simulator'!$D$9*B2094)</f>
        <v>-328.36216243658998</v>
      </c>
    </row>
    <row r="2095" spans="1:4" x14ac:dyDescent="0.15">
      <c r="A2095">
        <v>2094</v>
      </c>
      <c r="B2095">
        <v>4.1860999999999997</v>
      </c>
      <c r="C2095">
        <f>'PID Simulator'!$D$7/SQRT(1+('PID Simulator'!$D$8*B2095)^2)</f>
        <v>2.3881770379335407E-2</v>
      </c>
      <c r="D2095">
        <f>-DEGREES(ATAN2(1,'PID Simulator'!$D$8*B2095))+DEGREES(-'PID Simulator'!$D$9*B2095)</f>
        <v>-328.4774078681416</v>
      </c>
    </row>
    <row r="2096" spans="1:4" x14ac:dyDescent="0.15">
      <c r="A2096">
        <v>2095</v>
      </c>
      <c r="B2096">
        <v>4.1880999999999995</v>
      </c>
      <c r="C2096">
        <f>'PID Simulator'!$D$7/SQRT(1+('PID Simulator'!$D$8*B2096)^2)</f>
        <v>2.387037229455952E-2</v>
      </c>
      <c r="D2096">
        <f>-DEGREES(ATAN2(1,'PID Simulator'!$D$8*B2096))+DEGREES(-'PID Simulator'!$D$9*B2096)</f>
        <v>-328.59265267554412</v>
      </c>
    </row>
    <row r="2097" spans="1:4" x14ac:dyDescent="0.15">
      <c r="A2097">
        <v>2096</v>
      </c>
      <c r="B2097">
        <v>4.1901000000000002</v>
      </c>
      <c r="C2097">
        <f>'PID Simulator'!$D$7/SQRT(1+('PID Simulator'!$D$8*B2097)^2)</f>
        <v>2.3858985081455012E-2</v>
      </c>
      <c r="D2097">
        <f>-DEGREES(ATAN2(1,'PID Simulator'!$D$8*B2097))+DEGREES(-'PID Simulator'!$D$9*B2097)</f>
        <v>-328.70789685969055</v>
      </c>
    </row>
    <row r="2098" spans="1:4" x14ac:dyDescent="0.15">
      <c r="A2098">
        <v>2097</v>
      </c>
      <c r="B2098">
        <v>4.1920999999999999</v>
      </c>
      <c r="C2098">
        <f>'PID Simulator'!$D$7/SQRT(1+('PID Simulator'!$D$8*B2098)^2)</f>
        <v>2.3847608724479392E-2</v>
      </c>
      <c r="D2098">
        <f>-DEGREES(ATAN2(1,'PID Simulator'!$D$8*B2098))+DEGREES(-'PID Simulator'!$D$9*B2098)</f>
        <v>-328.8231404214722</v>
      </c>
    </row>
    <row r="2099" spans="1:4" x14ac:dyDescent="0.15">
      <c r="A2099">
        <v>2098</v>
      </c>
      <c r="B2099">
        <v>4.1940999999999997</v>
      </c>
      <c r="C2099">
        <f>'PID Simulator'!$D$7/SQRT(1+('PID Simulator'!$D$8*B2099)^2)</f>
        <v>2.3836243208119726E-2</v>
      </c>
      <c r="D2099">
        <f>-DEGREES(ATAN2(1,'PID Simulator'!$D$8*B2099))+DEGREES(-'PID Simulator'!$D$9*B2099)</f>
        <v>-328.93838336177885</v>
      </c>
    </row>
    <row r="2100" spans="1:4" x14ac:dyDescent="0.15">
      <c r="A2100">
        <v>2099</v>
      </c>
      <c r="B2100">
        <v>4.1960999999999995</v>
      </c>
      <c r="C2100">
        <f>'PID Simulator'!$D$7/SQRT(1+('PID Simulator'!$D$8*B2100)^2)</f>
        <v>2.3824888516892646E-2</v>
      </c>
      <c r="D2100">
        <f>-DEGREES(ATAN2(1,'PID Simulator'!$D$8*B2100))+DEGREES(-'PID Simulator'!$D$9*B2100)</f>
        <v>-329.05362568149837</v>
      </c>
    </row>
    <row r="2101" spans="1:4" x14ac:dyDescent="0.15">
      <c r="A2101">
        <v>2100</v>
      </c>
      <c r="B2101">
        <v>4.1981000000000002</v>
      </c>
      <c r="C2101">
        <f>'PID Simulator'!$D$7/SQRT(1+('PID Simulator'!$D$8*B2101)^2)</f>
        <v>2.3813544635344245E-2</v>
      </c>
      <c r="D2101">
        <f>-DEGREES(ATAN2(1,'PID Simulator'!$D$8*B2101))+DEGREES(-'PID Simulator'!$D$9*B2101)</f>
        <v>-329.1688673815172</v>
      </c>
    </row>
    <row r="2102" spans="1:4" x14ac:dyDescent="0.15">
      <c r="A2102">
        <v>2101</v>
      </c>
      <c r="B2102">
        <v>4.2000999999999999</v>
      </c>
      <c r="C2102">
        <f>'PID Simulator'!$D$7/SQRT(1+('PID Simulator'!$D$8*B2102)^2)</f>
        <v>2.3802211548050001E-2</v>
      </c>
      <c r="D2102">
        <f>-DEGREES(ATAN2(1,'PID Simulator'!$D$8*B2102))+DEGREES(-'PID Simulator'!$D$9*B2102)</f>
        <v>-329.2841084627197</v>
      </c>
    </row>
    <row r="2103" spans="1:4" x14ac:dyDescent="0.15">
      <c r="A2103">
        <v>2102</v>
      </c>
      <c r="B2103">
        <v>4.2020999999999997</v>
      </c>
      <c r="C2103">
        <f>'PID Simulator'!$D$7/SQRT(1+('PID Simulator'!$D$8*B2103)^2)</f>
        <v>2.379088923961472E-2</v>
      </c>
      <c r="D2103">
        <f>-DEGREES(ATAN2(1,'PID Simulator'!$D$8*B2103))+DEGREES(-'PID Simulator'!$D$9*B2103)</f>
        <v>-329.39934892598899</v>
      </c>
    </row>
    <row r="2104" spans="1:4" x14ac:dyDescent="0.15">
      <c r="A2104">
        <v>2103</v>
      </c>
      <c r="B2104">
        <v>4.2040999999999995</v>
      </c>
      <c r="C2104">
        <f>'PID Simulator'!$D$7/SQRT(1+('PID Simulator'!$D$8*B2104)^2)</f>
        <v>2.3779577694672462E-2</v>
      </c>
      <c r="D2104">
        <f>-DEGREES(ATAN2(1,'PID Simulator'!$D$8*B2104))+DEGREES(-'PID Simulator'!$D$9*B2104)</f>
        <v>-329.51458877220614</v>
      </c>
    </row>
    <row r="2105" spans="1:4" x14ac:dyDescent="0.15">
      <c r="A2105">
        <v>2104</v>
      </c>
      <c r="B2105">
        <v>4.2061000000000002</v>
      </c>
      <c r="C2105">
        <f>'PID Simulator'!$D$7/SQRT(1+('PID Simulator'!$D$8*B2105)^2)</f>
        <v>2.3768276897886468E-2</v>
      </c>
      <c r="D2105">
        <f>-DEGREES(ATAN2(1,'PID Simulator'!$D$8*B2105))+DEGREES(-'PID Simulator'!$D$9*B2105)</f>
        <v>-329.62982800225092</v>
      </c>
    </row>
    <row r="2106" spans="1:4" x14ac:dyDescent="0.15">
      <c r="A2106">
        <v>2105</v>
      </c>
      <c r="B2106">
        <v>4.2081</v>
      </c>
      <c r="C2106">
        <f>'PID Simulator'!$D$7/SQRT(1+('PID Simulator'!$D$8*B2106)^2)</f>
        <v>2.3756986833949102E-2</v>
      </c>
      <c r="D2106">
        <f>-DEGREES(ATAN2(1,'PID Simulator'!$D$8*B2106))+DEGREES(-'PID Simulator'!$D$9*B2106)</f>
        <v>-329.74506661700104</v>
      </c>
    </row>
    <row r="2107" spans="1:4" x14ac:dyDescent="0.15">
      <c r="A2107">
        <v>2106</v>
      </c>
      <c r="B2107">
        <v>4.2100999999999997</v>
      </c>
      <c r="C2107">
        <f>'PID Simulator'!$D$7/SQRT(1+('PID Simulator'!$D$8*B2107)^2)</f>
        <v>2.3745707487581771E-2</v>
      </c>
      <c r="D2107">
        <f>-DEGREES(ATAN2(1,'PID Simulator'!$D$8*B2107))+DEGREES(-'PID Simulator'!$D$9*B2107)</f>
        <v>-329.86030461733276</v>
      </c>
    </row>
    <row r="2108" spans="1:4" x14ac:dyDescent="0.15">
      <c r="A2108">
        <v>2107</v>
      </c>
      <c r="B2108">
        <v>4.2120999999999995</v>
      </c>
      <c r="C2108">
        <f>'PID Simulator'!$D$7/SQRT(1+('PID Simulator'!$D$8*B2108)^2)</f>
        <v>2.373443884353486E-2</v>
      </c>
      <c r="D2108">
        <f>-DEGREES(ATAN2(1,'PID Simulator'!$D$8*B2108))+DEGREES(-'PID Simulator'!$D$9*B2108)</f>
        <v>-329.97554200412065</v>
      </c>
    </row>
    <row r="2109" spans="1:4" x14ac:dyDescent="0.15">
      <c r="A2109">
        <v>2108</v>
      </c>
      <c r="B2109">
        <v>4.2141000000000002</v>
      </c>
      <c r="C2109">
        <f>'PID Simulator'!$D$7/SQRT(1+('PID Simulator'!$D$8*B2109)^2)</f>
        <v>2.3723180886587647E-2</v>
      </c>
      <c r="D2109">
        <f>-DEGREES(ATAN2(1,'PID Simulator'!$D$8*B2109))+DEGREES(-'PID Simulator'!$D$9*B2109)</f>
        <v>-330.09077877823768</v>
      </c>
    </row>
    <row r="2110" spans="1:4" x14ac:dyDescent="0.15">
      <c r="A2110">
        <v>2109</v>
      </c>
      <c r="B2110">
        <v>4.2161</v>
      </c>
      <c r="C2110">
        <f>'PID Simulator'!$D$7/SQRT(1+('PID Simulator'!$D$8*B2110)^2)</f>
        <v>2.3711933601548288E-2</v>
      </c>
      <c r="D2110">
        <f>-DEGREES(ATAN2(1,'PID Simulator'!$D$8*B2110))+DEGREES(-'PID Simulator'!$D$9*B2110)</f>
        <v>-330.20601494055501</v>
      </c>
    </row>
    <row r="2111" spans="1:4" x14ac:dyDescent="0.15">
      <c r="A2111">
        <v>2110</v>
      </c>
      <c r="B2111">
        <v>4.2180999999999997</v>
      </c>
      <c r="C2111">
        <f>'PID Simulator'!$D$7/SQRT(1+('PID Simulator'!$D$8*B2111)^2)</f>
        <v>2.3700696973253676E-2</v>
      </c>
      <c r="D2111">
        <f>-DEGREES(ATAN2(1,'PID Simulator'!$D$8*B2111))+DEGREES(-'PID Simulator'!$D$9*B2111)</f>
        <v>-330.32125049194229</v>
      </c>
    </row>
    <row r="2112" spans="1:4" x14ac:dyDescent="0.15">
      <c r="A2112">
        <v>2111</v>
      </c>
      <c r="B2112">
        <v>4.2200999999999995</v>
      </c>
      <c r="C2112">
        <f>'PID Simulator'!$D$7/SQRT(1+('PID Simulator'!$D$8*B2112)^2)</f>
        <v>2.3689470986569417E-2</v>
      </c>
      <c r="D2112">
        <f>-DEGREES(ATAN2(1,'PID Simulator'!$D$8*B2112))+DEGREES(-'PID Simulator'!$D$9*B2112)</f>
        <v>-330.43648543326742</v>
      </c>
    </row>
    <row r="2113" spans="1:4" x14ac:dyDescent="0.15">
      <c r="A2113">
        <v>2112</v>
      </c>
      <c r="B2113">
        <v>4.2221000000000002</v>
      </c>
      <c r="C2113">
        <f>'PID Simulator'!$D$7/SQRT(1+('PID Simulator'!$D$8*B2113)^2)</f>
        <v>2.3678255626389755E-2</v>
      </c>
      <c r="D2113">
        <f>-DEGREES(ATAN2(1,'PID Simulator'!$D$8*B2113))+DEGREES(-'PID Simulator'!$D$9*B2113)</f>
        <v>-330.5517197653968</v>
      </c>
    </row>
    <row r="2114" spans="1:4" x14ac:dyDescent="0.15">
      <c r="A2114">
        <v>2113</v>
      </c>
      <c r="B2114">
        <v>4.2241</v>
      </c>
      <c r="C2114">
        <f>'PID Simulator'!$D$7/SQRT(1+('PID Simulator'!$D$8*B2114)^2)</f>
        <v>2.366705087763752E-2</v>
      </c>
      <c r="D2114">
        <f>-DEGREES(ATAN2(1,'PID Simulator'!$D$8*B2114))+DEGREES(-'PID Simulator'!$D$9*B2114)</f>
        <v>-330.66695348919501</v>
      </c>
    </row>
    <row r="2115" spans="1:4" x14ac:dyDescent="0.15">
      <c r="A2115">
        <v>2114</v>
      </c>
      <c r="B2115">
        <v>4.2260999999999997</v>
      </c>
      <c r="C2115">
        <f>'PID Simulator'!$D$7/SQRT(1+('PID Simulator'!$D$8*B2115)^2)</f>
        <v>2.3655856725264018E-2</v>
      </c>
      <c r="D2115">
        <f>-DEGREES(ATAN2(1,'PID Simulator'!$D$8*B2115))+DEGREES(-'PID Simulator'!$D$9*B2115)</f>
        <v>-330.78218660552511</v>
      </c>
    </row>
    <row r="2116" spans="1:4" x14ac:dyDescent="0.15">
      <c r="A2116">
        <v>2115</v>
      </c>
      <c r="B2116">
        <v>4.2280999999999995</v>
      </c>
      <c r="C2116">
        <f>'PID Simulator'!$D$7/SQRT(1+('PID Simulator'!$D$8*B2116)^2)</f>
        <v>2.3644673154248994E-2</v>
      </c>
      <c r="D2116">
        <f>-DEGREES(ATAN2(1,'PID Simulator'!$D$8*B2116))+DEGREES(-'PID Simulator'!$D$9*B2116)</f>
        <v>-330.89741911524845</v>
      </c>
    </row>
    <row r="2117" spans="1:4" x14ac:dyDescent="0.15">
      <c r="A2117">
        <v>2116</v>
      </c>
      <c r="B2117">
        <v>4.2301000000000002</v>
      </c>
      <c r="C2117">
        <f>'PID Simulator'!$D$7/SQRT(1+('PID Simulator'!$D$8*B2117)^2)</f>
        <v>2.3633500149600563E-2</v>
      </c>
      <c r="D2117">
        <f>-DEGREES(ATAN2(1,'PID Simulator'!$D$8*B2117))+DEGREES(-'PID Simulator'!$D$9*B2117)</f>
        <v>-331.0126510192249</v>
      </c>
    </row>
    <row r="2118" spans="1:4" x14ac:dyDescent="0.15">
      <c r="A2118">
        <v>2117</v>
      </c>
      <c r="B2118">
        <v>4.2321</v>
      </c>
      <c r="C2118">
        <f>'PID Simulator'!$D$7/SQRT(1+('PID Simulator'!$D$8*B2118)^2)</f>
        <v>2.3622337696355151E-2</v>
      </c>
      <c r="D2118">
        <f>-DEGREES(ATAN2(1,'PID Simulator'!$D$8*B2118))+DEGREES(-'PID Simulator'!$D$9*B2118)</f>
        <v>-331.12788231831257</v>
      </c>
    </row>
    <row r="2119" spans="1:4" x14ac:dyDescent="0.15">
      <c r="A2119">
        <v>2118</v>
      </c>
      <c r="B2119">
        <v>4.2340999999999998</v>
      </c>
      <c r="C2119">
        <f>'PID Simulator'!$D$7/SQRT(1+('PID Simulator'!$D$8*B2119)^2)</f>
        <v>2.3611185779577399E-2</v>
      </c>
      <c r="D2119">
        <f>-DEGREES(ATAN2(1,'PID Simulator'!$D$8*B2119))+DEGREES(-'PID Simulator'!$D$9*B2119)</f>
        <v>-331.24311301336792</v>
      </c>
    </row>
    <row r="2120" spans="1:4" x14ac:dyDescent="0.15">
      <c r="A2120">
        <v>2119</v>
      </c>
      <c r="B2120">
        <v>4.2360999999999995</v>
      </c>
      <c r="C2120">
        <f>'PID Simulator'!$D$7/SQRT(1+('PID Simulator'!$D$8*B2120)^2)</f>
        <v>2.3600044384360124E-2</v>
      </c>
      <c r="D2120">
        <f>-DEGREES(ATAN2(1,'PID Simulator'!$D$8*B2120))+DEGREES(-'PID Simulator'!$D$9*B2120)</f>
        <v>-331.35834310524598</v>
      </c>
    </row>
    <row r="2121" spans="1:4" x14ac:dyDescent="0.15">
      <c r="A2121">
        <v>2120</v>
      </c>
      <c r="B2121">
        <v>4.2381000000000002</v>
      </c>
      <c r="C2121">
        <f>'PID Simulator'!$D$7/SQRT(1+('PID Simulator'!$D$8*B2121)^2)</f>
        <v>2.3588913495824239E-2</v>
      </c>
      <c r="D2121">
        <f>-DEGREES(ATAN2(1,'PID Simulator'!$D$8*B2121))+DEGREES(-'PID Simulator'!$D$9*B2121)</f>
        <v>-331.47357259480003</v>
      </c>
    </row>
    <row r="2122" spans="1:4" x14ac:dyDescent="0.15">
      <c r="A2122">
        <v>2121</v>
      </c>
      <c r="B2122">
        <v>4.2401</v>
      </c>
      <c r="C2122">
        <f>'PID Simulator'!$D$7/SQRT(1+('PID Simulator'!$D$8*B2122)^2)</f>
        <v>2.3577793099118702E-2</v>
      </c>
      <c r="D2122">
        <f>-DEGREES(ATAN2(1,'PID Simulator'!$D$8*B2122))+DEGREES(-'PID Simulator'!$D$9*B2122)</f>
        <v>-331.58880148288165</v>
      </c>
    </row>
    <row r="2123" spans="1:4" x14ac:dyDescent="0.15">
      <c r="A2123">
        <v>2122</v>
      </c>
      <c r="B2123">
        <v>4.2420999999999998</v>
      </c>
      <c r="C2123">
        <f>'PID Simulator'!$D$7/SQRT(1+('PID Simulator'!$D$8*B2123)^2)</f>
        <v>2.3566683179420421E-2</v>
      </c>
      <c r="D2123">
        <f>-DEGREES(ATAN2(1,'PID Simulator'!$D$8*B2123))+DEGREES(-'PID Simulator'!$D$9*B2123)</f>
        <v>-331.70402977034104</v>
      </c>
    </row>
    <row r="2124" spans="1:4" x14ac:dyDescent="0.15">
      <c r="A2124">
        <v>2123</v>
      </c>
      <c r="B2124">
        <v>4.2440999999999995</v>
      </c>
      <c r="C2124">
        <f>'PID Simulator'!$D$7/SQRT(1+('PID Simulator'!$D$8*B2124)^2)</f>
        <v>2.3555583721934219E-2</v>
      </c>
      <c r="D2124">
        <f>-DEGREES(ATAN2(1,'PID Simulator'!$D$8*B2124))+DEGREES(-'PID Simulator'!$D$9*B2124)</f>
        <v>-331.81925745802664</v>
      </c>
    </row>
    <row r="2125" spans="1:4" x14ac:dyDescent="0.15">
      <c r="A2125">
        <v>2124</v>
      </c>
      <c r="B2125">
        <v>4.2461000000000002</v>
      </c>
      <c r="C2125">
        <f>'PID Simulator'!$D$7/SQRT(1+('PID Simulator'!$D$8*B2125)^2)</f>
        <v>2.3544494711892756E-2</v>
      </c>
      <c r="D2125">
        <f>-DEGREES(ATAN2(1,'PID Simulator'!$D$8*B2125))+DEGREES(-'PID Simulator'!$D$9*B2125)</f>
        <v>-331.93448454678543</v>
      </c>
    </row>
    <row r="2126" spans="1:4" x14ac:dyDescent="0.15">
      <c r="A2126">
        <v>2125</v>
      </c>
      <c r="B2126">
        <v>4.2481</v>
      </c>
      <c r="C2126">
        <f>'PID Simulator'!$D$7/SQRT(1+('PID Simulator'!$D$8*B2126)^2)</f>
        <v>2.3533416134556451E-2</v>
      </c>
      <c r="D2126">
        <f>-DEGREES(ATAN2(1,'PID Simulator'!$D$8*B2126))+DEGREES(-'PID Simulator'!$D$9*B2126)</f>
        <v>-332.04971103746254</v>
      </c>
    </row>
    <row r="2127" spans="1:4" x14ac:dyDescent="0.15">
      <c r="A2127">
        <v>2126</v>
      </c>
      <c r="B2127">
        <v>4.2500999999999998</v>
      </c>
      <c r="C2127">
        <f>'PID Simulator'!$D$7/SQRT(1+('PID Simulator'!$D$8*B2127)^2)</f>
        <v>2.3522347975213447E-2</v>
      </c>
      <c r="D2127">
        <f>-DEGREES(ATAN2(1,'PID Simulator'!$D$8*B2127))+DEGREES(-'PID Simulator'!$D$9*B2127)</f>
        <v>-332.16493693090183</v>
      </c>
    </row>
    <row r="2128" spans="1:4" x14ac:dyDescent="0.15">
      <c r="A2128">
        <v>2127</v>
      </c>
      <c r="B2128">
        <v>4.2520999999999995</v>
      </c>
      <c r="C2128">
        <f>'PID Simulator'!$D$7/SQRT(1+('PID Simulator'!$D$8*B2128)^2)</f>
        <v>2.3511290219179515E-2</v>
      </c>
      <c r="D2128">
        <f>-DEGREES(ATAN2(1,'PID Simulator'!$D$8*B2128))+DEGREES(-'PID Simulator'!$D$9*B2128)</f>
        <v>-332.28016222794531</v>
      </c>
    </row>
    <row r="2129" spans="1:4" x14ac:dyDescent="0.15">
      <c r="A2129">
        <v>2128</v>
      </c>
      <c r="B2129">
        <v>4.2541000000000002</v>
      </c>
      <c r="C2129">
        <f>'PID Simulator'!$D$7/SQRT(1+('PID Simulator'!$D$8*B2129)^2)</f>
        <v>2.3500242851797998E-2</v>
      </c>
      <c r="D2129">
        <f>-DEGREES(ATAN2(1,'PID Simulator'!$D$8*B2129))+DEGREES(-'PID Simulator'!$D$9*B2129)</f>
        <v>-332.3953869294337</v>
      </c>
    </row>
    <row r="2130" spans="1:4" x14ac:dyDescent="0.15">
      <c r="A2130">
        <v>2129</v>
      </c>
      <c r="B2130">
        <v>4.2561</v>
      </c>
      <c r="C2130">
        <f>'PID Simulator'!$D$7/SQRT(1+('PID Simulator'!$D$8*B2130)^2)</f>
        <v>2.3489205858439773E-2</v>
      </c>
      <c r="D2130">
        <f>-DEGREES(ATAN2(1,'PID Simulator'!$D$8*B2130))+DEGREES(-'PID Simulator'!$D$9*B2130)</f>
        <v>-332.51061103620572</v>
      </c>
    </row>
    <row r="2131" spans="1:4" x14ac:dyDescent="0.15">
      <c r="A2131">
        <v>2130</v>
      </c>
      <c r="B2131">
        <v>4.2580999999999998</v>
      </c>
      <c r="C2131">
        <f>'PID Simulator'!$D$7/SQRT(1+('PID Simulator'!$D$8*B2131)^2)</f>
        <v>2.3478179224503144E-2</v>
      </c>
      <c r="D2131">
        <f>-DEGREES(ATAN2(1,'PID Simulator'!$D$8*B2131))+DEGREES(-'PID Simulator'!$D$9*B2131)</f>
        <v>-332.62583454909884</v>
      </c>
    </row>
    <row r="2132" spans="1:4" x14ac:dyDescent="0.15">
      <c r="A2132">
        <v>2131</v>
      </c>
      <c r="B2132">
        <v>4.2600999999999996</v>
      </c>
      <c r="C2132">
        <f>'PID Simulator'!$D$7/SQRT(1+('PID Simulator'!$D$8*B2132)^2)</f>
        <v>2.3467162935413788E-2</v>
      </c>
      <c r="D2132">
        <f>-DEGREES(ATAN2(1,'PID Simulator'!$D$8*B2132))+DEGREES(-'PID Simulator'!$D$9*B2132)</f>
        <v>-332.74105746894895</v>
      </c>
    </row>
    <row r="2133" spans="1:4" x14ac:dyDescent="0.15">
      <c r="A2133">
        <v>2132</v>
      </c>
      <c r="B2133">
        <v>4.2621000000000002</v>
      </c>
      <c r="C2133">
        <f>'PID Simulator'!$D$7/SQRT(1+('PID Simulator'!$D$8*B2133)^2)</f>
        <v>2.3456156976624728E-2</v>
      </c>
      <c r="D2133">
        <f>-DEGREES(ATAN2(1,'PID Simulator'!$D$8*B2133))+DEGREES(-'PID Simulator'!$D$9*B2133)</f>
        <v>-332.85627979659029</v>
      </c>
    </row>
    <row r="2134" spans="1:4" x14ac:dyDescent="0.15">
      <c r="A2134">
        <v>2133</v>
      </c>
      <c r="B2134">
        <v>4.2641</v>
      </c>
      <c r="C2134">
        <f>'PID Simulator'!$D$7/SQRT(1+('PID Simulator'!$D$8*B2134)^2)</f>
        <v>2.3445161333616238E-2</v>
      </c>
      <c r="D2134">
        <f>-DEGREES(ATAN2(1,'PID Simulator'!$D$8*B2134))+DEGREES(-'PID Simulator'!$D$9*B2134)</f>
        <v>-332.97150153285548</v>
      </c>
    </row>
    <row r="2135" spans="1:4" x14ac:dyDescent="0.15">
      <c r="A2135">
        <v>2134</v>
      </c>
      <c r="B2135">
        <v>4.2660999999999998</v>
      </c>
      <c r="C2135">
        <f>'PID Simulator'!$D$7/SQRT(1+('PID Simulator'!$D$8*B2135)^2)</f>
        <v>2.3434175991895751E-2</v>
      </c>
      <c r="D2135">
        <f>-DEGREES(ATAN2(1,'PID Simulator'!$D$8*B2135))+DEGREES(-'PID Simulator'!$D$9*B2135)</f>
        <v>-333.0867226785756</v>
      </c>
    </row>
    <row r="2136" spans="1:4" x14ac:dyDescent="0.15">
      <c r="A2136">
        <v>2135</v>
      </c>
      <c r="B2136">
        <v>4.2680999999999996</v>
      </c>
      <c r="C2136">
        <f>'PID Simulator'!$D$7/SQRT(1+('PID Simulator'!$D$8*B2136)^2)</f>
        <v>2.342320093699787E-2</v>
      </c>
      <c r="D2136">
        <f>-DEGREES(ATAN2(1,'PID Simulator'!$D$8*B2136))+DEGREES(-'PID Simulator'!$D$9*B2136)</f>
        <v>-333.20194323458037</v>
      </c>
    </row>
    <row r="2137" spans="1:4" x14ac:dyDescent="0.15">
      <c r="A2137">
        <v>2136</v>
      </c>
      <c r="B2137">
        <v>4.2701000000000002</v>
      </c>
      <c r="C2137">
        <f>'PID Simulator'!$D$7/SQRT(1+('PID Simulator'!$D$8*B2137)^2)</f>
        <v>2.3412236154484223E-2</v>
      </c>
      <c r="D2137">
        <f>-DEGREES(ATAN2(1,'PID Simulator'!$D$8*B2137))+DEGREES(-'PID Simulator'!$D$9*B2137)</f>
        <v>-333.31716320169772</v>
      </c>
    </row>
    <row r="2138" spans="1:4" x14ac:dyDescent="0.15">
      <c r="A2138">
        <v>2137</v>
      </c>
      <c r="B2138">
        <v>4.2721</v>
      </c>
      <c r="C2138">
        <f>'PID Simulator'!$D$7/SQRT(1+('PID Simulator'!$D$8*B2138)^2)</f>
        <v>2.3401281629943465E-2</v>
      </c>
      <c r="D2138">
        <f>-DEGREES(ATAN2(1,'PID Simulator'!$D$8*B2138))+DEGREES(-'PID Simulator'!$D$9*B2138)</f>
        <v>-333.43238258075405</v>
      </c>
    </row>
    <row r="2139" spans="1:4" x14ac:dyDescent="0.15">
      <c r="A2139">
        <v>2138</v>
      </c>
      <c r="B2139">
        <v>4.2740999999999998</v>
      </c>
      <c r="C2139">
        <f>'PID Simulator'!$D$7/SQRT(1+('PID Simulator'!$D$8*B2139)^2)</f>
        <v>2.3390337348991184E-2</v>
      </c>
      <c r="D2139">
        <f>-DEGREES(ATAN2(1,'PID Simulator'!$D$8*B2139))+DEGREES(-'PID Simulator'!$D$9*B2139)</f>
        <v>-333.54760137257438</v>
      </c>
    </row>
    <row r="2140" spans="1:4" x14ac:dyDescent="0.15">
      <c r="A2140">
        <v>2139</v>
      </c>
      <c r="B2140">
        <v>4.2760999999999996</v>
      </c>
      <c r="C2140">
        <f>'PID Simulator'!$D$7/SQRT(1+('PID Simulator'!$D$8*B2140)^2)</f>
        <v>2.3379403297269834E-2</v>
      </c>
      <c r="D2140">
        <f>-DEGREES(ATAN2(1,'PID Simulator'!$D$8*B2140))+DEGREES(-'PID Simulator'!$D$9*B2140)</f>
        <v>-333.66281957798208</v>
      </c>
    </row>
    <row r="2141" spans="1:4" x14ac:dyDescent="0.15">
      <c r="A2141">
        <v>2140</v>
      </c>
      <c r="B2141">
        <v>4.2781000000000002</v>
      </c>
      <c r="C2141">
        <f>'PID Simulator'!$D$7/SQRT(1+('PID Simulator'!$D$8*B2141)^2)</f>
        <v>2.3368479460448673E-2</v>
      </c>
      <c r="D2141">
        <f>-DEGREES(ATAN2(1,'PID Simulator'!$D$8*B2141))+DEGREES(-'PID Simulator'!$D$9*B2141)</f>
        <v>-333.77803719779894</v>
      </c>
    </row>
    <row r="2142" spans="1:4" x14ac:dyDescent="0.15">
      <c r="A2142">
        <v>2141</v>
      </c>
      <c r="B2142">
        <v>4.2801</v>
      </c>
      <c r="C2142">
        <f>'PID Simulator'!$D$7/SQRT(1+('PID Simulator'!$D$8*B2142)^2)</f>
        <v>2.3357565824223742E-2</v>
      </c>
      <c r="D2142">
        <f>-DEGREES(ATAN2(1,'PID Simulator'!$D$8*B2142))+DEGREES(-'PID Simulator'!$D$9*B2142)</f>
        <v>-333.89325423284527</v>
      </c>
    </row>
    <row r="2143" spans="1:4" x14ac:dyDescent="0.15">
      <c r="A2143">
        <v>2142</v>
      </c>
      <c r="B2143">
        <v>4.2820999999999998</v>
      </c>
      <c r="C2143">
        <f>'PID Simulator'!$D$7/SQRT(1+('PID Simulator'!$D$8*B2143)^2)</f>
        <v>2.3346662374317727E-2</v>
      </c>
      <c r="D2143">
        <f>-DEGREES(ATAN2(1,'PID Simulator'!$D$8*B2143))+DEGREES(-'PID Simulator'!$D$9*B2143)</f>
        <v>-334.00847068393989</v>
      </c>
    </row>
    <row r="2144" spans="1:4" x14ac:dyDescent="0.15">
      <c r="A2144">
        <v>2143</v>
      </c>
      <c r="B2144">
        <v>4.2840999999999996</v>
      </c>
      <c r="C2144">
        <f>'PID Simulator'!$D$7/SQRT(1+('PID Simulator'!$D$8*B2144)^2)</f>
        <v>2.3335769096479973E-2</v>
      </c>
      <c r="D2144">
        <f>-DEGREES(ATAN2(1,'PID Simulator'!$D$8*B2144))+DEGREES(-'PID Simulator'!$D$9*B2144)</f>
        <v>-334.12368655189994</v>
      </c>
    </row>
    <row r="2145" spans="1:4" x14ac:dyDescent="0.15">
      <c r="A2145">
        <v>2144</v>
      </c>
      <c r="B2145">
        <v>4.2861000000000002</v>
      </c>
      <c r="C2145">
        <f>'PID Simulator'!$D$7/SQRT(1+('PID Simulator'!$D$8*B2145)^2)</f>
        <v>2.3324885976486361E-2</v>
      </c>
      <c r="D2145">
        <f>-DEGREES(ATAN2(1,'PID Simulator'!$D$8*B2145))+DEGREES(-'PID Simulator'!$D$9*B2145)</f>
        <v>-334.23890183754133</v>
      </c>
    </row>
    <row r="2146" spans="1:4" x14ac:dyDescent="0.15">
      <c r="A2146">
        <v>2145</v>
      </c>
      <c r="B2146">
        <v>4.2881</v>
      </c>
      <c r="C2146">
        <f>'PID Simulator'!$D$7/SQRT(1+('PID Simulator'!$D$8*B2146)^2)</f>
        <v>2.33140130001393E-2</v>
      </c>
      <c r="D2146">
        <f>-DEGREES(ATAN2(1,'PID Simulator'!$D$8*B2146))+DEGREES(-'PID Simulator'!$D$9*B2146)</f>
        <v>-334.35411654167808</v>
      </c>
    </row>
    <row r="2147" spans="1:4" x14ac:dyDescent="0.15">
      <c r="A2147">
        <v>2146</v>
      </c>
      <c r="B2147">
        <v>4.2900999999999998</v>
      </c>
      <c r="C2147">
        <f>'PID Simulator'!$D$7/SQRT(1+('PID Simulator'!$D$8*B2147)^2)</f>
        <v>2.3303150153267605E-2</v>
      </c>
      <c r="D2147">
        <f>-DEGREES(ATAN2(1,'PID Simulator'!$D$8*B2147))+DEGREES(-'PID Simulator'!$D$9*B2147)</f>
        <v>-334.46933066512304</v>
      </c>
    </row>
    <row r="2148" spans="1:4" x14ac:dyDescent="0.15">
      <c r="A2148">
        <v>2147</v>
      </c>
      <c r="B2148">
        <v>4.2920999999999996</v>
      </c>
      <c r="C2148">
        <f>'PID Simulator'!$D$7/SQRT(1+('PID Simulator'!$D$8*B2148)^2)</f>
        <v>2.3292297421726504E-2</v>
      </c>
      <c r="D2148">
        <f>-DEGREES(ATAN2(1,'PID Simulator'!$D$8*B2148))+DEGREES(-'PID Simulator'!$D$9*B2148)</f>
        <v>-334.58454420868713</v>
      </c>
    </row>
    <row r="2149" spans="1:4" x14ac:dyDescent="0.15">
      <c r="A2149">
        <v>2148</v>
      </c>
      <c r="B2149">
        <v>4.2941000000000003</v>
      </c>
      <c r="C2149">
        <f>'PID Simulator'!$D$7/SQRT(1+('PID Simulator'!$D$8*B2149)^2)</f>
        <v>2.3281454791397507E-2</v>
      </c>
      <c r="D2149">
        <f>-DEGREES(ATAN2(1,'PID Simulator'!$D$8*B2149))+DEGREES(-'PID Simulator'!$D$9*B2149)</f>
        <v>-334.69975717318033</v>
      </c>
    </row>
    <row r="2150" spans="1:4" x14ac:dyDescent="0.15">
      <c r="A2150">
        <v>2149</v>
      </c>
      <c r="B2150">
        <v>4.2961</v>
      </c>
      <c r="C2150">
        <f>'PID Simulator'!$D$7/SQRT(1+('PID Simulator'!$D$8*B2150)^2)</f>
        <v>2.3270622248188409E-2</v>
      </c>
      <c r="D2150">
        <f>-DEGREES(ATAN2(1,'PID Simulator'!$D$8*B2150))+DEGREES(-'PID Simulator'!$D$9*B2150)</f>
        <v>-334.81496955941054</v>
      </c>
    </row>
    <row r="2151" spans="1:4" x14ac:dyDescent="0.15">
      <c r="A2151">
        <v>2150</v>
      </c>
      <c r="B2151">
        <v>4.2980999999999998</v>
      </c>
      <c r="C2151">
        <f>'PID Simulator'!$D$7/SQRT(1+('PID Simulator'!$D$8*B2151)^2)</f>
        <v>2.3259799778033184E-2</v>
      </c>
      <c r="D2151">
        <f>-DEGREES(ATAN2(1,'PID Simulator'!$D$8*B2151))+DEGREES(-'PID Simulator'!$D$9*B2151)</f>
        <v>-334.93018136818455</v>
      </c>
    </row>
    <row r="2152" spans="1:4" x14ac:dyDescent="0.15">
      <c r="A2152">
        <v>2151</v>
      </c>
      <c r="B2152">
        <v>4.3000999999999996</v>
      </c>
      <c r="C2152">
        <f>'PID Simulator'!$D$7/SQRT(1+('PID Simulator'!$D$8*B2152)^2)</f>
        <v>2.3248987366891936E-2</v>
      </c>
      <c r="D2152">
        <f>-DEGREES(ATAN2(1,'PID Simulator'!$D$8*B2152))+DEGREES(-'PID Simulator'!$D$9*B2152)</f>
        <v>-335.04539260030742</v>
      </c>
    </row>
    <row r="2153" spans="1:4" x14ac:dyDescent="0.15">
      <c r="A2153">
        <v>2152</v>
      </c>
      <c r="B2153">
        <v>4.3021000000000003</v>
      </c>
      <c r="C2153">
        <f>'PID Simulator'!$D$7/SQRT(1+('PID Simulator'!$D$8*B2153)^2)</f>
        <v>2.3238185000750845E-2</v>
      </c>
      <c r="D2153">
        <f>-DEGREES(ATAN2(1,'PID Simulator'!$D$8*B2153))+DEGREES(-'PID Simulator'!$D$9*B2153)</f>
        <v>-335.16060325658293</v>
      </c>
    </row>
    <row r="2154" spans="1:4" x14ac:dyDescent="0.15">
      <c r="A2154">
        <v>2153</v>
      </c>
      <c r="B2154">
        <v>4.3041</v>
      </c>
      <c r="C2154">
        <f>'PID Simulator'!$D$7/SQRT(1+('PID Simulator'!$D$8*B2154)^2)</f>
        <v>2.3227392665622119E-2</v>
      </c>
      <c r="D2154">
        <f>-DEGREES(ATAN2(1,'PID Simulator'!$D$8*B2154))+DEGREES(-'PID Simulator'!$D$9*B2154)</f>
        <v>-335.27581333781313</v>
      </c>
    </row>
    <row r="2155" spans="1:4" x14ac:dyDescent="0.15">
      <c r="A2155">
        <v>2154</v>
      </c>
      <c r="B2155">
        <v>4.3060999999999998</v>
      </c>
      <c r="C2155">
        <f>'PID Simulator'!$D$7/SQRT(1+('PID Simulator'!$D$8*B2155)^2)</f>
        <v>2.3216610347543892E-2</v>
      </c>
      <c r="D2155">
        <f>-DEGREES(ATAN2(1,'PID Simulator'!$D$8*B2155))+DEGREES(-'PID Simulator'!$D$9*B2155)</f>
        <v>-335.39102284479873</v>
      </c>
    </row>
    <row r="2156" spans="1:4" x14ac:dyDescent="0.15">
      <c r="A2156">
        <v>2155</v>
      </c>
      <c r="B2156">
        <v>4.3080999999999996</v>
      </c>
      <c r="C2156">
        <f>'PID Simulator'!$D$7/SQRT(1+('PID Simulator'!$D$8*B2156)^2)</f>
        <v>2.3205838032580212E-2</v>
      </c>
      <c r="D2156">
        <f>-DEGREES(ATAN2(1,'PID Simulator'!$D$8*B2156))+DEGREES(-'PID Simulator'!$D$9*B2156)</f>
        <v>-335.50623177833893</v>
      </c>
    </row>
    <row r="2157" spans="1:4" x14ac:dyDescent="0.15">
      <c r="A2157">
        <v>2156</v>
      </c>
      <c r="B2157">
        <v>4.3101000000000003</v>
      </c>
      <c r="C2157">
        <f>'PID Simulator'!$D$7/SQRT(1+('PID Simulator'!$D$8*B2157)^2)</f>
        <v>2.3195075706820938E-2</v>
      </c>
      <c r="D2157">
        <f>-DEGREES(ATAN2(1,'PID Simulator'!$D$8*B2157))+DEGREES(-'PID Simulator'!$D$9*B2157)</f>
        <v>-335.62144013923148</v>
      </c>
    </row>
    <row r="2158" spans="1:4" x14ac:dyDescent="0.15">
      <c r="A2158">
        <v>2157</v>
      </c>
      <c r="B2158">
        <v>4.3121</v>
      </c>
      <c r="C2158">
        <f>'PID Simulator'!$D$7/SQRT(1+('PID Simulator'!$D$8*B2158)^2)</f>
        <v>2.3184323356381716E-2</v>
      </c>
      <c r="D2158">
        <f>-DEGREES(ATAN2(1,'PID Simulator'!$D$8*B2158))+DEGREES(-'PID Simulator'!$D$9*B2158)</f>
        <v>-335.73664792827253</v>
      </c>
    </row>
    <row r="2159" spans="1:4" x14ac:dyDescent="0.15">
      <c r="A2159">
        <v>2158</v>
      </c>
      <c r="B2159">
        <v>4.3140999999999998</v>
      </c>
      <c r="C2159">
        <f>'PID Simulator'!$D$7/SQRT(1+('PID Simulator'!$D$8*B2159)^2)</f>
        <v>2.3173580967403906E-2</v>
      </c>
      <c r="D2159">
        <f>-DEGREES(ATAN2(1,'PID Simulator'!$D$8*B2159))+DEGREES(-'PID Simulator'!$D$9*B2159)</f>
        <v>-335.85185514625687</v>
      </c>
    </row>
    <row r="2160" spans="1:4" x14ac:dyDescent="0.15">
      <c r="A2160">
        <v>2159</v>
      </c>
      <c r="B2160">
        <v>4.3160999999999996</v>
      </c>
      <c r="C2160">
        <f>'PID Simulator'!$D$7/SQRT(1+('PID Simulator'!$D$8*B2160)^2)</f>
        <v>2.3162848526054509E-2</v>
      </c>
      <c r="D2160">
        <f>-DEGREES(ATAN2(1,'PID Simulator'!$D$8*B2160))+DEGREES(-'PID Simulator'!$D$9*B2160)</f>
        <v>-335.96706179397779</v>
      </c>
    </row>
    <row r="2161" spans="1:4" x14ac:dyDescent="0.15">
      <c r="A2161">
        <v>2160</v>
      </c>
      <c r="B2161">
        <v>4.3181000000000003</v>
      </c>
      <c r="C2161">
        <f>'PID Simulator'!$D$7/SQRT(1+('PID Simulator'!$D$8*B2161)^2)</f>
        <v>2.315212601852612E-2</v>
      </c>
      <c r="D2161">
        <f>-DEGREES(ATAN2(1,'PID Simulator'!$D$8*B2161))+DEGREES(-'PID Simulator'!$D$9*B2161)</f>
        <v>-336.08226787222713</v>
      </c>
    </row>
    <row r="2162" spans="1:4" x14ac:dyDescent="0.15">
      <c r="A2162">
        <v>2161</v>
      </c>
      <c r="B2162">
        <v>4.3201000000000001</v>
      </c>
      <c r="C2162">
        <f>'PID Simulator'!$D$7/SQRT(1+('PID Simulator'!$D$8*B2162)^2)</f>
        <v>2.314141343103689E-2</v>
      </c>
      <c r="D2162">
        <f>-DEGREES(ATAN2(1,'PID Simulator'!$D$8*B2162))+DEGREES(-'PID Simulator'!$D$9*B2162)</f>
        <v>-336.19747338179513</v>
      </c>
    </row>
    <row r="2163" spans="1:4" x14ac:dyDescent="0.15">
      <c r="A2163">
        <v>2162</v>
      </c>
      <c r="B2163">
        <v>4.3220999999999998</v>
      </c>
      <c r="C2163">
        <f>'PID Simulator'!$D$7/SQRT(1+('PID Simulator'!$D$8*B2163)^2)</f>
        <v>2.3130710749830412E-2</v>
      </c>
      <c r="D2163">
        <f>-DEGREES(ATAN2(1,'PID Simulator'!$D$8*B2163))+DEGREES(-'PID Simulator'!$D$9*B2163)</f>
        <v>-336.31267832347083</v>
      </c>
    </row>
    <row r="2164" spans="1:4" x14ac:dyDescent="0.15">
      <c r="A2164">
        <v>2163</v>
      </c>
      <c r="B2164">
        <v>4.3240999999999996</v>
      </c>
      <c r="C2164">
        <f>'PID Simulator'!$D$7/SQRT(1+('PID Simulator'!$D$8*B2164)^2)</f>
        <v>2.3120017961175722E-2</v>
      </c>
      <c r="D2164">
        <f>-DEGREES(ATAN2(1,'PID Simulator'!$D$8*B2164))+DEGREES(-'PID Simulator'!$D$9*B2164)</f>
        <v>-336.42788269804151</v>
      </c>
    </row>
    <row r="2165" spans="1:4" x14ac:dyDescent="0.15">
      <c r="A2165">
        <v>2164</v>
      </c>
      <c r="B2165">
        <v>4.3261000000000003</v>
      </c>
      <c r="C2165">
        <f>'PID Simulator'!$D$7/SQRT(1+('PID Simulator'!$D$8*B2165)^2)</f>
        <v>2.3109335051367204E-2</v>
      </c>
      <c r="D2165">
        <f>-DEGREES(ATAN2(1,'PID Simulator'!$D$8*B2165))+DEGREES(-'PID Simulator'!$D$9*B2165)</f>
        <v>-336.54308650629332</v>
      </c>
    </row>
    <row r="2166" spans="1:4" x14ac:dyDescent="0.15">
      <c r="A2166">
        <v>2165</v>
      </c>
      <c r="B2166">
        <v>4.3281000000000001</v>
      </c>
      <c r="C2166">
        <f>'PID Simulator'!$D$7/SQRT(1+('PID Simulator'!$D$8*B2166)^2)</f>
        <v>2.3098662006724547E-2</v>
      </c>
      <c r="D2166">
        <f>-DEGREES(ATAN2(1,'PID Simulator'!$D$8*B2166))+DEGREES(-'PID Simulator'!$D$9*B2166)</f>
        <v>-336.65828974901063</v>
      </c>
    </row>
    <row r="2167" spans="1:4" x14ac:dyDescent="0.15">
      <c r="A2167">
        <v>2166</v>
      </c>
      <c r="B2167">
        <v>4.3300999999999998</v>
      </c>
      <c r="C2167">
        <f>'PID Simulator'!$D$7/SQRT(1+('PID Simulator'!$D$8*B2167)^2)</f>
        <v>2.3087998813592664E-2</v>
      </c>
      <c r="D2167">
        <f>-DEGREES(ATAN2(1,'PID Simulator'!$D$8*B2167))+DEGREES(-'PID Simulator'!$D$9*B2167)</f>
        <v>-336.77349242697653</v>
      </c>
    </row>
    <row r="2168" spans="1:4" x14ac:dyDescent="0.15">
      <c r="A2168">
        <v>2167</v>
      </c>
      <c r="B2168">
        <v>4.3320999999999996</v>
      </c>
      <c r="C2168">
        <f>'PID Simulator'!$D$7/SQRT(1+('PID Simulator'!$D$8*B2168)^2)</f>
        <v>2.3077345458341673E-2</v>
      </c>
      <c r="D2168">
        <f>-DEGREES(ATAN2(1,'PID Simulator'!$D$8*B2168))+DEGREES(-'PID Simulator'!$D$9*B2168)</f>
        <v>-336.88869454097272</v>
      </c>
    </row>
    <row r="2169" spans="1:4" x14ac:dyDescent="0.15">
      <c r="A2169">
        <v>2168</v>
      </c>
      <c r="B2169">
        <v>4.3341000000000003</v>
      </c>
      <c r="C2169">
        <f>'PID Simulator'!$D$7/SQRT(1+('PID Simulator'!$D$8*B2169)^2)</f>
        <v>2.3066701927366803E-2</v>
      </c>
      <c r="D2169">
        <f>-DEGREES(ATAN2(1,'PID Simulator'!$D$8*B2169))+DEGREES(-'PID Simulator'!$D$9*B2169)</f>
        <v>-337.00389609177944</v>
      </c>
    </row>
    <row r="2170" spans="1:4" x14ac:dyDescent="0.15">
      <c r="A2170">
        <v>2169</v>
      </c>
      <c r="B2170">
        <v>4.3361000000000001</v>
      </c>
      <c r="C2170">
        <f>'PID Simulator'!$D$7/SQRT(1+('PID Simulator'!$D$8*B2170)^2)</f>
        <v>2.3056068207088356E-2</v>
      </c>
      <c r="D2170">
        <f>-DEGREES(ATAN2(1,'PID Simulator'!$D$8*B2170))+DEGREES(-'PID Simulator'!$D$9*B2170)</f>
        <v>-337.11909708017527</v>
      </c>
    </row>
    <row r="2171" spans="1:4" x14ac:dyDescent="0.15">
      <c r="A2171">
        <v>2170</v>
      </c>
      <c r="B2171">
        <v>4.3380999999999998</v>
      </c>
      <c r="C2171">
        <f>'PID Simulator'!$D$7/SQRT(1+('PID Simulator'!$D$8*B2171)^2)</f>
        <v>2.3045444283951645E-2</v>
      </c>
      <c r="D2171">
        <f>-DEGREES(ATAN2(1,'PID Simulator'!$D$8*B2171))+DEGREES(-'PID Simulator'!$D$9*B2171)</f>
        <v>-337.23429750693759</v>
      </c>
    </row>
    <row r="2172" spans="1:4" x14ac:dyDescent="0.15">
      <c r="A2172">
        <v>2171</v>
      </c>
      <c r="B2172">
        <v>4.3400999999999996</v>
      </c>
      <c r="C2172">
        <f>'PID Simulator'!$D$7/SQRT(1+('PID Simulator'!$D$8*B2172)^2)</f>
        <v>2.3034830144426928E-2</v>
      </c>
      <c r="D2172">
        <f>-DEGREES(ATAN2(1,'PID Simulator'!$D$8*B2172))+DEGREES(-'PID Simulator'!$D$9*B2172)</f>
        <v>-337.34949737284228</v>
      </c>
    </row>
    <row r="2173" spans="1:4" x14ac:dyDescent="0.15">
      <c r="A2173">
        <v>2172</v>
      </c>
      <c r="B2173">
        <v>4.3421000000000003</v>
      </c>
      <c r="C2173">
        <f>'PID Simulator'!$D$7/SQRT(1+('PID Simulator'!$D$8*B2173)^2)</f>
        <v>2.3024225775009354E-2</v>
      </c>
      <c r="D2173">
        <f>-DEGREES(ATAN2(1,'PID Simulator'!$D$8*B2173))+DEGREES(-'PID Simulator'!$D$9*B2173)</f>
        <v>-337.46469667866393</v>
      </c>
    </row>
    <row r="2174" spans="1:4" x14ac:dyDescent="0.15">
      <c r="A2174">
        <v>2173</v>
      </c>
      <c r="B2174">
        <v>4.3441000000000001</v>
      </c>
      <c r="C2174">
        <f>'PID Simulator'!$D$7/SQRT(1+('PID Simulator'!$D$8*B2174)^2)</f>
        <v>2.3013631162218925E-2</v>
      </c>
      <c r="D2174">
        <f>-DEGREES(ATAN2(1,'PID Simulator'!$D$8*B2174))+DEGREES(-'PID Simulator'!$D$9*B2174)</f>
        <v>-337.57989542517544</v>
      </c>
    </row>
    <row r="2175" spans="1:4" x14ac:dyDescent="0.15">
      <c r="A2175">
        <v>2174</v>
      </c>
      <c r="B2175">
        <v>4.3460999999999999</v>
      </c>
      <c r="C2175">
        <f>'PID Simulator'!$D$7/SQRT(1+('PID Simulator'!$D$8*B2175)^2)</f>
        <v>2.3003046292600419E-2</v>
      </c>
      <c r="D2175">
        <f>-DEGREES(ATAN2(1,'PID Simulator'!$D$8*B2175))+DEGREES(-'PID Simulator'!$D$9*B2175)</f>
        <v>-337.6950936131484</v>
      </c>
    </row>
    <row r="2176" spans="1:4" x14ac:dyDescent="0.15">
      <c r="A2176">
        <v>2175</v>
      </c>
      <c r="B2176">
        <v>4.3480999999999996</v>
      </c>
      <c r="C2176">
        <f>'PID Simulator'!$D$7/SQRT(1+('PID Simulator'!$D$8*B2176)^2)</f>
        <v>2.2992471152723324E-2</v>
      </c>
      <c r="D2176">
        <f>-DEGREES(ATAN2(1,'PID Simulator'!$D$8*B2176))+DEGREES(-'PID Simulator'!$D$9*B2176)</f>
        <v>-337.81029124335305</v>
      </c>
    </row>
    <row r="2177" spans="1:4" x14ac:dyDescent="0.15">
      <c r="A2177">
        <v>2176</v>
      </c>
      <c r="B2177">
        <v>4.3501000000000003</v>
      </c>
      <c r="C2177">
        <f>'PID Simulator'!$D$7/SQRT(1+('PID Simulator'!$D$8*B2177)^2)</f>
        <v>2.2981905729181799E-2</v>
      </c>
      <c r="D2177">
        <f>-DEGREES(ATAN2(1,'PID Simulator'!$D$8*B2177))+DEGREES(-'PID Simulator'!$D$9*B2177)</f>
        <v>-337.92548831655824</v>
      </c>
    </row>
    <row r="2178" spans="1:4" x14ac:dyDescent="0.15">
      <c r="A2178">
        <v>2177</v>
      </c>
      <c r="B2178">
        <v>4.3521000000000001</v>
      </c>
      <c r="C2178">
        <f>'PID Simulator'!$D$7/SQRT(1+('PID Simulator'!$D$8*B2178)^2)</f>
        <v>2.2971350008594627E-2</v>
      </c>
      <c r="D2178">
        <f>-DEGREES(ATAN2(1,'PID Simulator'!$D$8*B2178))+DEGREES(-'PID Simulator'!$D$9*B2178)</f>
        <v>-338.04068483353115</v>
      </c>
    </row>
    <row r="2179" spans="1:4" x14ac:dyDescent="0.15">
      <c r="A2179">
        <v>2178</v>
      </c>
      <c r="B2179">
        <v>4.3540999999999999</v>
      </c>
      <c r="C2179">
        <f>'PID Simulator'!$D$7/SQRT(1+('PID Simulator'!$D$8*B2179)^2)</f>
        <v>2.2960803977605134E-2</v>
      </c>
      <c r="D2179">
        <f>-DEGREES(ATAN2(1,'PID Simulator'!$D$8*B2179))+DEGREES(-'PID Simulator'!$D$9*B2179)</f>
        <v>-338.15588079503789</v>
      </c>
    </row>
    <row r="2180" spans="1:4" x14ac:dyDescent="0.15">
      <c r="A2180">
        <v>2179</v>
      </c>
      <c r="B2180">
        <v>4.3560999999999996</v>
      </c>
      <c r="C2180">
        <f>'PID Simulator'!$D$7/SQRT(1+('PID Simulator'!$D$8*B2180)^2)</f>
        <v>2.2950267622881139E-2</v>
      </c>
      <c r="D2180">
        <f>-DEGREES(ATAN2(1,'PID Simulator'!$D$8*B2180))+DEGREES(-'PID Simulator'!$D$9*B2180)</f>
        <v>-338.27107620184296</v>
      </c>
    </row>
    <row r="2181" spans="1:4" x14ac:dyDescent="0.15">
      <c r="A2181">
        <v>2180</v>
      </c>
      <c r="B2181">
        <v>4.3580999999999994</v>
      </c>
      <c r="C2181">
        <f>'PID Simulator'!$D$7/SQRT(1+('PID Simulator'!$D$8*B2181)^2)</f>
        <v>2.2939740931114908E-2</v>
      </c>
      <c r="D2181">
        <f>-DEGREES(ATAN2(1,'PID Simulator'!$D$8*B2181))+DEGREES(-'PID Simulator'!$D$9*B2181)</f>
        <v>-338.38627105470948</v>
      </c>
    </row>
    <row r="2182" spans="1:4" x14ac:dyDescent="0.15">
      <c r="A2182">
        <v>2181</v>
      </c>
      <c r="B2182">
        <v>4.3601000000000001</v>
      </c>
      <c r="C2182">
        <f>'PID Simulator'!$D$7/SQRT(1+('PID Simulator'!$D$8*B2182)^2)</f>
        <v>2.2929223889023097E-2</v>
      </c>
      <c r="D2182">
        <f>-DEGREES(ATAN2(1,'PID Simulator'!$D$8*B2182))+DEGREES(-'PID Simulator'!$D$9*B2182)</f>
        <v>-338.50146535439927</v>
      </c>
    </row>
    <row r="2183" spans="1:4" x14ac:dyDescent="0.15">
      <c r="A2183">
        <v>2182</v>
      </c>
      <c r="B2183">
        <v>4.3620999999999999</v>
      </c>
      <c r="C2183">
        <f>'PID Simulator'!$D$7/SQRT(1+('PID Simulator'!$D$8*B2183)^2)</f>
        <v>2.2918716483346677E-2</v>
      </c>
      <c r="D2183">
        <f>-DEGREES(ATAN2(1,'PID Simulator'!$D$8*B2183))+DEGREES(-'PID Simulator'!$D$9*B2183)</f>
        <v>-338.61665910167261</v>
      </c>
    </row>
    <row r="2184" spans="1:4" x14ac:dyDescent="0.15">
      <c r="A2184">
        <v>2183</v>
      </c>
      <c r="B2184">
        <v>4.3640999999999996</v>
      </c>
      <c r="C2184">
        <f>'PID Simulator'!$D$7/SQRT(1+('PID Simulator'!$D$8*B2184)^2)</f>
        <v>2.2908218700850906E-2</v>
      </c>
      <c r="D2184">
        <f>-DEGREES(ATAN2(1,'PID Simulator'!$D$8*B2184))+DEGREES(-'PID Simulator'!$D$9*B2184)</f>
        <v>-338.73185229728847</v>
      </c>
    </row>
    <row r="2185" spans="1:4" x14ac:dyDescent="0.15">
      <c r="A2185">
        <v>2184</v>
      </c>
      <c r="B2185">
        <v>4.3660999999999994</v>
      </c>
      <c r="C2185">
        <f>'PID Simulator'!$D$7/SQRT(1+('PID Simulator'!$D$8*B2185)^2)</f>
        <v>2.289773052832526E-2</v>
      </c>
      <c r="D2185">
        <f>-DEGREES(ATAN2(1,'PID Simulator'!$D$8*B2185))+DEGREES(-'PID Simulator'!$D$9*B2185)</f>
        <v>-338.84704494200446</v>
      </c>
    </row>
    <row r="2186" spans="1:4" x14ac:dyDescent="0.15">
      <c r="A2186">
        <v>2185</v>
      </c>
      <c r="B2186">
        <v>4.3681000000000001</v>
      </c>
      <c r="C2186">
        <f>'PID Simulator'!$D$7/SQRT(1+('PID Simulator'!$D$8*B2186)^2)</f>
        <v>2.288725195258336E-2</v>
      </c>
      <c r="D2186">
        <f>-DEGREES(ATAN2(1,'PID Simulator'!$D$8*B2186))+DEGREES(-'PID Simulator'!$D$9*B2186)</f>
        <v>-338.96223703657677</v>
      </c>
    </row>
    <row r="2187" spans="1:4" x14ac:dyDescent="0.15">
      <c r="A2187">
        <v>2186</v>
      </c>
      <c r="B2187">
        <v>4.3700999999999999</v>
      </c>
      <c r="C2187">
        <f>'PID Simulator'!$D$7/SQRT(1+('PID Simulator'!$D$8*B2187)^2)</f>
        <v>2.2876782960462964E-2</v>
      </c>
      <c r="D2187">
        <f>-DEGREES(ATAN2(1,'PID Simulator'!$D$8*B2187))+DEGREES(-'PID Simulator'!$D$9*B2187)</f>
        <v>-339.07742858176016</v>
      </c>
    </row>
    <row r="2188" spans="1:4" x14ac:dyDescent="0.15">
      <c r="A2188">
        <v>2187</v>
      </c>
      <c r="B2188">
        <v>4.3720999999999997</v>
      </c>
      <c r="C2188">
        <f>'PID Simulator'!$D$7/SQRT(1+('PID Simulator'!$D$8*B2188)^2)</f>
        <v>2.2866323538825856E-2</v>
      </c>
      <c r="D2188">
        <f>-DEGREES(ATAN2(1,'PID Simulator'!$D$8*B2188))+DEGREES(-'PID Simulator'!$D$9*B2188)</f>
        <v>-339.19261957830804</v>
      </c>
    </row>
    <row r="2189" spans="1:4" x14ac:dyDescent="0.15">
      <c r="A2189">
        <v>2188</v>
      </c>
      <c r="B2189">
        <v>4.3740999999999994</v>
      </c>
      <c r="C2189">
        <f>'PID Simulator'!$D$7/SQRT(1+('PID Simulator'!$D$8*B2189)^2)</f>
        <v>2.2855873674557832E-2</v>
      </c>
      <c r="D2189">
        <f>-DEGREES(ATAN2(1,'PID Simulator'!$D$8*B2189))+DEGREES(-'PID Simulator'!$D$9*B2189)</f>
        <v>-339.3078100269725</v>
      </c>
    </row>
    <row r="2190" spans="1:4" x14ac:dyDescent="0.15">
      <c r="A2190">
        <v>2189</v>
      </c>
      <c r="B2190">
        <v>4.3761000000000001</v>
      </c>
      <c r="C2190">
        <f>'PID Simulator'!$D$7/SQRT(1+('PID Simulator'!$D$8*B2190)^2)</f>
        <v>2.2845433354568623E-2</v>
      </c>
      <c r="D2190">
        <f>-DEGREES(ATAN2(1,'PID Simulator'!$D$8*B2190))+DEGREES(-'PID Simulator'!$D$9*B2190)</f>
        <v>-339.42299992850417</v>
      </c>
    </row>
    <row r="2191" spans="1:4" x14ac:dyDescent="0.15">
      <c r="A2191">
        <v>2190</v>
      </c>
      <c r="B2191">
        <v>4.3780999999999999</v>
      </c>
      <c r="C2191">
        <f>'PID Simulator'!$D$7/SQRT(1+('PID Simulator'!$D$8*B2191)^2)</f>
        <v>2.2835002565791861E-2</v>
      </c>
      <c r="D2191">
        <f>-DEGREES(ATAN2(1,'PID Simulator'!$D$8*B2191))+DEGREES(-'PID Simulator'!$D$9*B2191)</f>
        <v>-339.5381892836524</v>
      </c>
    </row>
    <row r="2192" spans="1:4" x14ac:dyDescent="0.15">
      <c r="A2192">
        <v>2191</v>
      </c>
      <c r="B2192">
        <v>4.3800999999999997</v>
      </c>
      <c r="C2192">
        <f>'PID Simulator'!$D$7/SQRT(1+('PID Simulator'!$D$8*B2192)^2)</f>
        <v>2.2824581295184998E-2</v>
      </c>
      <c r="D2192">
        <f>-DEGREES(ATAN2(1,'PID Simulator'!$D$8*B2192))+DEGREES(-'PID Simulator'!$D$9*B2192)</f>
        <v>-339.65337809316509</v>
      </c>
    </row>
    <row r="2193" spans="1:4" x14ac:dyDescent="0.15">
      <c r="A2193">
        <v>2192</v>
      </c>
      <c r="B2193">
        <v>4.3820999999999994</v>
      </c>
      <c r="C2193">
        <f>'PID Simulator'!$D$7/SQRT(1+('PID Simulator'!$D$8*B2193)^2)</f>
        <v>2.2814169529729266E-2</v>
      </c>
      <c r="D2193">
        <f>-DEGREES(ATAN2(1,'PID Simulator'!$D$8*B2193))+DEGREES(-'PID Simulator'!$D$9*B2193)</f>
        <v>-339.76856635778881</v>
      </c>
    </row>
    <row r="2194" spans="1:4" x14ac:dyDescent="0.15">
      <c r="A2194">
        <v>2193</v>
      </c>
      <c r="B2194">
        <v>4.3841000000000001</v>
      </c>
      <c r="C2194">
        <f>'PID Simulator'!$D$7/SQRT(1+('PID Simulator'!$D$8*B2194)^2)</f>
        <v>2.2803767256429637E-2</v>
      </c>
      <c r="D2194">
        <f>-DEGREES(ATAN2(1,'PID Simulator'!$D$8*B2194))+DEGREES(-'PID Simulator'!$D$9*B2194)</f>
        <v>-339.88375407826879</v>
      </c>
    </row>
    <row r="2195" spans="1:4" x14ac:dyDescent="0.15">
      <c r="A2195">
        <v>2194</v>
      </c>
      <c r="B2195">
        <v>4.3860999999999999</v>
      </c>
      <c r="C2195">
        <f>'PID Simulator'!$D$7/SQRT(1+('PID Simulator'!$D$8*B2195)^2)</f>
        <v>2.279337446231474E-2</v>
      </c>
      <c r="D2195">
        <f>-DEGREES(ATAN2(1,'PID Simulator'!$D$8*B2195))+DEGREES(-'PID Simulator'!$D$9*B2195)</f>
        <v>-339.99894125534883</v>
      </c>
    </row>
    <row r="2196" spans="1:4" x14ac:dyDescent="0.15">
      <c r="A2196">
        <v>2195</v>
      </c>
      <c r="B2196">
        <v>4.3880999999999997</v>
      </c>
      <c r="C2196">
        <f>'PID Simulator'!$D$7/SQRT(1+('PID Simulator'!$D$8*B2196)^2)</f>
        <v>2.2782991134436818E-2</v>
      </c>
      <c r="D2196">
        <f>-DEGREES(ATAN2(1,'PID Simulator'!$D$8*B2196))+DEGREES(-'PID Simulator'!$D$9*B2196)</f>
        <v>-340.11412788977145</v>
      </c>
    </row>
    <row r="2197" spans="1:4" x14ac:dyDescent="0.15">
      <c r="A2197">
        <v>2196</v>
      </c>
      <c r="B2197">
        <v>4.3900999999999994</v>
      </c>
      <c r="C2197">
        <f>'PID Simulator'!$D$7/SQRT(1+('PID Simulator'!$D$8*B2197)^2)</f>
        <v>2.2772617259871706E-2</v>
      </c>
      <c r="D2197">
        <f>-DEGREES(ATAN2(1,'PID Simulator'!$D$8*B2197))+DEGREES(-'PID Simulator'!$D$9*B2197)</f>
        <v>-340.22931398227786</v>
      </c>
    </row>
    <row r="2198" spans="1:4" x14ac:dyDescent="0.15">
      <c r="A2198">
        <v>2197</v>
      </c>
      <c r="B2198">
        <v>4.3921000000000001</v>
      </c>
      <c r="C2198">
        <f>'PID Simulator'!$D$7/SQRT(1+('PID Simulator'!$D$8*B2198)^2)</f>
        <v>2.2762252825718709E-2</v>
      </c>
      <c r="D2198">
        <f>-DEGREES(ATAN2(1,'PID Simulator'!$D$8*B2198))+DEGREES(-'PID Simulator'!$D$9*B2198)</f>
        <v>-340.3444995336078</v>
      </c>
    </row>
    <row r="2199" spans="1:4" x14ac:dyDescent="0.15">
      <c r="A2199">
        <v>2198</v>
      </c>
      <c r="B2199">
        <v>4.3940999999999999</v>
      </c>
      <c r="C2199">
        <f>'PID Simulator'!$D$7/SQRT(1+('PID Simulator'!$D$8*B2199)^2)</f>
        <v>2.2751897819100621E-2</v>
      </c>
      <c r="D2199">
        <f>-DEGREES(ATAN2(1,'PID Simulator'!$D$8*B2199))+DEGREES(-'PID Simulator'!$D$9*B2199)</f>
        <v>-340.45968454449962</v>
      </c>
    </row>
    <row r="2200" spans="1:4" x14ac:dyDescent="0.15">
      <c r="A2200">
        <v>2199</v>
      </c>
      <c r="B2200">
        <v>4.3960999999999997</v>
      </c>
      <c r="C2200">
        <f>'PID Simulator'!$D$7/SQRT(1+('PID Simulator'!$D$8*B2200)^2)</f>
        <v>2.2741552227163623E-2</v>
      </c>
      <c r="D2200">
        <f>-DEGREES(ATAN2(1,'PID Simulator'!$D$8*B2200))+DEGREES(-'PID Simulator'!$D$9*B2200)</f>
        <v>-340.57486901569058</v>
      </c>
    </row>
    <row r="2201" spans="1:4" x14ac:dyDescent="0.15">
      <c r="A2201">
        <v>2200</v>
      </c>
      <c r="B2201">
        <v>4.3980999999999995</v>
      </c>
      <c r="C2201">
        <f>'PID Simulator'!$D$7/SQRT(1+('PID Simulator'!$D$8*B2201)^2)</f>
        <v>2.2731216037077256E-2</v>
      </c>
      <c r="D2201">
        <f>-DEGREES(ATAN2(1,'PID Simulator'!$D$8*B2201))+DEGREES(-'PID Simulator'!$D$9*B2201)</f>
        <v>-340.69005294791634</v>
      </c>
    </row>
    <row r="2202" spans="1:4" x14ac:dyDescent="0.15">
      <c r="A2202">
        <v>2201</v>
      </c>
      <c r="B2202">
        <v>4.4001000000000001</v>
      </c>
      <c r="C2202">
        <f>'PID Simulator'!$D$7/SQRT(1+('PID Simulator'!$D$8*B2202)^2)</f>
        <v>2.2720889236034339E-2</v>
      </c>
      <c r="D2202">
        <f>-DEGREES(ATAN2(1,'PID Simulator'!$D$8*B2202))+DEGREES(-'PID Simulator'!$D$9*B2202)</f>
        <v>-340.80523634191144</v>
      </c>
    </row>
    <row r="2203" spans="1:4" x14ac:dyDescent="0.15">
      <c r="A2203">
        <v>2202</v>
      </c>
      <c r="B2203">
        <v>4.4020999999999999</v>
      </c>
      <c r="C2203">
        <f>'PID Simulator'!$D$7/SQRT(1+('PID Simulator'!$D$8*B2203)^2)</f>
        <v>2.2710571811250971E-2</v>
      </c>
      <c r="D2203">
        <f>-DEGREES(ATAN2(1,'PID Simulator'!$D$8*B2203))+DEGREES(-'PID Simulator'!$D$9*B2203)</f>
        <v>-340.92041919840887</v>
      </c>
    </row>
    <row r="2204" spans="1:4" x14ac:dyDescent="0.15">
      <c r="A2204">
        <v>2203</v>
      </c>
      <c r="B2204">
        <v>4.4040999999999997</v>
      </c>
      <c r="C2204">
        <f>'PID Simulator'!$D$7/SQRT(1+('PID Simulator'!$D$8*B2204)^2)</f>
        <v>2.270026374996641E-2</v>
      </c>
      <c r="D2204">
        <f>-DEGREES(ATAN2(1,'PID Simulator'!$D$8*B2204))+DEGREES(-'PID Simulator'!$D$9*B2204)</f>
        <v>-341.03560151814042</v>
      </c>
    </row>
    <row r="2205" spans="1:4" x14ac:dyDescent="0.15">
      <c r="A2205">
        <v>2204</v>
      </c>
      <c r="B2205">
        <v>4.4060999999999995</v>
      </c>
      <c r="C2205">
        <f>'PID Simulator'!$D$7/SQRT(1+('PID Simulator'!$D$8*B2205)^2)</f>
        <v>2.268996503944307E-2</v>
      </c>
      <c r="D2205">
        <f>-DEGREES(ATAN2(1,'PID Simulator'!$D$8*B2205))+DEGREES(-'PID Simulator'!$D$9*B2205)</f>
        <v>-341.15078330183655</v>
      </c>
    </row>
    <row r="2206" spans="1:4" x14ac:dyDescent="0.15">
      <c r="A2206">
        <v>2205</v>
      </c>
      <c r="B2206">
        <v>4.4081000000000001</v>
      </c>
      <c r="C2206">
        <f>'PID Simulator'!$D$7/SQRT(1+('PID Simulator'!$D$8*B2206)^2)</f>
        <v>2.2679675666966433E-2</v>
      </c>
      <c r="D2206">
        <f>-DEGREES(ATAN2(1,'PID Simulator'!$D$8*B2206))+DEGREES(-'PID Simulator'!$D$9*B2206)</f>
        <v>-341.26596455022644</v>
      </c>
    </row>
    <row r="2207" spans="1:4" x14ac:dyDescent="0.15">
      <c r="A2207">
        <v>2206</v>
      </c>
      <c r="B2207">
        <v>4.4100999999999999</v>
      </c>
      <c r="C2207">
        <f>'PID Simulator'!$D$7/SQRT(1+('PID Simulator'!$D$8*B2207)^2)</f>
        <v>2.2669395619845052E-2</v>
      </c>
      <c r="D2207">
        <f>-DEGREES(ATAN2(1,'PID Simulator'!$D$8*B2207))+DEGREES(-'PID Simulator'!$D$9*B2207)</f>
        <v>-341.38114526403774</v>
      </c>
    </row>
    <row r="2208" spans="1:4" x14ac:dyDescent="0.15">
      <c r="A2208">
        <v>2207</v>
      </c>
      <c r="B2208">
        <v>4.4120999999999997</v>
      </c>
      <c r="C2208">
        <f>'PID Simulator'!$D$7/SQRT(1+('PID Simulator'!$D$8*B2208)^2)</f>
        <v>2.2659124885410428E-2</v>
      </c>
      <c r="D2208">
        <f>-DEGREES(ATAN2(1,'PID Simulator'!$D$8*B2208))+DEGREES(-'PID Simulator'!$D$9*B2208)</f>
        <v>-341.49632544399697</v>
      </c>
    </row>
    <row r="2209" spans="1:4" x14ac:dyDescent="0.15">
      <c r="A2209">
        <v>2208</v>
      </c>
      <c r="B2209">
        <v>4.4140999999999995</v>
      </c>
      <c r="C2209">
        <f>'PID Simulator'!$D$7/SQRT(1+('PID Simulator'!$D$8*B2209)^2)</f>
        <v>2.2648863451017007E-2</v>
      </c>
      <c r="D2209">
        <f>-DEGREES(ATAN2(1,'PID Simulator'!$D$8*B2209))+DEGREES(-'PID Simulator'!$D$9*B2209)</f>
        <v>-341.61150509082938</v>
      </c>
    </row>
    <row r="2210" spans="1:4" x14ac:dyDescent="0.15">
      <c r="A2210">
        <v>2209</v>
      </c>
      <c r="B2210">
        <v>4.4161000000000001</v>
      </c>
      <c r="C2210">
        <f>'PID Simulator'!$D$7/SQRT(1+('PID Simulator'!$D$8*B2210)^2)</f>
        <v>2.2638611304042107E-2</v>
      </c>
      <c r="D2210">
        <f>-DEGREES(ATAN2(1,'PID Simulator'!$D$8*B2210))+DEGREES(-'PID Simulator'!$D$9*B2210)</f>
        <v>-341.72668420525872</v>
      </c>
    </row>
    <row r="2211" spans="1:4" x14ac:dyDescent="0.15">
      <c r="A2211">
        <v>2210</v>
      </c>
      <c r="B2211">
        <v>4.4180999999999999</v>
      </c>
      <c r="C2211">
        <f>'PID Simulator'!$D$7/SQRT(1+('PID Simulator'!$D$8*B2211)^2)</f>
        <v>2.2628368431885888E-2</v>
      </c>
      <c r="D2211">
        <f>-DEGREES(ATAN2(1,'PID Simulator'!$D$8*B2211))+DEGREES(-'PID Simulator'!$D$9*B2211)</f>
        <v>-341.84186278800752</v>
      </c>
    </row>
    <row r="2212" spans="1:4" x14ac:dyDescent="0.15">
      <c r="A2212">
        <v>2211</v>
      </c>
      <c r="B2212">
        <v>4.4200999999999997</v>
      </c>
      <c r="C2212">
        <f>'PID Simulator'!$D$7/SQRT(1+('PID Simulator'!$D$8*B2212)^2)</f>
        <v>2.261813482197127E-2</v>
      </c>
      <c r="D2212">
        <f>-DEGREES(ATAN2(1,'PID Simulator'!$D$8*B2212))+DEGREES(-'PID Simulator'!$D$9*B2212)</f>
        <v>-341.95704083979706</v>
      </c>
    </row>
    <row r="2213" spans="1:4" x14ac:dyDescent="0.15">
      <c r="A2213">
        <v>2212</v>
      </c>
      <c r="B2213">
        <v>4.4220999999999995</v>
      </c>
      <c r="C2213">
        <f>'PID Simulator'!$D$7/SQRT(1+('PID Simulator'!$D$8*B2213)^2)</f>
        <v>2.2607910461743898E-2</v>
      </c>
      <c r="D2213">
        <f>-DEGREES(ATAN2(1,'PID Simulator'!$D$8*B2213))+DEGREES(-'PID Simulator'!$D$9*B2213)</f>
        <v>-342.07221836134721</v>
      </c>
    </row>
    <row r="2214" spans="1:4" x14ac:dyDescent="0.15">
      <c r="A2214">
        <v>2213</v>
      </c>
      <c r="B2214">
        <v>4.4241000000000001</v>
      </c>
      <c r="C2214">
        <f>'PID Simulator'!$D$7/SQRT(1+('PID Simulator'!$D$8*B2214)^2)</f>
        <v>2.2597695338672098E-2</v>
      </c>
      <c r="D2214">
        <f>-DEGREES(ATAN2(1,'PID Simulator'!$D$8*B2214))+DEGREES(-'PID Simulator'!$D$9*B2214)</f>
        <v>-342.1873953533767</v>
      </c>
    </row>
    <row r="2215" spans="1:4" x14ac:dyDescent="0.15">
      <c r="A2215">
        <v>2214</v>
      </c>
      <c r="B2215">
        <v>4.4260999999999999</v>
      </c>
      <c r="C2215">
        <f>'PID Simulator'!$D$7/SQRT(1+('PID Simulator'!$D$8*B2215)^2)</f>
        <v>2.2587489440246817E-2</v>
      </c>
      <c r="D2215">
        <f>-DEGREES(ATAN2(1,'PID Simulator'!$D$8*B2215))+DEGREES(-'PID Simulator'!$D$9*B2215)</f>
        <v>-342.30257181660278</v>
      </c>
    </row>
    <row r="2216" spans="1:4" x14ac:dyDescent="0.15">
      <c r="A2216">
        <v>2215</v>
      </c>
      <c r="B2216">
        <v>4.4280999999999997</v>
      </c>
      <c r="C2216">
        <f>'PID Simulator'!$D$7/SQRT(1+('PID Simulator'!$D$8*B2216)^2)</f>
        <v>2.257729275398156E-2</v>
      </c>
      <c r="D2216">
        <f>-DEGREES(ATAN2(1,'PID Simulator'!$D$8*B2216))+DEGREES(-'PID Simulator'!$D$9*B2216)</f>
        <v>-342.41774775174144</v>
      </c>
    </row>
    <row r="2217" spans="1:4" x14ac:dyDescent="0.15">
      <c r="A2217">
        <v>2216</v>
      </c>
      <c r="B2217">
        <v>4.4300999999999995</v>
      </c>
      <c r="C2217">
        <f>'PID Simulator'!$D$7/SQRT(1+('PID Simulator'!$D$8*B2217)^2)</f>
        <v>2.2567105267412371E-2</v>
      </c>
      <c r="D2217">
        <f>-DEGREES(ATAN2(1,'PID Simulator'!$D$8*B2217))+DEGREES(-'PID Simulator'!$D$9*B2217)</f>
        <v>-342.5329231595075</v>
      </c>
    </row>
    <row r="2218" spans="1:4" x14ac:dyDescent="0.15">
      <c r="A2218">
        <v>2217</v>
      </c>
      <c r="B2218">
        <v>4.4321000000000002</v>
      </c>
      <c r="C2218">
        <f>'PID Simulator'!$D$7/SQRT(1+('PID Simulator'!$D$8*B2218)^2)</f>
        <v>2.2556926968097746E-2</v>
      </c>
      <c r="D2218">
        <f>-DEGREES(ATAN2(1,'PID Simulator'!$D$8*B2218))+DEGREES(-'PID Simulator'!$D$9*B2218)</f>
        <v>-342.6480980406144</v>
      </c>
    </row>
    <row r="2219" spans="1:4" x14ac:dyDescent="0.15">
      <c r="A2219">
        <v>2218</v>
      </c>
      <c r="B2219">
        <v>4.4340999999999999</v>
      </c>
      <c r="C2219">
        <f>'PID Simulator'!$D$7/SQRT(1+('PID Simulator'!$D$8*B2219)^2)</f>
        <v>2.2546757843618606E-2</v>
      </c>
      <c r="D2219">
        <f>-DEGREES(ATAN2(1,'PID Simulator'!$D$8*B2219))+DEGREES(-'PID Simulator'!$D$9*B2219)</f>
        <v>-342.76327239577427</v>
      </c>
    </row>
    <row r="2220" spans="1:4" x14ac:dyDescent="0.15">
      <c r="A2220">
        <v>2219</v>
      </c>
      <c r="B2220">
        <v>4.4360999999999997</v>
      </c>
      <c r="C2220">
        <f>'PID Simulator'!$D$7/SQRT(1+('PID Simulator'!$D$8*B2220)^2)</f>
        <v>2.2536597881578246E-2</v>
      </c>
      <c r="D2220">
        <f>-DEGREES(ATAN2(1,'PID Simulator'!$D$8*B2220))+DEGREES(-'PID Simulator'!$D$9*B2220)</f>
        <v>-342.87844622569799</v>
      </c>
    </row>
    <row r="2221" spans="1:4" x14ac:dyDescent="0.15">
      <c r="A2221">
        <v>2220</v>
      </c>
      <c r="B2221">
        <v>4.4380999999999995</v>
      </c>
      <c r="C2221">
        <f>'PID Simulator'!$D$7/SQRT(1+('PID Simulator'!$D$8*B2221)^2)</f>
        <v>2.252644706960227E-2</v>
      </c>
      <c r="D2221">
        <f>-DEGREES(ATAN2(1,'PID Simulator'!$D$8*B2221))+DEGREES(-'PID Simulator'!$D$9*B2221)</f>
        <v>-342.99361953109519</v>
      </c>
    </row>
    <row r="2222" spans="1:4" x14ac:dyDescent="0.15">
      <c r="A2222">
        <v>2221</v>
      </c>
      <c r="B2222">
        <v>4.4401000000000002</v>
      </c>
      <c r="C2222">
        <f>'PID Simulator'!$D$7/SQRT(1+('PID Simulator'!$D$8*B2222)^2)</f>
        <v>2.2516305395338543E-2</v>
      </c>
      <c r="D2222">
        <f>-DEGREES(ATAN2(1,'PID Simulator'!$D$8*B2222))+DEGREES(-'PID Simulator'!$D$9*B2222)</f>
        <v>-343.10879231267427</v>
      </c>
    </row>
    <row r="2223" spans="1:4" x14ac:dyDescent="0.15">
      <c r="A2223">
        <v>2222</v>
      </c>
      <c r="B2223">
        <v>4.4420999999999999</v>
      </c>
      <c r="C2223">
        <f>'PID Simulator'!$D$7/SQRT(1+('PID Simulator'!$D$8*B2223)^2)</f>
        <v>2.2506172846457173E-2</v>
      </c>
      <c r="D2223">
        <f>-DEGREES(ATAN2(1,'PID Simulator'!$D$8*B2223))+DEGREES(-'PID Simulator'!$D$9*B2223)</f>
        <v>-343.22396457114212</v>
      </c>
    </row>
    <row r="2224" spans="1:4" x14ac:dyDescent="0.15">
      <c r="A2224">
        <v>2223</v>
      </c>
      <c r="B2224">
        <v>4.4440999999999997</v>
      </c>
      <c r="C2224">
        <f>'PID Simulator'!$D$7/SQRT(1+('PID Simulator'!$D$8*B2224)^2)</f>
        <v>2.2496049410650407E-2</v>
      </c>
      <c r="D2224">
        <f>-DEGREES(ATAN2(1,'PID Simulator'!$D$8*B2224))+DEGREES(-'PID Simulator'!$D$9*B2224)</f>
        <v>-343.33913630720457</v>
      </c>
    </row>
    <row r="2225" spans="1:4" x14ac:dyDescent="0.15">
      <c r="A2225">
        <v>2224</v>
      </c>
      <c r="B2225">
        <v>4.4460999999999995</v>
      </c>
      <c r="C2225">
        <f>'PID Simulator'!$D$7/SQRT(1+('PID Simulator'!$D$8*B2225)^2)</f>
        <v>2.2485935075632624E-2</v>
      </c>
      <c r="D2225">
        <f>-DEGREES(ATAN2(1,'PID Simulator'!$D$8*B2225))+DEGREES(-'PID Simulator'!$D$9*B2225)</f>
        <v>-343.45430752156619</v>
      </c>
    </row>
    <row r="2226" spans="1:4" x14ac:dyDescent="0.15">
      <c r="A2226">
        <v>2225</v>
      </c>
      <c r="B2226">
        <v>4.4481000000000002</v>
      </c>
      <c r="C2226">
        <f>'PID Simulator'!$D$7/SQRT(1+('PID Simulator'!$D$8*B2226)^2)</f>
        <v>2.247582982914027E-2</v>
      </c>
      <c r="D2226">
        <f>-DEGREES(ATAN2(1,'PID Simulator'!$D$8*B2226))+DEGREES(-'PID Simulator'!$D$9*B2226)</f>
        <v>-343.5694782149302</v>
      </c>
    </row>
    <row r="2227" spans="1:4" x14ac:dyDescent="0.15">
      <c r="A2227">
        <v>2226</v>
      </c>
      <c r="B2227">
        <v>4.4500999999999999</v>
      </c>
      <c r="C2227">
        <f>'PID Simulator'!$D$7/SQRT(1+('PID Simulator'!$D$8*B2227)^2)</f>
        <v>2.246573365893181E-2</v>
      </c>
      <c r="D2227">
        <f>-DEGREES(ATAN2(1,'PID Simulator'!$D$8*B2227))+DEGREES(-'PID Simulator'!$D$9*B2227)</f>
        <v>-343.68464838799849</v>
      </c>
    </row>
    <row r="2228" spans="1:4" x14ac:dyDescent="0.15">
      <c r="A2228">
        <v>2227</v>
      </c>
      <c r="B2228">
        <v>4.4520999999999997</v>
      </c>
      <c r="C2228">
        <f>'PID Simulator'!$D$7/SQRT(1+('PID Simulator'!$D$8*B2228)^2)</f>
        <v>2.2455646552787669E-2</v>
      </c>
      <c r="D2228">
        <f>-DEGREES(ATAN2(1,'PID Simulator'!$D$8*B2228))+DEGREES(-'PID Simulator'!$D$9*B2228)</f>
        <v>-343.79981804147189</v>
      </c>
    </row>
    <row r="2229" spans="1:4" x14ac:dyDescent="0.15">
      <c r="A2229">
        <v>2228</v>
      </c>
      <c r="B2229">
        <v>4.4540999999999995</v>
      </c>
      <c r="C2229">
        <f>'PID Simulator'!$D$7/SQRT(1+('PID Simulator'!$D$8*B2229)^2)</f>
        <v>2.2445568498510211E-2</v>
      </c>
      <c r="D2229">
        <f>-DEGREES(ATAN2(1,'PID Simulator'!$D$8*B2229))+DEGREES(-'PID Simulator'!$D$9*B2229)</f>
        <v>-343.91498717604986</v>
      </c>
    </row>
    <row r="2230" spans="1:4" x14ac:dyDescent="0.15">
      <c r="A2230">
        <v>2229</v>
      </c>
      <c r="B2230">
        <v>4.4561000000000002</v>
      </c>
      <c r="C2230">
        <f>'PID Simulator'!$D$7/SQRT(1+('PID Simulator'!$D$8*B2230)^2)</f>
        <v>2.2435499483923645E-2</v>
      </c>
      <c r="D2230">
        <f>-DEGREES(ATAN2(1,'PID Simulator'!$D$8*B2230))+DEGREES(-'PID Simulator'!$D$9*B2230)</f>
        <v>-344.03015579243061</v>
      </c>
    </row>
    <row r="2231" spans="1:4" x14ac:dyDescent="0.15">
      <c r="A2231">
        <v>2230</v>
      </c>
      <c r="B2231">
        <v>4.4581</v>
      </c>
      <c r="C2231">
        <f>'PID Simulator'!$D$7/SQRT(1+('PID Simulator'!$D$8*B2231)^2)</f>
        <v>2.2425439496874016E-2</v>
      </c>
      <c r="D2231">
        <f>-DEGREES(ATAN2(1,'PID Simulator'!$D$8*B2231))+DEGREES(-'PID Simulator'!$D$9*B2231)</f>
        <v>-344.14532389131097</v>
      </c>
    </row>
    <row r="2232" spans="1:4" x14ac:dyDescent="0.15">
      <c r="A2232">
        <v>2231</v>
      </c>
      <c r="B2232">
        <v>4.4600999999999997</v>
      </c>
      <c r="C2232">
        <f>'PID Simulator'!$D$7/SQRT(1+('PID Simulator'!$D$8*B2232)^2)</f>
        <v>2.2415388525229157E-2</v>
      </c>
      <c r="D2232">
        <f>-DEGREES(ATAN2(1,'PID Simulator'!$D$8*B2232))+DEGREES(-'PID Simulator'!$D$9*B2232)</f>
        <v>-344.26049147338676</v>
      </c>
    </row>
    <row r="2233" spans="1:4" x14ac:dyDescent="0.15">
      <c r="A2233">
        <v>2232</v>
      </c>
      <c r="B2233">
        <v>4.4620999999999995</v>
      </c>
      <c r="C2233">
        <f>'PID Simulator'!$D$7/SQRT(1+('PID Simulator'!$D$8*B2233)^2)</f>
        <v>2.2405346556878602E-2</v>
      </c>
      <c r="D2233">
        <f>-DEGREES(ATAN2(1,'PID Simulator'!$D$8*B2233))+DEGREES(-'PID Simulator'!$D$9*B2233)</f>
        <v>-344.37565853935246</v>
      </c>
    </row>
    <row r="2234" spans="1:4" x14ac:dyDescent="0.15">
      <c r="A2234">
        <v>2233</v>
      </c>
      <c r="B2234">
        <v>4.4641000000000002</v>
      </c>
      <c r="C2234">
        <f>'PID Simulator'!$D$7/SQRT(1+('PID Simulator'!$D$8*B2234)^2)</f>
        <v>2.2395313579733556E-2</v>
      </c>
      <c r="D2234">
        <f>-DEGREES(ATAN2(1,'PID Simulator'!$D$8*B2234))+DEGREES(-'PID Simulator'!$D$9*B2234)</f>
        <v>-344.49082508990125</v>
      </c>
    </row>
    <row r="2235" spans="1:4" x14ac:dyDescent="0.15">
      <c r="A2235">
        <v>2234</v>
      </c>
      <c r="B2235">
        <v>4.4661</v>
      </c>
      <c r="C2235">
        <f>'PID Simulator'!$D$7/SQRT(1+('PID Simulator'!$D$8*B2235)^2)</f>
        <v>2.2385289581726878E-2</v>
      </c>
      <c r="D2235">
        <f>-DEGREES(ATAN2(1,'PID Simulator'!$D$8*B2235))+DEGREES(-'PID Simulator'!$D$9*B2235)</f>
        <v>-344.60599112572504</v>
      </c>
    </row>
    <row r="2236" spans="1:4" x14ac:dyDescent="0.15">
      <c r="A2236">
        <v>2235</v>
      </c>
      <c r="B2236">
        <v>4.4680999999999997</v>
      </c>
      <c r="C2236">
        <f>'PID Simulator'!$D$7/SQRT(1+('PID Simulator'!$D$8*B2236)^2)</f>
        <v>2.2375274550812986E-2</v>
      </c>
      <c r="D2236">
        <f>-DEGREES(ATAN2(1,'PID Simulator'!$D$8*B2236))+DEGREES(-'PID Simulator'!$D$9*B2236)</f>
        <v>-344.72115664751459</v>
      </c>
    </row>
    <row r="2237" spans="1:4" x14ac:dyDescent="0.15">
      <c r="A2237">
        <v>2236</v>
      </c>
      <c r="B2237">
        <v>4.4700999999999995</v>
      </c>
      <c r="C2237">
        <f>'PID Simulator'!$D$7/SQRT(1+('PID Simulator'!$D$8*B2237)^2)</f>
        <v>2.236526847496784E-2</v>
      </c>
      <c r="D2237">
        <f>-DEGREES(ATAN2(1,'PID Simulator'!$D$8*B2237))+DEGREES(-'PID Simulator'!$D$9*B2237)</f>
        <v>-344.83632165595952</v>
      </c>
    </row>
    <row r="2238" spans="1:4" x14ac:dyDescent="0.15">
      <c r="A2238">
        <v>2237</v>
      </c>
      <c r="B2238">
        <v>4.4721000000000002</v>
      </c>
      <c r="C2238">
        <f>'PID Simulator'!$D$7/SQRT(1+('PID Simulator'!$D$8*B2238)^2)</f>
        <v>2.235527134218886E-2</v>
      </c>
      <c r="D2238">
        <f>-DEGREES(ATAN2(1,'PID Simulator'!$D$8*B2238))+DEGREES(-'PID Simulator'!$D$9*B2238)</f>
        <v>-344.9514861517481</v>
      </c>
    </row>
    <row r="2239" spans="1:4" x14ac:dyDescent="0.15">
      <c r="A2239">
        <v>2238</v>
      </c>
      <c r="B2239">
        <v>4.4741</v>
      </c>
      <c r="C2239">
        <f>'PID Simulator'!$D$7/SQRT(1+('PID Simulator'!$D$8*B2239)^2)</f>
        <v>2.2345283140494932E-2</v>
      </c>
      <c r="D2239">
        <f>-DEGREES(ATAN2(1,'PID Simulator'!$D$8*B2239))+DEGREES(-'PID Simulator'!$D$9*B2239)</f>
        <v>-345.0666501355671</v>
      </c>
    </row>
    <row r="2240" spans="1:4" x14ac:dyDescent="0.15">
      <c r="A2240">
        <v>2239</v>
      </c>
      <c r="B2240">
        <v>4.4760999999999997</v>
      </c>
      <c r="C2240">
        <f>'PID Simulator'!$D$7/SQRT(1+('PID Simulator'!$D$8*B2240)^2)</f>
        <v>2.2335303857926311E-2</v>
      </c>
      <c r="D2240">
        <f>-DEGREES(ATAN2(1,'PID Simulator'!$D$8*B2240))+DEGREES(-'PID Simulator'!$D$9*B2240)</f>
        <v>-345.18181360810263</v>
      </c>
    </row>
    <row r="2241" spans="1:4" x14ac:dyDescent="0.15">
      <c r="A2241">
        <v>2240</v>
      </c>
      <c r="B2241">
        <v>4.4780999999999995</v>
      </c>
      <c r="C2241">
        <f>'PID Simulator'!$D$7/SQRT(1+('PID Simulator'!$D$8*B2241)^2)</f>
        <v>2.2325333482544594E-2</v>
      </c>
      <c r="D2241">
        <f>-DEGREES(ATAN2(1,'PID Simulator'!$D$8*B2241))+DEGREES(-'PID Simulator'!$D$9*B2241)</f>
        <v>-345.29697657003919</v>
      </c>
    </row>
    <row r="2242" spans="1:4" x14ac:dyDescent="0.15">
      <c r="A2242">
        <v>2241</v>
      </c>
      <c r="B2242">
        <v>4.4801000000000002</v>
      </c>
      <c r="C2242">
        <f>'PID Simulator'!$D$7/SQRT(1+('PID Simulator'!$D$8*B2242)^2)</f>
        <v>2.2315372002432658E-2</v>
      </c>
      <c r="D2242">
        <f>-DEGREES(ATAN2(1,'PID Simulator'!$D$8*B2242))+DEGREES(-'PID Simulator'!$D$9*B2242)</f>
        <v>-345.4121390220601</v>
      </c>
    </row>
    <row r="2243" spans="1:4" x14ac:dyDescent="0.15">
      <c r="A2243">
        <v>2242</v>
      </c>
      <c r="B2243">
        <v>4.4821</v>
      </c>
      <c r="C2243">
        <f>'PID Simulator'!$D$7/SQRT(1+('PID Simulator'!$D$8*B2243)^2)</f>
        <v>2.2305419405694651E-2</v>
      </c>
      <c r="D2243">
        <f>-DEGREES(ATAN2(1,'PID Simulator'!$D$8*B2243))+DEGREES(-'PID Simulator'!$D$9*B2243)</f>
        <v>-345.52730096484754</v>
      </c>
    </row>
    <row r="2244" spans="1:4" x14ac:dyDescent="0.15">
      <c r="A2244">
        <v>2243</v>
      </c>
      <c r="B2244">
        <v>4.4840999999999998</v>
      </c>
      <c r="C2244">
        <f>'PID Simulator'!$D$7/SQRT(1+('PID Simulator'!$D$8*B2244)^2)</f>
        <v>2.2295475680455895E-2</v>
      </c>
      <c r="D2244">
        <f>-DEGREES(ATAN2(1,'PID Simulator'!$D$8*B2244))+DEGREES(-'PID Simulator'!$D$9*B2244)</f>
        <v>-345.64246239908243</v>
      </c>
    </row>
    <row r="2245" spans="1:4" x14ac:dyDescent="0.15">
      <c r="A2245">
        <v>2244</v>
      </c>
      <c r="B2245">
        <v>4.4860999999999995</v>
      </c>
      <c r="C2245">
        <f>'PID Simulator'!$D$7/SQRT(1+('PID Simulator'!$D$8*B2245)^2)</f>
        <v>2.2285540814862864E-2</v>
      </c>
      <c r="D2245">
        <f>-DEGREES(ATAN2(1,'PID Simulator'!$D$8*B2245))+DEGREES(-'PID Simulator'!$D$9*B2245)</f>
        <v>-345.75762332544457</v>
      </c>
    </row>
    <row r="2246" spans="1:4" x14ac:dyDescent="0.15">
      <c r="A2246">
        <v>2245</v>
      </c>
      <c r="B2246">
        <v>4.4881000000000002</v>
      </c>
      <c r="C2246">
        <f>'PID Simulator'!$D$7/SQRT(1+('PID Simulator'!$D$8*B2246)^2)</f>
        <v>2.2275614797083149E-2</v>
      </c>
      <c r="D2246">
        <f>-DEGREES(ATAN2(1,'PID Simulator'!$D$8*B2246))+DEGREES(-'PID Simulator'!$D$9*B2246)</f>
        <v>-345.87278374461238</v>
      </c>
    </row>
    <row r="2247" spans="1:4" x14ac:dyDescent="0.15">
      <c r="A2247">
        <v>2246</v>
      </c>
      <c r="B2247">
        <v>4.4901</v>
      </c>
      <c r="C2247">
        <f>'PID Simulator'!$D$7/SQRT(1+('PID Simulator'!$D$8*B2247)^2)</f>
        <v>2.2265697615305384E-2</v>
      </c>
      <c r="D2247">
        <f>-DEGREES(ATAN2(1,'PID Simulator'!$D$8*B2247))+DEGREES(-'PID Simulator'!$D$9*B2247)</f>
        <v>-345.98794365726314</v>
      </c>
    </row>
    <row r="2248" spans="1:4" x14ac:dyDescent="0.15">
      <c r="A2248">
        <v>2247</v>
      </c>
      <c r="B2248">
        <v>4.4920999999999998</v>
      </c>
      <c r="C2248">
        <f>'PID Simulator'!$D$7/SQRT(1+('PID Simulator'!$D$8*B2248)^2)</f>
        <v>2.225578925773921E-2</v>
      </c>
      <c r="D2248">
        <f>-DEGREES(ATAN2(1,'PID Simulator'!$D$8*B2248))+DEGREES(-'PID Simulator'!$D$9*B2248)</f>
        <v>-346.10310306407303</v>
      </c>
    </row>
    <row r="2249" spans="1:4" x14ac:dyDescent="0.15">
      <c r="A2249">
        <v>2248</v>
      </c>
      <c r="B2249">
        <v>4.4940999999999995</v>
      </c>
      <c r="C2249">
        <f>'PID Simulator'!$D$7/SQRT(1+('PID Simulator'!$D$8*B2249)^2)</f>
        <v>2.2245889712615242E-2</v>
      </c>
      <c r="D2249">
        <f>-DEGREES(ATAN2(1,'PID Simulator'!$D$8*B2249))+DEGREES(-'PID Simulator'!$D$9*B2249)</f>
        <v>-346.21826196571692</v>
      </c>
    </row>
    <row r="2250" spans="1:4" x14ac:dyDescent="0.15">
      <c r="A2250">
        <v>2249</v>
      </c>
      <c r="B2250">
        <v>4.4961000000000002</v>
      </c>
      <c r="C2250">
        <f>'PID Simulator'!$D$7/SQRT(1+('PID Simulator'!$D$8*B2250)^2)</f>
        <v>2.2235998968184994E-2</v>
      </c>
      <c r="D2250">
        <f>-DEGREES(ATAN2(1,'PID Simulator'!$D$8*B2250))+DEGREES(-'PID Simulator'!$D$9*B2250)</f>
        <v>-346.33342036286854</v>
      </c>
    </row>
    <row r="2251" spans="1:4" x14ac:dyDescent="0.15">
      <c r="A2251">
        <v>2250</v>
      </c>
      <c r="B2251">
        <v>4.4981</v>
      </c>
      <c r="C2251">
        <f>'PID Simulator'!$D$7/SQRT(1+('PID Simulator'!$D$8*B2251)^2)</f>
        <v>2.2226117012720863E-2</v>
      </c>
      <c r="D2251">
        <f>-DEGREES(ATAN2(1,'PID Simulator'!$D$8*B2251))+DEGREES(-'PID Simulator'!$D$9*B2251)</f>
        <v>-346.44857825620022</v>
      </c>
    </row>
    <row r="2252" spans="1:4" x14ac:dyDescent="0.15">
      <c r="A2252">
        <v>2251</v>
      </c>
      <c r="B2252">
        <v>4.5000999999999998</v>
      </c>
      <c r="C2252">
        <f>'PID Simulator'!$D$7/SQRT(1+('PID Simulator'!$D$8*B2252)^2)</f>
        <v>2.2216243834516071E-2</v>
      </c>
      <c r="D2252">
        <f>-DEGREES(ATAN2(1,'PID Simulator'!$D$8*B2252))+DEGREES(-'PID Simulator'!$D$9*B2252)</f>
        <v>-346.56373564638352</v>
      </c>
    </row>
    <row r="2253" spans="1:4" x14ac:dyDescent="0.15">
      <c r="A2253">
        <v>2252</v>
      </c>
      <c r="B2253">
        <v>4.5020999999999995</v>
      </c>
      <c r="C2253">
        <f>'PID Simulator'!$D$7/SQRT(1+('PID Simulator'!$D$8*B2253)^2)</f>
        <v>2.2206379421884605E-2</v>
      </c>
      <c r="D2253">
        <f>-DEGREES(ATAN2(1,'PID Simulator'!$D$8*B2253))+DEGREES(-'PID Simulator'!$D$9*B2253)</f>
        <v>-346.67889253408828</v>
      </c>
    </row>
    <row r="2254" spans="1:4" x14ac:dyDescent="0.15">
      <c r="A2254">
        <v>2253</v>
      </c>
      <c r="B2254">
        <v>4.5041000000000002</v>
      </c>
      <c r="C2254">
        <f>'PID Simulator'!$D$7/SQRT(1+('PID Simulator'!$D$8*B2254)^2)</f>
        <v>2.2196523763161183E-2</v>
      </c>
      <c r="D2254">
        <f>-DEGREES(ATAN2(1,'PID Simulator'!$D$8*B2254))+DEGREES(-'PID Simulator'!$D$9*B2254)</f>
        <v>-346.79404891998365</v>
      </c>
    </row>
    <row r="2255" spans="1:4" x14ac:dyDescent="0.15">
      <c r="A2255">
        <v>2254</v>
      </c>
      <c r="B2255">
        <v>4.5061</v>
      </c>
      <c r="C2255">
        <f>'PID Simulator'!$D$7/SQRT(1+('PID Simulator'!$D$8*B2255)^2)</f>
        <v>2.2186676846701222E-2</v>
      </c>
      <c r="D2255">
        <f>-DEGREES(ATAN2(1,'PID Simulator'!$D$8*B2255))+DEGREES(-'PID Simulator'!$D$9*B2255)</f>
        <v>-346.90920480473721</v>
      </c>
    </row>
    <row r="2256" spans="1:4" x14ac:dyDescent="0.15">
      <c r="A2256">
        <v>2255</v>
      </c>
      <c r="B2256">
        <v>4.5080999999999998</v>
      </c>
      <c r="C2256">
        <f>'PID Simulator'!$D$7/SQRT(1+('PID Simulator'!$D$8*B2256)^2)</f>
        <v>2.2176838660880768E-2</v>
      </c>
      <c r="D2256">
        <f>-DEGREES(ATAN2(1,'PID Simulator'!$D$8*B2256))+DEGREES(-'PID Simulator'!$D$9*B2256)</f>
        <v>-347.02436018901562</v>
      </c>
    </row>
    <row r="2257" spans="1:4" x14ac:dyDescent="0.15">
      <c r="A2257">
        <v>2256</v>
      </c>
      <c r="B2257">
        <v>4.5100999999999996</v>
      </c>
      <c r="C2257">
        <f>'PID Simulator'!$D$7/SQRT(1+('PID Simulator'!$D$8*B2257)^2)</f>
        <v>2.2167009194096449E-2</v>
      </c>
      <c r="D2257">
        <f>-DEGREES(ATAN2(1,'PID Simulator'!$D$8*B2257))+DEGREES(-'PID Simulator'!$D$9*B2257)</f>
        <v>-347.13951507348412</v>
      </c>
    </row>
    <row r="2258" spans="1:4" x14ac:dyDescent="0.15">
      <c r="A2258">
        <v>2257</v>
      </c>
      <c r="B2258">
        <v>4.5121000000000002</v>
      </c>
      <c r="C2258">
        <f>'PID Simulator'!$D$7/SQRT(1+('PID Simulator'!$D$8*B2258)^2)</f>
        <v>2.2157188434765454E-2</v>
      </c>
      <c r="D2258">
        <f>-DEGREES(ATAN2(1,'PID Simulator'!$D$8*B2258))+DEGREES(-'PID Simulator'!$D$9*B2258)</f>
        <v>-347.25466945880709</v>
      </c>
    </row>
    <row r="2259" spans="1:4" x14ac:dyDescent="0.15">
      <c r="A2259">
        <v>2258</v>
      </c>
      <c r="B2259">
        <v>4.5141</v>
      </c>
      <c r="C2259">
        <f>'PID Simulator'!$D$7/SQRT(1+('PID Simulator'!$D$8*B2259)^2)</f>
        <v>2.2147376371325491E-2</v>
      </c>
      <c r="D2259">
        <f>-DEGREES(ATAN2(1,'PID Simulator'!$D$8*B2259))+DEGREES(-'PID Simulator'!$D$9*B2259)</f>
        <v>-347.36982334564738</v>
      </c>
    </row>
    <row r="2260" spans="1:4" x14ac:dyDescent="0.15">
      <c r="A2260">
        <v>2259</v>
      </c>
      <c r="B2260">
        <v>4.5160999999999998</v>
      </c>
      <c r="C2260">
        <f>'PID Simulator'!$D$7/SQRT(1+('PID Simulator'!$D$8*B2260)^2)</f>
        <v>2.2137572992234684E-2</v>
      </c>
      <c r="D2260">
        <f>-DEGREES(ATAN2(1,'PID Simulator'!$D$8*B2260))+DEGREES(-'PID Simulator'!$D$9*B2260)</f>
        <v>-347.48497673466682</v>
      </c>
    </row>
    <row r="2261" spans="1:4" x14ac:dyDescent="0.15">
      <c r="A2261">
        <v>2260</v>
      </c>
      <c r="B2261">
        <v>4.5180999999999996</v>
      </c>
      <c r="C2261">
        <f>'PID Simulator'!$D$7/SQRT(1+('PID Simulator'!$D$8*B2261)^2)</f>
        <v>2.2127778285971605E-2</v>
      </c>
      <c r="D2261">
        <f>-DEGREES(ATAN2(1,'PID Simulator'!$D$8*B2261))+DEGREES(-'PID Simulator'!$D$9*B2261)</f>
        <v>-347.60012962652627</v>
      </c>
    </row>
    <row r="2262" spans="1:4" x14ac:dyDescent="0.15">
      <c r="A2262">
        <v>2261</v>
      </c>
      <c r="B2262">
        <v>4.5201000000000002</v>
      </c>
      <c r="C2262">
        <f>'PID Simulator'!$D$7/SQRT(1+('PID Simulator'!$D$8*B2262)^2)</f>
        <v>2.2117992241035167E-2</v>
      </c>
      <c r="D2262">
        <f>-DEGREES(ATAN2(1,'PID Simulator'!$D$8*B2262))+DEGREES(-'PID Simulator'!$D$9*B2262)</f>
        <v>-347.71528202188506</v>
      </c>
    </row>
    <row r="2263" spans="1:4" x14ac:dyDescent="0.15">
      <c r="A2263">
        <v>2262</v>
      </c>
      <c r="B2263">
        <v>4.5221</v>
      </c>
      <c r="C2263">
        <f>'PID Simulator'!$D$7/SQRT(1+('PID Simulator'!$D$8*B2263)^2)</f>
        <v>2.2108214845944624E-2</v>
      </c>
      <c r="D2263">
        <f>-DEGREES(ATAN2(1,'PID Simulator'!$D$8*B2263))+DEGREES(-'PID Simulator'!$D$9*B2263)</f>
        <v>-347.83043392140161</v>
      </c>
    </row>
    <row r="2264" spans="1:4" x14ac:dyDescent="0.15">
      <c r="A2264">
        <v>2263</v>
      </c>
      <c r="B2264">
        <v>4.5240999999999998</v>
      </c>
      <c r="C2264">
        <f>'PID Simulator'!$D$7/SQRT(1+('PID Simulator'!$D$8*B2264)^2)</f>
        <v>2.2098446089239498E-2</v>
      </c>
      <c r="D2264">
        <f>-DEGREES(ATAN2(1,'PID Simulator'!$D$8*B2264))+DEGREES(-'PID Simulator'!$D$9*B2264)</f>
        <v>-347.94558532573296</v>
      </c>
    </row>
    <row r="2265" spans="1:4" x14ac:dyDescent="0.15">
      <c r="A2265">
        <v>2264</v>
      </c>
      <c r="B2265">
        <v>4.5260999999999996</v>
      </c>
      <c r="C2265">
        <f>'PID Simulator'!$D$7/SQRT(1+('PID Simulator'!$D$8*B2265)^2)</f>
        <v>2.2088685959479541E-2</v>
      </c>
      <c r="D2265">
        <f>-DEGREES(ATAN2(1,'PID Simulator'!$D$8*B2265))+DEGREES(-'PID Simulator'!$D$9*B2265)</f>
        <v>-348.06073623553527</v>
      </c>
    </row>
    <row r="2266" spans="1:4" x14ac:dyDescent="0.15">
      <c r="A2266">
        <v>2265</v>
      </c>
      <c r="B2266">
        <v>4.5281000000000002</v>
      </c>
      <c r="C2266">
        <f>'PID Simulator'!$D$7/SQRT(1+('PID Simulator'!$D$8*B2266)^2)</f>
        <v>2.2078934445244686E-2</v>
      </c>
      <c r="D2266">
        <f>-DEGREES(ATAN2(1,'PID Simulator'!$D$8*B2266))+DEGREES(-'PID Simulator'!$D$9*B2266)</f>
        <v>-348.17588665146337</v>
      </c>
    </row>
    <row r="2267" spans="1:4" x14ac:dyDescent="0.15">
      <c r="A2267">
        <v>2266</v>
      </c>
      <c r="B2267">
        <v>4.5301</v>
      </c>
      <c r="C2267">
        <f>'PID Simulator'!$D$7/SQRT(1+('PID Simulator'!$D$8*B2267)^2)</f>
        <v>2.2069191535135035E-2</v>
      </c>
      <c r="D2267">
        <f>-DEGREES(ATAN2(1,'PID Simulator'!$D$8*B2267))+DEGREES(-'PID Simulator'!$D$9*B2267)</f>
        <v>-348.29103657417085</v>
      </c>
    </row>
    <row r="2268" spans="1:4" x14ac:dyDescent="0.15">
      <c r="A2268">
        <v>2267</v>
      </c>
      <c r="B2268">
        <v>4.5320999999999998</v>
      </c>
      <c r="C2268">
        <f>'PID Simulator'!$D$7/SQRT(1+('PID Simulator'!$D$8*B2268)^2)</f>
        <v>2.2059457217770764E-2</v>
      </c>
      <c r="D2268">
        <f>-DEGREES(ATAN2(1,'PID Simulator'!$D$8*B2268))+DEGREES(-'PID Simulator'!$D$9*B2268)</f>
        <v>-348.40618600431037</v>
      </c>
    </row>
    <row r="2269" spans="1:4" x14ac:dyDescent="0.15">
      <c r="A2269">
        <v>2268</v>
      </c>
      <c r="B2269">
        <v>4.5340999999999996</v>
      </c>
      <c r="C2269">
        <f>'PID Simulator'!$D$7/SQRT(1+('PID Simulator'!$D$8*B2269)^2)</f>
        <v>2.2049731481792106E-2</v>
      </c>
      <c r="D2269">
        <f>-DEGREES(ATAN2(1,'PID Simulator'!$D$8*B2269))+DEGREES(-'PID Simulator'!$D$9*B2269)</f>
        <v>-348.52133494253331</v>
      </c>
    </row>
    <row r="2270" spans="1:4" x14ac:dyDescent="0.15">
      <c r="A2270">
        <v>2269</v>
      </c>
      <c r="B2270">
        <v>4.5361000000000002</v>
      </c>
      <c r="C2270">
        <f>'PID Simulator'!$D$7/SQRT(1+('PID Simulator'!$D$8*B2270)^2)</f>
        <v>2.2040014315859308E-2</v>
      </c>
      <c r="D2270">
        <f>-DEGREES(ATAN2(1,'PID Simulator'!$D$8*B2270))+DEGREES(-'PID Simulator'!$D$9*B2270)</f>
        <v>-348.63648338948997</v>
      </c>
    </row>
    <row r="2271" spans="1:4" x14ac:dyDescent="0.15">
      <c r="A2271">
        <v>2270</v>
      </c>
      <c r="B2271">
        <v>4.5381</v>
      </c>
      <c r="C2271">
        <f>'PID Simulator'!$D$7/SQRT(1+('PID Simulator'!$D$8*B2271)^2)</f>
        <v>2.2030305708652591E-2</v>
      </c>
      <c r="D2271">
        <f>-DEGREES(ATAN2(1,'PID Simulator'!$D$8*B2271))+DEGREES(-'PID Simulator'!$D$9*B2271)</f>
        <v>-348.75163134582931</v>
      </c>
    </row>
    <row r="2272" spans="1:4" x14ac:dyDescent="0.15">
      <c r="A2272">
        <v>2271</v>
      </c>
      <c r="B2272">
        <v>4.5400999999999998</v>
      </c>
      <c r="C2272">
        <f>'PID Simulator'!$D$7/SQRT(1+('PID Simulator'!$D$8*B2272)^2)</f>
        <v>2.2020605648872083E-2</v>
      </c>
      <c r="D2272">
        <f>-DEGREES(ATAN2(1,'PID Simulator'!$D$8*B2272))+DEGREES(-'PID Simulator'!$D$9*B2272)</f>
        <v>-348.8667788121993</v>
      </c>
    </row>
    <row r="2273" spans="1:4" x14ac:dyDescent="0.15">
      <c r="A2273">
        <v>2272</v>
      </c>
      <c r="B2273">
        <v>4.5420999999999996</v>
      </c>
      <c r="C2273">
        <f>'PID Simulator'!$D$7/SQRT(1+('PID Simulator'!$D$8*B2273)^2)</f>
        <v>2.2010914125237802E-2</v>
      </c>
      <c r="D2273">
        <f>-DEGREES(ATAN2(1,'PID Simulator'!$D$8*B2273))+DEGREES(-'PID Simulator'!$D$9*B2273)</f>
        <v>-348.98192578924693</v>
      </c>
    </row>
    <row r="2274" spans="1:4" x14ac:dyDescent="0.15">
      <c r="A2274">
        <v>2273</v>
      </c>
      <c r="B2274">
        <v>4.5441000000000003</v>
      </c>
      <c r="C2274">
        <f>'PID Simulator'!$D$7/SQRT(1+('PID Simulator'!$D$8*B2274)^2)</f>
        <v>2.2001231126489593E-2</v>
      </c>
      <c r="D2274">
        <f>-DEGREES(ATAN2(1,'PID Simulator'!$D$8*B2274))+DEGREES(-'PID Simulator'!$D$9*B2274)</f>
        <v>-349.09707227761771</v>
      </c>
    </row>
    <row r="2275" spans="1:4" x14ac:dyDescent="0.15">
      <c r="A2275">
        <v>2274</v>
      </c>
      <c r="B2275">
        <v>4.5461</v>
      </c>
      <c r="C2275">
        <f>'PID Simulator'!$D$7/SQRT(1+('PID Simulator'!$D$8*B2275)^2)</f>
        <v>2.1991556641387099E-2</v>
      </c>
      <c r="D2275">
        <f>-DEGREES(ATAN2(1,'PID Simulator'!$D$8*B2275))+DEGREES(-'PID Simulator'!$D$9*B2275)</f>
        <v>-349.21221827795625</v>
      </c>
    </row>
    <row r="2276" spans="1:4" x14ac:dyDescent="0.15">
      <c r="A2276">
        <v>2275</v>
      </c>
      <c r="B2276">
        <v>4.5480999999999998</v>
      </c>
      <c r="C2276">
        <f>'PID Simulator'!$D$7/SQRT(1+('PID Simulator'!$D$8*B2276)^2)</f>
        <v>2.1981890658709705E-2</v>
      </c>
      <c r="D2276">
        <f>-DEGREES(ATAN2(1,'PID Simulator'!$D$8*B2276))+DEGREES(-'PID Simulator'!$D$9*B2276)</f>
        <v>-349.32736379090596</v>
      </c>
    </row>
    <row r="2277" spans="1:4" x14ac:dyDescent="0.15">
      <c r="A2277">
        <v>2276</v>
      </c>
      <c r="B2277">
        <v>4.5500999999999996</v>
      </c>
      <c r="C2277">
        <f>'PID Simulator'!$D$7/SQRT(1+('PID Simulator'!$D$8*B2277)^2)</f>
        <v>2.1972233167256498E-2</v>
      </c>
      <c r="D2277">
        <f>-DEGREES(ATAN2(1,'PID Simulator'!$D$8*B2277))+DEGREES(-'PID Simulator'!$D$9*B2277)</f>
        <v>-349.44250881710911</v>
      </c>
    </row>
    <row r="2278" spans="1:4" x14ac:dyDescent="0.15">
      <c r="A2278">
        <v>2277</v>
      </c>
      <c r="B2278">
        <v>4.5521000000000003</v>
      </c>
      <c r="C2278">
        <f>'PID Simulator'!$D$7/SQRT(1+('PID Simulator'!$D$8*B2278)^2)</f>
        <v>2.1962584155846239E-2</v>
      </c>
      <c r="D2278">
        <f>-DEGREES(ATAN2(1,'PID Simulator'!$D$8*B2278))+DEGREES(-'PID Simulator'!$D$9*B2278)</f>
        <v>-349.5576533572069</v>
      </c>
    </row>
    <row r="2279" spans="1:4" x14ac:dyDescent="0.15">
      <c r="A2279">
        <v>2278</v>
      </c>
      <c r="B2279">
        <v>4.5541</v>
      </c>
      <c r="C2279">
        <f>'PID Simulator'!$D$7/SQRT(1+('PID Simulator'!$D$8*B2279)^2)</f>
        <v>2.1952943613317299E-2</v>
      </c>
      <c r="D2279">
        <f>-DEGREES(ATAN2(1,'PID Simulator'!$D$8*B2279))+DEGREES(-'PID Simulator'!$D$9*B2279)</f>
        <v>-349.67279741183933</v>
      </c>
    </row>
    <row r="2280" spans="1:4" x14ac:dyDescent="0.15">
      <c r="A2280">
        <v>2279</v>
      </c>
      <c r="B2280">
        <v>4.5560999999999998</v>
      </c>
      <c r="C2280">
        <f>'PID Simulator'!$D$7/SQRT(1+('PID Simulator'!$D$8*B2280)^2)</f>
        <v>2.1943311528527611E-2</v>
      </c>
      <c r="D2280">
        <f>-DEGREES(ATAN2(1,'PID Simulator'!$D$8*B2280))+DEGREES(-'PID Simulator'!$D$9*B2280)</f>
        <v>-349.78794098164525</v>
      </c>
    </row>
    <row r="2281" spans="1:4" x14ac:dyDescent="0.15">
      <c r="A2281">
        <v>2280</v>
      </c>
      <c r="B2281">
        <v>4.5580999999999996</v>
      </c>
      <c r="C2281">
        <f>'PID Simulator'!$D$7/SQRT(1+('PID Simulator'!$D$8*B2281)^2)</f>
        <v>2.1933687890354662E-2</v>
      </c>
      <c r="D2281">
        <f>-DEGREES(ATAN2(1,'PID Simulator'!$D$8*B2281))+DEGREES(-'PID Simulator'!$D$9*B2281)</f>
        <v>-349.90308406726251</v>
      </c>
    </row>
    <row r="2282" spans="1:4" x14ac:dyDescent="0.15">
      <c r="A2282">
        <v>2281</v>
      </c>
      <c r="B2282">
        <v>4.5601000000000003</v>
      </c>
      <c r="C2282">
        <f>'PID Simulator'!$D$7/SQRT(1+('PID Simulator'!$D$8*B2282)^2)</f>
        <v>2.1924072687695414E-2</v>
      </c>
      <c r="D2282">
        <f>-DEGREES(ATAN2(1,'PID Simulator'!$D$8*B2282))+DEGREES(-'PID Simulator'!$D$9*B2282)</f>
        <v>-350.01822666932776</v>
      </c>
    </row>
    <row r="2283" spans="1:4" x14ac:dyDescent="0.15">
      <c r="A2283">
        <v>2282</v>
      </c>
      <c r="B2283">
        <v>4.5621</v>
      </c>
      <c r="C2283">
        <f>'PID Simulator'!$D$7/SQRT(1+('PID Simulator'!$D$8*B2283)^2)</f>
        <v>2.1914465909466288E-2</v>
      </c>
      <c r="D2283">
        <f>-DEGREES(ATAN2(1,'PID Simulator'!$D$8*B2283))+DEGREES(-'PID Simulator'!$D$9*B2283)</f>
        <v>-350.13336878847662</v>
      </c>
    </row>
    <row r="2284" spans="1:4" x14ac:dyDescent="0.15">
      <c r="A2284">
        <v>2283</v>
      </c>
      <c r="B2284">
        <v>4.5640999999999998</v>
      </c>
      <c r="C2284">
        <f>'PID Simulator'!$D$7/SQRT(1+('PID Simulator'!$D$8*B2284)^2)</f>
        <v>2.190486754460309E-2</v>
      </c>
      <c r="D2284">
        <f>-DEGREES(ATAN2(1,'PID Simulator'!$D$8*B2284))+DEGREES(-'PID Simulator'!$D$9*B2284)</f>
        <v>-350.2485104253434</v>
      </c>
    </row>
    <row r="2285" spans="1:4" x14ac:dyDescent="0.15">
      <c r="A2285">
        <v>2284</v>
      </c>
      <c r="B2285">
        <v>4.5660999999999996</v>
      </c>
      <c r="C2285">
        <f>'PID Simulator'!$D$7/SQRT(1+('PID Simulator'!$D$8*B2285)^2)</f>
        <v>2.1895277582061015E-2</v>
      </c>
      <c r="D2285">
        <f>-DEGREES(ATAN2(1,'PID Simulator'!$D$8*B2285))+DEGREES(-'PID Simulator'!$D$9*B2285)</f>
        <v>-350.36365158056145</v>
      </c>
    </row>
    <row r="2286" spans="1:4" x14ac:dyDescent="0.15">
      <c r="A2286">
        <v>2285</v>
      </c>
      <c r="B2286">
        <v>4.5681000000000003</v>
      </c>
      <c r="C2286">
        <f>'PID Simulator'!$D$7/SQRT(1+('PID Simulator'!$D$8*B2286)^2)</f>
        <v>2.1885696010814536E-2</v>
      </c>
      <c r="D2286">
        <f>-DEGREES(ATAN2(1,'PID Simulator'!$D$8*B2286))+DEGREES(-'PID Simulator'!$D$9*B2286)</f>
        <v>-350.47879225476316</v>
      </c>
    </row>
    <row r="2287" spans="1:4" x14ac:dyDescent="0.15">
      <c r="A2287">
        <v>2286</v>
      </c>
      <c r="B2287">
        <v>4.5701000000000001</v>
      </c>
      <c r="C2287">
        <f>'PID Simulator'!$D$7/SQRT(1+('PID Simulator'!$D$8*B2287)^2)</f>
        <v>2.1876122819857458E-2</v>
      </c>
      <c r="D2287">
        <f>-DEGREES(ATAN2(1,'PID Simulator'!$D$8*B2287))+DEGREES(-'PID Simulator'!$D$9*B2287)</f>
        <v>-350.59393244857949</v>
      </c>
    </row>
    <row r="2288" spans="1:4" x14ac:dyDescent="0.15">
      <c r="A2288">
        <v>2287</v>
      </c>
      <c r="B2288">
        <v>4.5720999999999998</v>
      </c>
      <c r="C2288">
        <f>'PID Simulator'!$D$7/SQRT(1+('PID Simulator'!$D$8*B2288)^2)</f>
        <v>2.1866557998202769E-2</v>
      </c>
      <c r="D2288">
        <f>-DEGREES(ATAN2(1,'PID Simulator'!$D$8*B2288))+DEGREES(-'PID Simulator'!$D$9*B2288)</f>
        <v>-350.70907216264044</v>
      </c>
    </row>
    <row r="2289" spans="1:4" x14ac:dyDescent="0.15">
      <c r="A2289">
        <v>2288</v>
      </c>
      <c r="B2289">
        <v>4.5740999999999996</v>
      </c>
      <c r="C2289">
        <f>'PID Simulator'!$D$7/SQRT(1+('PID Simulator'!$D$8*B2289)^2)</f>
        <v>2.1857001534882684E-2</v>
      </c>
      <c r="D2289">
        <f>-DEGREES(ATAN2(1,'PID Simulator'!$D$8*B2289))+DEGREES(-'PID Simulator'!$D$9*B2289)</f>
        <v>-350.82421139757491</v>
      </c>
    </row>
    <row r="2290" spans="1:4" x14ac:dyDescent="0.15">
      <c r="A2290">
        <v>2289</v>
      </c>
      <c r="B2290">
        <v>4.5761000000000003</v>
      </c>
      <c r="C2290">
        <f>'PID Simulator'!$D$7/SQRT(1+('PID Simulator'!$D$8*B2290)^2)</f>
        <v>2.1847453418948549E-2</v>
      </c>
      <c r="D2290">
        <f>-DEGREES(ATAN2(1,'PID Simulator'!$D$8*B2290))+DEGREES(-'PID Simulator'!$D$9*B2290)</f>
        <v>-350.93935015401087</v>
      </c>
    </row>
    <row r="2291" spans="1:4" x14ac:dyDescent="0.15">
      <c r="A2291">
        <v>2290</v>
      </c>
      <c r="B2291">
        <v>4.5781000000000001</v>
      </c>
      <c r="C2291">
        <f>'PID Simulator'!$D$7/SQRT(1+('PID Simulator'!$D$8*B2291)^2)</f>
        <v>2.1837913639470841E-2</v>
      </c>
      <c r="D2291">
        <f>-DEGREES(ATAN2(1,'PID Simulator'!$D$8*B2291))+DEGREES(-'PID Simulator'!$D$9*B2291)</f>
        <v>-351.05448843257489</v>
      </c>
    </row>
    <row r="2292" spans="1:4" x14ac:dyDescent="0.15">
      <c r="A2292">
        <v>2291</v>
      </c>
      <c r="B2292">
        <v>4.5800999999999998</v>
      </c>
      <c r="C2292">
        <f>'PID Simulator'!$D$7/SQRT(1+('PID Simulator'!$D$8*B2292)^2)</f>
        <v>2.1828382185539081E-2</v>
      </c>
      <c r="D2292">
        <f>-DEGREES(ATAN2(1,'PID Simulator'!$D$8*B2292))+DEGREES(-'PID Simulator'!$D$9*B2292)</f>
        <v>-351.16962623389253</v>
      </c>
    </row>
    <row r="2293" spans="1:4" x14ac:dyDescent="0.15">
      <c r="A2293">
        <v>2292</v>
      </c>
      <c r="B2293">
        <v>4.5820999999999996</v>
      </c>
      <c r="C2293">
        <f>'PID Simulator'!$D$7/SQRT(1+('PID Simulator'!$D$8*B2293)^2)</f>
        <v>2.1818859046261831E-2</v>
      </c>
      <c r="D2293">
        <f>-DEGREES(ATAN2(1,'PID Simulator'!$D$8*B2293))+DEGREES(-'PID Simulator'!$D$9*B2293)</f>
        <v>-351.28476355858851</v>
      </c>
    </row>
    <row r="2294" spans="1:4" x14ac:dyDescent="0.15">
      <c r="A2294">
        <v>2293</v>
      </c>
      <c r="B2294">
        <v>4.5841000000000003</v>
      </c>
      <c r="C2294">
        <f>'PID Simulator'!$D$7/SQRT(1+('PID Simulator'!$D$8*B2294)^2)</f>
        <v>2.1809344210766628E-2</v>
      </c>
      <c r="D2294">
        <f>-DEGREES(ATAN2(1,'PID Simulator'!$D$8*B2294))+DEGREES(-'PID Simulator'!$D$9*B2294)</f>
        <v>-351.39990040728622</v>
      </c>
    </row>
    <row r="2295" spans="1:4" x14ac:dyDescent="0.15">
      <c r="A2295">
        <v>2294</v>
      </c>
      <c r="B2295">
        <v>4.5861000000000001</v>
      </c>
      <c r="C2295">
        <f>'PID Simulator'!$D$7/SQRT(1+('PID Simulator'!$D$8*B2295)^2)</f>
        <v>2.1799837668199967E-2</v>
      </c>
      <c r="D2295">
        <f>-DEGREES(ATAN2(1,'PID Simulator'!$D$8*B2295))+DEGREES(-'PID Simulator'!$D$9*B2295)</f>
        <v>-351.51503678060794</v>
      </c>
    </row>
    <row r="2296" spans="1:4" x14ac:dyDescent="0.15">
      <c r="A2296">
        <v>2295</v>
      </c>
      <c r="B2296">
        <v>4.5880999999999998</v>
      </c>
      <c r="C2296">
        <f>'PID Simulator'!$D$7/SQRT(1+('PID Simulator'!$D$8*B2296)^2)</f>
        <v>2.1790339407727229E-2</v>
      </c>
      <c r="D2296">
        <f>-DEGREES(ATAN2(1,'PID Simulator'!$D$8*B2296))+DEGREES(-'PID Simulator'!$D$9*B2296)</f>
        <v>-351.63017267917485</v>
      </c>
    </row>
    <row r="2297" spans="1:4" x14ac:dyDescent="0.15">
      <c r="A2297">
        <v>2296</v>
      </c>
      <c r="B2297">
        <v>4.5900999999999996</v>
      </c>
      <c r="C2297">
        <f>'PID Simulator'!$D$7/SQRT(1+('PID Simulator'!$D$8*B2297)^2)</f>
        <v>2.1780849418532668E-2</v>
      </c>
      <c r="D2297">
        <f>-DEGREES(ATAN2(1,'PID Simulator'!$D$8*B2297))+DEGREES(-'PID Simulator'!$D$9*B2297)</f>
        <v>-351.74530810360739</v>
      </c>
    </row>
    <row r="2298" spans="1:4" x14ac:dyDescent="0.15">
      <c r="A2298">
        <v>2297</v>
      </c>
      <c r="B2298">
        <v>4.5921000000000003</v>
      </c>
      <c r="C2298">
        <f>'PID Simulator'!$D$7/SQRT(1+('PID Simulator'!$D$8*B2298)^2)</f>
        <v>2.1771367689819347E-2</v>
      </c>
      <c r="D2298">
        <f>-DEGREES(ATAN2(1,'PID Simulator'!$D$8*B2298))+DEGREES(-'PID Simulator'!$D$9*B2298)</f>
        <v>-351.86044305452458</v>
      </c>
    </row>
    <row r="2299" spans="1:4" x14ac:dyDescent="0.15">
      <c r="A2299">
        <v>2298</v>
      </c>
      <c r="B2299">
        <v>4.5941000000000001</v>
      </c>
      <c r="C2299">
        <f>'PID Simulator'!$D$7/SQRT(1+('PID Simulator'!$D$8*B2299)^2)</f>
        <v>2.1761894210809117E-2</v>
      </c>
      <c r="D2299">
        <f>-DEGREES(ATAN2(1,'PID Simulator'!$D$8*B2299))+DEGREES(-'PID Simulator'!$D$9*B2299)</f>
        <v>-351.97557753254432</v>
      </c>
    </row>
    <row r="2300" spans="1:4" x14ac:dyDescent="0.15">
      <c r="A2300">
        <v>2299</v>
      </c>
      <c r="B2300">
        <v>4.5960999999999999</v>
      </c>
      <c r="C2300">
        <f>'PID Simulator'!$D$7/SQRT(1+('PID Simulator'!$D$8*B2300)^2)</f>
        <v>2.175242897074257E-2</v>
      </c>
      <c r="D2300">
        <f>-DEGREES(ATAN2(1,'PID Simulator'!$D$8*B2300))+DEGREES(-'PID Simulator'!$D$9*B2300)</f>
        <v>-352.09071153828364</v>
      </c>
    </row>
    <row r="2301" spans="1:4" x14ac:dyDescent="0.15">
      <c r="A2301">
        <v>2300</v>
      </c>
      <c r="B2301">
        <v>4.5980999999999996</v>
      </c>
      <c r="C2301">
        <f>'PID Simulator'!$D$7/SQRT(1+('PID Simulator'!$D$8*B2301)^2)</f>
        <v>2.1742971958878983E-2</v>
      </c>
      <c r="D2301">
        <f>-DEGREES(ATAN2(1,'PID Simulator'!$D$8*B2301))+DEGREES(-'PID Simulator'!$D$9*B2301)</f>
        <v>-352.2058450723585</v>
      </c>
    </row>
    <row r="2302" spans="1:4" x14ac:dyDescent="0.15">
      <c r="A2302">
        <v>2301</v>
      </c>
      <c r="B2302">
        <v>4.6001000000000003</v>
      </c>
      <c r="C2302">
        <f>'PID Simulator'!$D$7/SQRT(1+('PID Simulator'!$D$8*B2302)^2)</f>
        <v>2.1733523164496296E-2</v>
      </c>
      <c r="D2302">
        <f>-DEGREES(ATAN2(1,'PID Simulator'!$D$8*B2302))+DEGREES(-'PID Simulator'!$D$9*B2302)</f>
        <v>-352.32097813538371</v>
      </c>
    </row>
    <row r="2303" spans="1:4" x14ac:dyDescent="0.15">
      <c r="A2303">
        <v>2302</v>
      </c>
      <c r="B2303">
        <v>4.6021000000000001</v>
      </c>
      <c r="C2303">
        <f>'PID Simulator'!$D$7/SQRT(1+('PID Simulator'!$D$8*B2303)^2)</f>
        <v>2.1724082576891079E-2</v>
      </c>
      <c r="D2303">
        <f>-DEGREES(ATAN2(1,'PID Simulator'!$D$8*B2303))+DEGREES(-'PID Simulator'!$D$9*B2303)</f>
        <v>-352.43611072797285</v>
      </c>
    </row>
    <row r="2304" spans="1:4" x14ac:dyDescent="0.15">
      <c r="A2304">
        <v>2303</v>
      </c>
      <c r="B2304">
        <v>4.6040999999999999</v>
      </c>
      <c r="C2304">
        <f>'PID Simulator'!$D$7/SQRT(1+('PID Simulator'!$D$8*B2304)^2)</f>
        <v>2.1714650185378451E-2</v>
      </c>
      <c r="D2304">
        <f>-DEGREES(ATAN2(1,'PID Simulator'!$D$8*B2304))+DEGREES(-'PID Simulator'!$D$9*B2304)</f>
        <v>-352.55124285073873</v>
      </c>
    </row>
    <row r="2305" spans="1:4" x14ac:dyDescent="0.15">
      <c r="A2305">
        <v>2304</v>
      </c>
      <c r="B2305">
        <v>4.6060999999999996</v>
      </c>
      <c r="C2305">
        <f>'PID Simulator'!$D$7/SQRT(1+('PID Simulator'!$D$8*B2305)^2)</f>
        <v>2.170522597929209E-2</v>
      </c>
      <c r="D2305">
        <f>-DEGREES(ATAN2(1,'PID Simulator'!$D$8*B2305))+DEGREES(-'PID Simulator'!$D$9*B2305)</f>
        <v>-352.66637450429295</v>
      </c>
    </row>
    <row r="2306" spans="1:4" x14ac:dyDescent="0.15">
      <c r="A2306">
        <v>2305</v>
      </c>
      <c r="B2306">
        <v>4.6081000000000003</v>
      </c>
      <c r="C2306">
        <f>'PID Simulator'!$D$7/SQRT(1+('PID Simulator'!$D$8*B2306)^2)</f>
        <v>2.1695809947984149E-2</v>
      </c>
      <c r="D2306">
        <f>-DEGREES(ATAN2(1,'PID Simulator'!$D$8*B2306))+DEGREES(-'PID Simulator'!$D$9*B2306)</f>
        <v>-352.7815056892461</v>
      </c>
    </row>
    <row r="2307" spans="1:4" x14ac:dyDescent="0.15">
      <c r="A2307">
        <v>2306</v>
      </c>
      <c r="B2307">
        <v>4.6101000000000001</v>
      </c>
      <c r="C2307">
        <f>'PID Simulator'!$D$7/SQRT(1+('PID Simulator'!$D$8*B2307)^2)</f>
        <v>2.1686402080825271E-2</v>
      </c>
      <c r="D2307">
        <f>-DEGREES(ATAN2(1,'PID Simulator'!$D$8*B2307))+DEGREES(-'PID Simulator'!$D$9*B2307)</f>
        <v>-352.89663640620762</v>
      </c>
    </row>
    <row r="2308" spans="1:4" x14ac:dyDescent="0.15">
      <c r="A2308">
        <v>2307</v>
      </c>
      <c r="B2308">
        <v>4.6120999999999999</v>
      </c>
      <c r="C2308">
        <f>'PID Simulator'!$D$7/SQRT(1+('PID Simulator'!$D$8*B2308)^2)</f>
        <v>2.1677002367204476E-2</v>
      </c>
      <c r="D2308">
        <f>-DEGREES(ATAN2(1,'PID Simulator'!$D$8*B2308))+DEGREES(-'PID Simulator'!$D$9*B2308)</f>
        <v>-353.01176665578595</v>
      </c>
    </row>
    <row r="2309" spans="1:4" x14ac:dyDescent="0.15">
      <c r="A2309">
        <v>2308</v>
      </c>
      <c r="B2309">
        <v>4.6140999999999996</v>
      </c>
      <c r="C2309">
        <f>'PID Simulator'!$D$7/SQRT(1+('PID Simulator'!$D$8*B2309)^2)</f>
        <v>2.166761079652918E-2</v>
      </c>
      <c r="D2309">
        <f>-DEGREES(ATAN2(1,'PID Simulator'!$D$8*B2309))+DEGREES(-'PID Simulator'!$D$9*B2309)</f>
        <v>-353.12689643858852</v>
      </c>
    </row>
    <row r="2310" spans="1:4" x14ac:dyDescent="0.15">
      <c r="A2310">
        <v>2309</v>
      </c>
      <c r="B2310">
        <v>4.6160999999999994</v>
      </c>
      <c r="C2310">
        <f>'PID Simulator'!$D$7/SQRT(1+('PID Simulator'!$D$8*B2310)^2)</f>
        <v>2.1658227358225139E-2</v>
      </c>
      <c r="D2310">
        <f>-DEGREES(ATAN2(1,'PID Simulator'!$D$8*B2310))+DEGREES(-'PID Simulator'!$D$9*B2310)</f>
        <v>-353.24202575522156</v>
      </c>
    </row>
    <row r="2311" spans="1:4" x14ac:dyDescent="0.15">
      <c r="A2311">
        <v>2310</v>
      </c>
      <c r="B2311">
        <v>4.6181000000000001</v>
      </c>
      <c r="C2311">
        <f>'PID Simulator'!$D$7/SQRT(1+('PID Simulator'!$D$8*B2311)^2)</f>
        <v>2.1648852041736381E-2</v>
      </c>
      <c r="D2311">
        <f>-DEGREES(ATAN2(1,'PID Simulator'!$D$8*B2311))+DEGREES(-'PID Simulator'!$D$9*B2311)</f>
        <v>-353.35715460629058</v>
      </c>
    </row>
    <row r="2312" spans="1:4" x14ac:dyDescent="0.15">
      <c r="A2312">
        <v>2311</v>
      </c>
      <c r="B2312">
        <v>4.6200999999999999</v>
      </c>
      <c r="C2312">
        <f>'PID Simulator'!$D$7/SQRT(1+('PID Simulator'!$D$8*B2312)^2)</f>
        <v>2.1639484836525228E-2</v>
      </c>
      <c r="D2312">
        <f>-DEGREES(ATAN2(1,'PID Simulator'!$D$8*B2312))+DEGREES(-'PID Simulator'!$D$9*B2312)</f>
        <v>-353.47228299239964</v>
      </c>
    </row>
    <row r="2313" spans="1:4" x14ac:dyDescent="0.15">
      <c r="A2313">
        <v>2312</v>
      </c>
      <c r="B2313">
        <v>4.6220999999999997</v>
      </c>
      <c r="C2313">
        <f>'PID Simulator'!$D$7/SQRT(1+('PID Simulator'!$D$8*B2313)^2)</f>
        <v>2.1630125732072191E-2</v>
      </c>
      <c r="D2313">
        <f>-DEGREES(ATAN2(1,'PID Simulator'!$D$8*B2313))+DEGREES(-'PID Simulator'!$D$9*B2313)</f>
        <v>-353.58741091415186</v>
      </c>
    </row>
    <row r="2314" spans="1:4" x14ac:dyDescent="0.15">
      <c r="A2314">
        <v>2313</v>
      </c>
      <c r="B2314">
        <v>4.6240999999999994</v>
      </c>
      <c r="C2314">
        <f>'PID Simulator'!$D$7/SQRT(1+('PID Simulator'!$D$8*B2314)^2)</f>
        <v>2.1620774717875966E-2</v>
      </c>
      <c r="D2314">
        <f>-DEGREES(ATAN2(1,'PID Simulator'!$D$8*B2314))+DEGREES(-'PID Simulator'!$D$9*B2314)</f>
        <v>-353.70253837214955</v>
      </c>
    </row>
    <row r="2315" spans="1:4" x14ac:dyDescent="0.15">
      <c r="A2315">
        <v>2314</v>
      </c>
      <c r="B2315">
        <v>4.6261000000000001</v>
      </c>
      <c r="C2315">
        <f>'PID Simulator'!$D$7/SQRT(1+('PID Simulator'!$D$8*B2315)^2)</f>
        <v>2.1611431783453386E-2</v>
      </c>
      <c r="D2315">
        <f>-DEGREES(ATAN2(1,'PID Simulator'!$D$8*B2315))+DEGREES(-'PID Simulator'!$D$9*B2315)</f>
        <v>-353.81766536699388</v>
      </c>
    </row>
    <row r="2316" spans="1:4" x14ac:dyDescent="0.15">
      <c r="A2316">
        <v>2315</v>
      </c>
      <c r="B2316">
        <v>4.6280999999999999</v>
      </c>
      <c r="C2316">
        <f>'PID Simulator'!$D$7/SQRT(1+('PID Simulator'!$D$8*B2316)^2)</f>
        <v>2.1602096918339395E-2</v>
      </c>
      <c r="D2316">
        <f>-DEGREES(ATAN2(1,'PID Simulator'!$D$8*B2316))+DEGREES(-'PID Simulator'!$D$9*B2316)</f>
        <v>-353.93279189928472</v>
      </c>
    </row>
    <row r="2317" spans="1:4" x14ac:dyDescent="0.15">
      <c r="A2317">
        <v>2316</v>
      </c>
      <c r="B2317">
        <v>4.6300999999999997</v>
      </c>
      <c r="C2317">
        <f>'PID Simulator'!$D$7/SQRT(1+('PID Simulator'!$D$8*B2317)^2)</f>
        <v>2.159277011208699E-2</v>
      </c>
      <c r="D2317">
        <f>-DEGREES(ATAN2(1,'PID Simulator'!$D$8*B2317))+DEGREES(-'PID Simulator'!$D$9*B2317)</f>
        <v>-354.04791796962115</v>
      </c>
    </row>
    <row r="2318" spans="1:4" x14ac:dyDescent="0.15">
      <c r="A2318">
        <v>2317</v>
      </c>
      <c r="B2318">
        <v>4.6320999999999994</v>
      </c>
      <c r="C2318">
        <f>'PID Simulator'!$D$7/SQRT(1+('PID Simulator'!$D$8*B2318)^2)</f>
        <v>2.1583451354267178E-2</v>
      </c>
      <c r="D2318">
        <f>-DEGREES(ATAN2(1,'PID Simulator'!$D$8*B2318))+DEGREES(-'PID Simulator'!$D$9*B2318)</f>
        <v>-354.16304357860122</v>
      </c>
    </row>
    <row r="2319" spans="1:4" x14ac:dyDescent="0.15">
      <c r="A2319">
        <v>2318</v>
      </c>
      <c r="B2319">
        <v>4.6341000000000001</v>
      </c>
      <c r="C2319">
        <f>'PID Simulator'!$D$7/SQRT(1+('PID Simulator'!$D$8*B2319)^2)</f>
        <v>2.1574140634468972E-2</v>
      </c>
      <c r="D2319">
        <f>-DEGREES(ATAN2(1,'PID Simulator'!$D$8*B2319))+DEGREES(-'PID Simulator'!$D$9*B2319)</f>
        <v>-354.27816872682206</v>
      </c>
    </row>
    <row r="2320" spans="1:4" x14ac:dyDescent="0.15">
      <c r="A2320">
        <v>2319</v>
      </c>
      <c r="B2320">
        <v>4.6360999999999999</v>
      </c>
      <c r="C2320">
        <f>'PID Simulator'!$D$7/SQRT(1+('PID Simulator'!$D$8*B2320)^2)</f>
        <v>2.1564837942299315E-2</v>
      </c>
      <c r="D2320">
        <f>-DEGREES(ATAN2(1,'PID Simulator'!$D$8*B2320))+DEGREES(-'PID Simulator'!$D$9*B2320)</f>
        <v>-354.39329341487922</v>
      </c>
    </row>
    <row r="2321" spans="1:4" x14ac:dyDescent="0.15">
      <c r="A2321">
        <v>2320</v>
      </c>
      <c r="B2321">
        <v>4.6380999999999997</v>
      </c>
      <c r="C2321">
        <f>'PID Simulator'!$D$7/SQRT(1+('PID Simulator'!$D$8*B2321)^2)</f>
        <v>2.1555543267383057E-2</v>
      </c>
      <c r="D2321">
        <f>-DEGREES(ATAN2(1,'PID Simulator'!$D$8*B2321))+DEGREES(-'PID Simulator'!$D$9*B2321)</f>
        <v>-354.50841764336798</v>
      </c>
    </row>
    <row r="2322" spans="1:4" x14ac:dyDescent="0.15">
      <c r="A2322">
        <v>2321</v>
      </c>
      <c r="B2322">
        <v>4.6400999999999994</v>
      </c>
      <c r="C2322">
        <f>'PID Simulator'!$D$7/SQRT(1+('PID Simulator'!$D$8*B2322)^2)</f>
        <v>2.1546256599362917E-2</v>
      </c>
      <c r="D2322">
        <f>-DEGREES(ATAN2(1,'PID Simulator'!$D$8*B2322))+DEGREES(-'PID Simulator'!$D$9*B2322)</f>
        <v>-354.62354141288205</v>
      </c>
    </row>
    <row r="2323" spans="1:4" x14ac:dyDescent="0.15">
      <c r="A2323">
        <v>2322</v>
      </c>
      <c r="B2323">
        <v>4.6421000000000001</v>
      </c>
      <c r="C2323">
        <f>'PID Simulator'!$D$7/SQRT(1+('PID Simulator'!$D$8*B2323)^2)</f>
        <v>2.153697792789944E-2</v>
      </c>
      <c r="D2323">
        <f>-DEGREES(ATAN2(1,'PID Simulator'!$D$8*B2323))+DEGREES(-'PID Simulator'!$D$9*B2323)</f>
        <v>-354.73866472401437</v>
      </c>
    </row>
    <row r="2324" spans="1:4" x14ac:dyDescent="0.15">
      <c r="A2324">
        <v>2323</v>
      </c>
      <c r="B2324">
        <v>4.6440999999999999</v>
      </c>
      <c r="C2324">
        <f>'PID Simulator'!$D$7/SQRT(1+('PID Simulator'!$D$8*B2324)^2)</f>
        <v>2.1527707242670963E-2</v>
      </c>
      <c r="D2324">
        <f>-DEGREES(ATAN2(1,'PID Simulator'!$D$8*B2324))+DEGREES(-'PID Simulator'!$D$9*B2324)</f>
        <v>-354.85378757735668</v>
      </c>
    </row>
    <row r="2325" spans="1:4" x14ac:dyDescent="0.15">
      <c r="A2325">
        <v>2324</v>
      </c>
      <c r="B2325">
        <v>4.6460999999999997</v>
      </c>
      <c r="C2325">
        <f>'PID Simulator'!$D$7/SQRT(1+('PID Simulator'!$D$8*B2325)^2)</f>
        <v>2.1518444533373586E-2</v>
      </c>
      <c r="D2325">
        <f>-DEGREES(ATAN2(1,'PID Simulator'!$D$8*B2325))+DEGREES(-'PID Simulator'!$D$9*B2325)</f>
        <v>-354.96890997349993</v>
      </c>
    </row>
    <row r="2326" spans="1:4" x14ac:dyDescent="0.15">
      <c r="A2326">
        <v>2325</v>
      </c>
      <c r="B2326">
        <v>4.6480999999999995</v>
      </c>
      <c r="C2326">
        <f>'PID Simulator'!$D$7/SQRT(1+('PID Simulator'!$D$8*B2326)^2)</f>
        <v>2.1509189789721096E-2</v>
      </c>
      <c r="D2326">
        <f>-DEGREES(ATAN2(1,'PID Simulator'!$D$8*B2326))+DEGREES(-'PID Simulator'!$D$9*B2326)</f>
        <v>-355.08403191303387</v>
      </c>
    </row>
    <row r="2327" spans="1:4" x14ac:dyDescent="0.15">
      <c r="A2327">
        <v>2326</v>
      </c>
      <c r="B2327">
        <v>4.6501000000000001</v>
      </c>
      <c r="C2327">
        <f>'PID Simulator'!$D$7/SQRT(1+('PID Simulator'!$D$8*B2327)^2)</f>
        <v>2.1499943001444973E-2</v>
      </c>
      <c r="D2327">
        <f>-DEGREES(ATAN2(1,'PID Simulator'!$D$8*B2327))+DEGREES(-'PID Simulator'!$D$9*B2327)</f>
        <v>-355.19915339654733</v>
      </c>
    </row>
    <row r="2328" spans="1:4" x14ac:dyDescent="0.15">
      <c r="A2328">
        <v>2327</v>
      </c>
      <c r="B2328">
        <v>4.6520999999999999</v>
      </c>
      <c r="C2328">
        <f>'PID Simulator'!$D$7/SQRT(1+('PID Simulator'!$D$8*B2328)^2)</f>
        <v>2.1490704158294346E-2</v>
      </c>
      <c r="D2328">
        <f>-DEGREES(ATAN2(1,'PID Simulator'!$D$8*B2328))+DEGREES(-'PID Simulator'!$D$9*B2328)</f>
        <v>-355.31427442462802</v>
      </c>
    </row>
    <row r="2329" spans="1:4" x14ac:dyDescent="0.15">
      <c r="A2329">
        <v>2328</v>
      </c>
      <c r="B2329">
        <v>4.6540999999999997</v>
      </c>
      <c r="C2329">
        <f>'PID Simulator'!$D$7/SQRT(1+('PID Simulator'!$D$8*B2329)^2)</f>
        <v>2.1481473250035927E-2</v>
      </c>
      <c r="D2329">
        <f>-DEGREES(ATAN2(1,'PID Simulator'!$D$8*B2329))+DEGREES(-'PID Simulator'!$D$9*B2329)</f>
        <v>-355.4293949978628</v>
      </c>
    </row>
    <row r="2330" spans="1:4" x14ac:dyDescent="0.15">
      <c r="A2330">
        <v>2329</v>
      </c>
      <c r="B2330">
        <v>4.6560999999999995</v>
      </c>
      <c r="C2330">
        <f>'PID Simulator'!$D$7/SQRT(1+('PID Simulator'!$D$8*B2330)^2)</f>
        <v>2.1472250266453989E-2</v>
      </c>
      <c r="D2330">
        <f>-DEGREES(ATAN2(1,'PID Simulator'!$D$8*B2330))+DEGREES(-'PID Simulator'!$D$9*B2330)</f>
        <v>-355.54451511683743</v>
      </c>
    </row>
    <row r="2331" spans="1:4" x14ac:dyDescent="0.15">
      <c r="A2331">
        <v>2330</v>
      </c>
      <c r="B2331">
        <v>4.6581000000000001</v>
      </c>
      <c r="C2331">
        <f>'PID Simulator'!$D$7/SQRT(1+('PID Simulator'!$D$8*B2331)^2)</f>
        <v>2.1463035197350336E-2</v>
      </c>
      <c r="D2331">
        <f>-DEGREES(ATAN2(1,'PID Simulator'!$D$8*B2331))+DEGREES(-'PID Simulator'!$D$9*B2331)</f>
        <v>-355.65963478213661</v>
      </c>
    </row>
    <row r="2332" spans="1:4" x14ac:dyDescent="0.15">
      <c r="A2332">
        <v>2331</v>
      </c>
      <c r="B2332">
        <v>4.6600999999999999</v>
      </c>
      <c r="C2332">
        <f>'PID Simulator'!$D$7/SQRT(1+('PID Simulator'!$D$8*B2332)^2)</f>
        <v>2.1453828032544271E-2</v>
      </c>
      <c r="D2332">
        <f>-DEGREES(ATAN2(1,'PID Simulator'!$D$8*B2332))+DEGREES(-'PID Simulator'!$D$9*B2332)</f>
        <v>-355.77475399434417</v>
      </c>
    </row>
    <row r="2333" spans="1:4" x14ac:dyDescent="0.15">
      <c r="A2333">
        <v>2332</v>
      </c>
      <c r="B2333">
        <v>4.6620999999999997</v>
      </c>
      <c r="C2333">
        <f>'PID Simulator'!$D$7/SQRT(1+('PID Simulator'!$D$8*B2333)^2)</f>
        <v>2.1444628761872524E-2</v>
      </c>
      <c r="D2333">
        <f>-DEGREES(ATAN2(1,'PID Simulator'!$D$8*B2333))+DEGREES(-'PID Simulator'!$D$9*B2333)</f>
        <v>-355.88987275404281</v>
      </c>
    </row>
    <row r="2334" spans="1:4" x14ac:dyDescent="0.15">
      <c r="A2334">
        <v>2333</v>
      </c>
      <c r="B2334">
        <v>4.6640999999999995</v>
      </c>
      <c r="C2334">
        <f>'PID Simulator'!$D$7/SQRT(1+('PID Simulator'!$D$8*B2334)^2)</f>
        <v>2.1435437375189246E-2</v>
      </c>
      <c r="D2334">
        <f>-DEGREES(ATAN2(1,'PID Simulator'!$D$8*B2334))+DEGREES(-'PID Simulator'!$D$9*B2334)</f>
        <v>-356.00499106181439</v>
      </c>
    </row>
    <row r="2335" spans="1:4" x14ac:dyDescent="0.15">
      <c r="A2335">
        <v>2334</v>
      </c>
      <c r="B2335">
        <v>4.6661000000000001</v>
      </c>
      <c r="C2335">
        <f>'PID Simulator'!$D$7/SQRT(1+('PID Simulator'!$D$8*B2335)^2)</f>
        <v>2.1426253862365963E-2</v>
      </c>
      <c r="D2335">
        <f>-DEGREES(ATAN2(1,'PID Simulator'!$D$8*B2335))+DEGREES(-'PID Simulator'!$D$9*B2335)</f>
        <v>-356.12010891823951</v>
      </c>
    </row>
    <row r="2336" spans="1:4" x14ac:dyDescent="0.15">
      <c r="A2336">
        <v>2335</v>
      </c>
      <c r="B2336">
        <v>4.6680999999999999</v>
      </c>
      <c r="C2336">
        <f>'PID Simulator'!$D$7/SQRT(1+('PID Simulator'!$D$8*B2336)^2)</f>
        <v>2.141707821329155E-2</v>
      </c>
      <c r="D2336">
        <f>-DEGREES(ATAN2(1,'PID Simulator'!$D$8*B2336))+DEGREES(-'PID Simulator'!$D$9*B2336)</f>
        <v>-356.23522632389808</v>
      </c>
    </row>
    <row r="2337" spans="1:4" x14ac:dyDescent="0.15">
      <c r="A2337">
        <v>2336</v>
      </c>
      <c r="B2337">
        <v>4.6700999999999997</v>
      </c>
      <c r="C2337">
        <f>'PID Simulator'!$D$7/SQRT(1+('PID Simulator'!$D$8*B2337)^2)</f>
        <v>2.140791041787217E-2</v>
      </c>
      <c r="D2337">
        <f>-DEGREES(ATAN2(1,'PID Simulator'!$D$8*B2337))+DEGREES(-'PID Simulator'!$D$9*B2337)</f>
        <v>-356.35034327936887</v>
      </c>
    </row>
    <row r="2338" spans="1:4" x14ac:dyDescent="0.15">
      <c r="A2338">
        <v>2337</v>
      </c>
      <c r="B2338">
        <v>4.6720999999999995</v>
      </c>
      <c r="C2338">
        <f>'PID Simulator'!$D$7/SQRT(1+('PID Simulator'!$D$8*B2338)^2)</f>
        <v>2.1398750466031249E-2</v>
      </c>
      <c r="D2338">
        <f>-DEGREES(ATAN2(1,'PID Simulator'!$D$8*B2338))+DEGREES(-'PID Simulator'!$D$9*B2338)</f>
        <v>-356.46545978522948</v>
      </c>
    </row>
    <row r="2339" spans="1:4" x14ac:dyDescent="0.15">
      <c r="A2339">
        <v>2338</v>
      </c>
      <c r="B2339">
        <v>4.6741000000000001</v>
      </c>
      <c r="C2339">
        <f>'PID Simulator'!$D$7/SQRT(1+('PID Simulator'!$D$8*B2339)^2)</f>
        <v>2.1389598347709444E-2</v>
      </c>
      <c r="D2339">
        <f>-DEGREES(ATAN2(1,'PID Simulator'!$D$8*B2339))+DEGREES(-'PID Simulator'!$D$9*B2339)</f>
        <v>-356.58057584205704</v>
      </c>
    </row>
    <row r="2340" spans="1:4" x14ac:dyDescent="0.15">
      <c r="A2340">
        <v>2339</v>
      </c>
      <c r="B2340">
        <v>4.6760999999999999</v>
      </c>
      <c r="C2340">
        <f>'PID Simulator'!$D$7/SQRT(1+('PID Simulator'!$D$8*B2340)^2)</f>
        <v>2.1380454052864612E-2</v>
      </c>
      <c r="D2340">
        <f>-DEGREES(ATAN2(1,'PID Simulator'!$D$8*B2340))+DEGREES(-'PID Simulator'!$D$9*B2340)</f>
        <v>-356.69569145042709</v>
      </c>
    </row>
    <row r="2341" spans="1:4" x14ac:dyDescent="0.15">
      <c r="A2341">
        <v>2340</v>
      </c>
      <c r="B2341">
        <v>4.6780999999999997</v>
      </c>
      <c r="C2341">
        <f>'PID Simulator'!$D$7/SQRT(1+('PID Simulator'!$D$8*B2341)^2)</f>
        <v>2.1371317571471739E-2</v>
      </c>
      <c r="D2341">
        <f>-DEGREES(ATAN2(1,'PID Simulator'!$D$8*B2341))+DEGREES(-'PID Simulator'!$D$9*B2341)</f>
        <v>-356.81080661091454</v>
      </c>
    </row>
    <row r="2342" spans="1:4" x14ac:dyDescent="0.15">
      <c r="A2342">
        <v>2341</v>
      </c>
      <c r="B2342">
        <v>4.6800999999999995</v>
      </c>
      <c r="C2342">
        <f>'PID Simulator'!$D$7/SQRT(1+('PID Simulator'!$D$8*B2342)^2)</f>
        <v>2.1362188893522958E-2</v>
      </c>
      <c r="D2342">
        <f>-DEGREES(ATAN2(1,'PID Simulator'!$D$8*B2342))+DEGREES(-'PID Simulator'!$D$9*B2342)</f>
        <v>-356.92592132409322</v>
      </c>
    </row>
    <row r="2343" spans="1:4" x14ac:dyDescent="0.15">
      <c r="A2343">
        <v>2342</v>
      </c>
      <c r="B2343">
        <v>4.6821000000000002</v>
      </c>
      <c r="C2343">
        <f>'PID Simulator'!$D$7/SQRT(1+('PID Simulator'!$D$8*B2343)^2)</f>
        <v>2.1353068009027445E-2</v>
      </c>
      <c r="D2343">
        <f>-DEGREES(ATAN2(1,'PID Simulator'!$D$8*B2343))+DEGREES(-'PID Simulator'!$D$9*B2343)</f>
        <v>-357.04103559053613</v>
      </c>
    </row>
    <row r="2344" spans="1:4" x14ac:dyDescent="0.15">
      <c r="A2344">
        <v>2343</v>
      </c>
      <c r="B2344">
        <v>4.6840999999999999</v>
      </c>
      <c r="C2344">
        <f>'PID Simulator'!$D$7/SQRT(1+('PID Simulator'!$D$8*B2344)^2)</f>
        <v>2.1343954908011463E-2</v>
      </c>
      <c r="D2344">
        <f>-DEGREES(ATAN2(1,'PID Simulator'!$D$8*B2344))+DEGREES(-'PID Simulator'!$D$9*B2344)</f>
        <v>-357.15614941081492</v>
      </c>
    </row>
    <row r="2345" spans="1:4" x14ac:dyDescent="0.15">
      <c r="A2345">
        <v>2344</v>
      </c>
      <c r="B2345">
        <v>4.6860999999999997</v>
      </c>
      <c r="C2345">
        <f>'PID Simulator'!$D$7/SQRT(1+('PID Simulator'!$D$8*B2345)^2)</f>
        <v>2.1334849580518251E-2</v>
      </c>
      <c r="D2345">
        <f>-DEGREES(ATAN2(1,'PID Simulator'!$D$8*B2345))+DEGREES(-'PID Simulator'!$D$9*B2345)</f>
        <v>-357.27126278550065</v>
      </c>
    </row>
    <row r="2346" spans="1:4" x14ac:dyDescent="0.15">
      <c r="A2346">
        <v>2345</v>
      </c>
      <c r="B2346">
        <v>4.6880999999999995</v>
      </c>
      <c r="C2346">
        <f>'PID Simulator'!$D$7/SQRT(1+('PID Simulator'!$D$8*B2346)^2)</f>
        <v>2.1325752016608031E-2</v>
      </c>
      <c r="D2346">
        <f>-DEGREES(ATAN2(1,'PID Simulator'!$D$8*B2346))+DEGREES(-'PID Simulator'!$D$9*B2346)</f>
        <v>-357.38637571516324</v>
      </c>
    </row>
    <row r="2347" spans="1:4" x14ac:dyDescent="0.15">
      <c r="A2347">
        <v>2346</v>
      </c>
      <c r="B2347">
        <v>4.6901000000000002</v>
      </c>
      <c r="C2347">
        <f>'PID Simulator'!$D$7/SQRT(1+('PID Simulator'!$D$8*B2347)^2)</f>
        <v>2.1316662206357952E-2</v>
      </c>
      <c r="D2347">
        <f>-DEGREES(ATAN2(1,'PID Simulator'!$D$8*B2347))+DEGREES(-'PID Simulator'!$D$9*B2347)</f>
        <v>-357.5014882003718</v>
      </c>
    </row>
    <row r="2348" spans="1:4" x14ac:dyDescent="0.15">
      <c r="A2348">
        <v>2347</v>
      </c>
      <c r="B2348">
        <v>4.6920999999999999</v>
      </c>
      <c r="C2348">
        <f>'PID Simulator'!$D$7/SQRT(1+('PID Simulator'!$D$8*B2348)^2)</f>
        <v>2.130758013986208E-2</v>
      </c>
      <c r="D2348">
        <f>-DEGREES(ATAN2(1,'PID Simulator'!$D$8*B2348))+DEGREES(-'PID Simulator'!$D$9*B2348)</f>
        <v>-357.61660024169407</v>
      </c>
    </row>
    <row r="2349" spans="1:4" x14ac:dyDescent="0.15">
      <c r="A2349">
        <v>2348</v>
      </c>
      <c r="B2349">
        <v>4.6940999999999997</v>
      </c>
      <c r="C2349">
        <f>'PID Simulator'!$D$7/SQRT(1+('PID Simulator'!$D$8*B2349)^2)</f>
        <v>2.1298505807231329E-2</v>
      </c>
      <c r="D2349">
        <f>-DEGREES(ATAN2(1,'PID Simulator'!$D$8*B2349))+DEGREES(-'PID Simulator'!$D$9*B2349)</f>
        <v>-357.73171183969714</v>
      </c>
    </row>
    <row r="2350" spans="1:4" x14ac:dyDescent="0.15">
      <c r="A2350">
        <v>2349</v>
      </c>
      <c r="B2350">
        <v>4.6960999999999995</v>
      </c>
      <c r="C2350">
        <f>'PID Simulator'!$D$7/SQRT(1+('PID Simulator'!$D$8*B2350)^2)</f>
        <v>2.1289439198593437E-2</v>
      </c>
      <c r="D2350">
        <f>-DEGREES(ATAN2(1,'PID Simulator'!$D$8*B2350))+DEGREES(-'PID Simulator'!$D$9*B2350)</f>
        <v>-357.84682299494727</v>
      </c>
    </row>
    <row r="2351" spans="1:4" x14ac:dyDescent="0.15">
      <c r="A2351">
        <v>2350</v>
      </c>
      <c r="B2351">
        <v>4.6981000000000002</v>
      </c>
      <c r="C2351">
        <f>'PID Simulator'!$D$7/SQRT(1+('PID Simulator'!$D$8*B2351)^2)</f>
        <v>2.1280380304092954E-2</v>
      </c>
      <c r="D2351">
        <f>-DEGREES(ATAN2(1,'PID Simulator'!$D$8*B2351))+DEGREES(-'PID Simulator'!$D$9*B2351)</f>
        <v>-357.96193370800938</v>
      </c>
    </row>
    <row r="2352" spans="1:4" x14ac:dyDescent="0.15">
      <c r="A2352">
        <v>2351</v>
      </c>
      <c r="B2352">
        <v>4.7000999999999999</v>
      </c>
      <c r="C2352">
        <f>'PID Simulator'!$D$7/SQRT(1+('PID Simulator'!$D$8*B2352)^2)</f>
        <v>2.1271329113891162E-2</v>
      </c>
      <c r="D2352">
        <f>-DEGREES(ATAN2(1,'PID Simulator'!$D$8*B2352))+DEGREES(-'PID Simulator'!$D$9*B2352)</f>
        <v>-358.07704397944764</v>
      </c>
    </row>
    <row r="2353" spans="1:4" x14ac:dyDescent="0.15">
      <c r="A2353">
        <v>2352</v>
      </c>
      <c r="B2353">
        <v>4.7020999999999997</v>
      </c>
      <c r="C2353">
        <f>'PID Simulator'!$D$7/SQRT(1+('PID Simulator'!$D$8*B2353)^2)</f>
        <v>2.1262285618166076E-2</v>
      </c>
      <c r="D2353">
        <f>-DEGREES(ATAN2(1,'PID Simulator'!$D$8*B2353))+DEGREES(-'PID Simulator'!$D$9*B2353)</f>
        <v>-358.1921538098253</v>
      </c>
    </row>
    <row r="2354" spans="1:4" x14ac:dyDescent="0.15">
      <c r="A2354">
        <v>2353</v>
      </c>
      <c r="B2354">
        <v>4.7040999999999995</v>
      </c>
      <c r="C2354">
        <f>'PID Simulator'!$D$7/SQRT(1+('PID Simulator'!$D$8*B2354)^2)</f>
        <v>2.1253249807112403E-2</v>
      </c>
      <c r="D2354">
        <f>-DEGREES(ATAN2(1,'PID Simulator'!$D$8*B2354))+DEGREES(-'PID Simulator'!$D$9*B2354)</f>
        <v>-358.30726319970449</v>
      </c>
    </row>
    <row r="2355" spans="1:4" x14ac:dyDescent="0.15">
      <c r="A2355">
        <v>2354</v>
      </c>
      <c r="B2355">
        <v>4.7061000000000002</v>
      </c>
      <c r="C2355">
        <f>'PID Simulator'!$D$7/SQRT(1+('PID Simulator'!$D$8*B2355)^2)</f>
        <v>2.1244221670941477E-2</v>
      </c>
      <c r="D2355">
        <f>-DEGREES(ATAN2(1,'PID Simulator'!$D$8*B2355))+DEGREES(-'PID Simulator'!$D$9*B2355)</f>
        <v>-358.42237214964666</v>
      </c>
    </row>
    <row r="2356" spans="1:4" x14ac:dyDescent="0.15">
      <c r="A2356">
        <v>2355</v>
      </c>
      <c r="B2356">
        <v>4.7081</v>
      </c>
      <c r="C2356">
        <f>'PID Simulator'!$D$7/SQRT(1+('PID Simulator'!$D$8*B2356)^2)</f>
        <v>2.1235201199881263E-2</v>
      </c>
      <c r="D2356">
        <f>-DEGREES(ATAN2(1,'PID Simulator'!$D$8*B2356))+DEGREES(-'PID Simulator'!$D$9*B2356)</f>
        <v>-358.53748066021183</v>
      </c>
    </row>
    <row r="2357" spans="1:4" x14ac:dyDescent="0.15">
      <c r="A2357">
        <v>2356</v>
      </c>
      <c r="B2357">
        <v>4.7100999999999997</v>
      </c>
      <c r="C2357">
        <f>'PID Simulator'!$D$7/SQRT(1+('PID Simulator'!$D$8*B2357)^2)</f>
        <v>2.1226188384176305E-2</v>
      </c>
      <c r="D2357">
        <f>-DEGREES(ATAN2(1,'PID Simulator'!$D$8*B2357))+DEGREES(-'PID Simulator'!$D$9*B2357)</f>
        <v>-358.65258873195967</v>
      </c>
    </row>
    <row r="2358" spans="1:4" x14ac:dyDescent="0.15">
      <c r="A2358">
        <v>2357</v>
      </c>
      <c r="B2358">
        <v>4.7120999999999995</v>
      </c>
      <c r="C2358">
        <f>'PID Simulator'!$D$7/SQRT(1+('PID Simulator'!$D$8*B2358)^2)</f>
        <v>2.1217183214087689E-2</v>
      </c>
      <c r="D2358">
        <f>-DEGREES(ATAN2(1,'PID Simulator'!$D$8*B2358))+DEGREES(-'PID Simulator'!$D$9*B2358)</f>
        <v>-358.76769636544844</v>
      </c>
    </row>
    <row r="2359" spans="1:4" x14ac:dyDescent="0.15">
      <c r="A2359">
        <v>2358</v>
      </c>
      <c r="B2359">
        <v>4.7141000000000002</v>
      </c>
      <c r="C2359">
        <f>'PID Simulator'!$D$7/SQRT(1+('PID Simulator'!$D$8*B2359)^2)</f>
        <v>2.1208185679892997E-2</v>
      </c>
      <c r="D2359">
        <f>-DEGREES(ATAN2(1,'PID Simulator'!$D$8*B2359))+DEGREES(-'PID Simulator'!$D$9*B2359)</f>
        <v>-358.88280356123562</v>
      </c>
    </row>
    <row r="2360" spans="1:4" x14ac:dyDescent="0.15">
      <c r="A2360">
        <v>2359</v>
      </c>
      <c r="B2360">
        <v>4.7161</v>
      </c>
      <c r="C2360">
        <f>'PID Simulator'!$D$7/SQRT(1+('PID Simulator'!$D$8*B2360)^2)</f>
        <v>2.1199195771886309E-2</v>
      </c>
      <c r="D2360">
        <f>-DEGREES(ATAN2(1,'PID Simulator'!$D$8*B2360))+DEGREES(-'PID Simulator'!$D$9*B2360)</f>
        <v>-358.9979103198778</v>
      </c>
    </row>
    <row r="2361" spans="1:4" x14ac:dyDescent="0.15">
      <c r="A2361">
        <v>2360</v>
      </c>
      <c r="B2361">
        <v>4.7180999999999997</v>
      </c>
      <c r="C2361">
        <f>'PID Simulator'!$D$7/SQRT(1+('PID Simulator'!$D$8*B2361)^2)</f>
        <v>2.1190213480378126E-2</v>
      </c>
      <c r="D2361">
        <f>-DEGREES(ATAN2(1,'PID Simulator'!$D$8*B2361))+DEGREES(-'PID Simulator'!$D$9*B2361)</f>
        <v>-359.11301664193047</v>
      </c>
    </row>
    <row r="2362" spans="1:4" x14ac:dyDescent="0.15">
      <c r="A2362">
        <v>2361</v>
      </c>
      <c r="B2362">
        <v>4.7200999999999995</v>
      </c>
      <c r="C2362">
        <f>'PID Simulator'!$D$7/SQRT(1+('PID Simulator'!$D$8*B2362)^2)</f>
        <v>2.1181238795695348E-2</v>
      </c>
      <c r="D2362">
        <f>-DEGREES(ATAN2(1,'PID Simulator'!$D$8*B2362))+DEGREES(-'PID Simulator'!$D$9*B2362)</f>
        <v>-359.22812252794836</v>
      </c>
    </row>
    <row r="2363" spans="1:4" x14ac:dyDescent="0.15">
      <c r="A2363">
        <v>2362</v>
      </c>
      <c r="B2363">
        <v>4.7221000000000002</v>
      </c>
      <c r="C2363">
        <f>'PID Simulator'!$D$7/SQRT(1+('PID Simulator'!$D$8*B2363)^2)</f>
        <v>2.1172271708181263E-2</v>
      </c>
      <c r="D2363">
        <f>-DEGREES(ATAN2(1,'PID Simulator'!$D$8*B2363))+DEGREES(-'PID Simulator'!$D$9*B2363)</f>
        <v>-359.34322797848512</v>
      </c>
    </row>
    <row r="2364" spans="1:4" x14ac:dyDescent="0.15">
      <c r="A2364">
        <v>2363</v>
      </c>
      <c r="B2364">
        <v>4.7241</v>
      </c>
      <c r="C2364">
        <f>'PID Simulator'!$D$7/SQRT(1+('PID Simulator'!$D$8*B2364)^2)</f>
        <v>2.1163312208195482E-2</v>
      </c>
      <c r="D2364">
        <f>-DEGREES(ATAN2(1,'PID Simulator'!$D$8*B2364))+DEGREES(-'PID Simulator'!$D$9*B2364)</f>
        <v>-359.45833299409355</v>
      </c>
    </row>
    <row r="2365" spans="1:4" x14ac:dyDescent="0.15">
      <c r="A2365">
        <v>2364</v>
      </c>
      <c r="B2365">
        <v>4.7260999999999997</v>
      </c>
      <c r="C2365">
        <f>'PID Simulator'!$D$7/SQRT(1+('PID Simulator'!$D$8*B2365)^2)</f>
        <v>2.1154360286113925E-2</v>
      </c>
      <c r="D2365">
        <f>-DEGREES(ATAN2(1,'PID Simulator'!$D$8*B2365))+DEGREES(-'PID Simulator'!$D$9*B2365)</f>
        <v>-359.57343757532544</v>
      </c>
    </row>
    <row r="2366" spans="1:4" x14ac:dyDescent="0.15">
      <c r="A2366">
        <v>2365</v>
      </c>
      <c r="B2366">
        <v>4.7280999999999995</v>
      </c>
      <c r="C2366">
        <f>'PID Simulator'!$D$7/SQRT(1+('PID Simulator'!$D$8*B2366)^2)</f>
        <v>2.1145415932328767E-2</v>
      </c>
      <c r="D2366">
        <f>-DEGREES(ATAN2(1,'PID Simulator'!$D$8*B2366))+DEGREES(-'PID Simulator'!$D$9*B2366)</f>
        <v>-359.68854172273177</v>
      </c>
    </row>
    <row r="2367" spans="1:4" x14ac:dyDescent="0.15">
      <c r="A2367">
        <v>2366</v>
      </c>
      <c r="B2367">
        <v>4.7301000000000002</v>
      </c>
      <c r="C2367">
        <f>'PID Simulator'!$D$7/SQRT(1+('PID Simulator'!$D$8*B2367)^2)</f>
        <v>2.1136479137248403E-2</v>
      </c>
      <c r="D2367">
        <f>-DEGREES(ATAN2(1,'PID Simulator'!$D$8*B2367))+DEGREES(-'PID Simulator'!$D$9*B2367)</f>
        <v>-359.80364543686244</v>
      </c>
    </row>
    <row r="2368" spans="1:4" x14ac:dyDescent="0.15">
      <c r="A2368">
        <v>2367</v>
      </c>
      <c r="B2368">
        <v>4.7321</v>
      </c>
      <c r="C2368">
        <f>'PID Simulator'!$D$7/SQRT(1+('PID Simulator'!$D$8*B2368)^2)</f>
        <v>2.1127549891297469E-2</v>
      </c>
      <c r="D2368">
        <f>-DEGREES(ATAN2(1,'PID Simulator'!$D$8*B2368))+DEGREES(-'PID Simulator'!$D$9*B2368)</f>
        <v>-359.91874871826644</v>
      </c>
    </row>
    <row r="2369" spans="1:4" x14ac:dyDescent="0.15">
      <c r="A2369">
        <v>2368</v>
      </c>
      <c r="B2369">
        <v>4.7340999999999998</v>
      </c>
      <c r="C2369">
        <f>'PID Simulator'!$D$7/SQRT(1+('PID Simulator'!$D$8*B2369)^2)</f>
        <v>2.1118628184916728E-2</v>
      </c>
      <c r="D2369">
        <f>-DEGREES(ATAN2(1,'PID Simulator'!$D$8*B2369))+DEGREES(-'PID Simulator'!$D$9*B2369)</f>
        <v>-360.03385156749204</v>
      </c>
    </row>
    <row r="2370" spans="1:4" x14ac:dyDescent="0.15">
      <c r="A2370">
        <v>2369</v>
      </c>
      <c r="B2370">
        <v>4.7360999999999995</v>
      </c>
      <c r="C2370">
        <f>'PID Simulator'!$D$7/SQRT(1+('PID Simulator'!$D$8*B2370)^2)</f>
        <v>2.1109714008563065E-2</v>
      </c>
      <c r="D2370">
        <f>-DEGREES(ATAN2(1,'PID Simulator'!$D$8*B2370))+DEGREES(-'PID Simulator'!$D$9*B2370)</f>
        <v>-360.14895398508622</v>
      </c>
    </row>
    <row r="2371" spans="1:4" x14ac:dyDescent="0.15">
      <c r="A2371">
        <v>2370</v>
      </c>
      <c r="B2371">
        <v>4.7381000000000002</v>
      </c>
      <c r="C2371">
        <f>'PID Simulator'!$D$7/SQRT(1+('PID Simulator'!$D$8*B2371)^2)</f>
        <v>2.1100807352709489E-2</v>
      </c>
      <c r="D2371">
        <f>-DEGREES(ATAN2(1,'PID Simulator'!$D$8*B2371))+DEGREES(-'PID Simulator'!$D$9*B2371)</f>
        <v>-360.26405597159544</v>
      </c>
    </row>
    <row r="2372" spans="1:4" x14ac:dyDescent="0.15">
      <c r="A2372">
        <v>2371</v>
      </c>
      <c r="B2372">
        <v>4.7401</v>
      </c>
      <c r="C2372">
        <f>'PID Simulator'!$D$7/SQRT(1+('PID Simulator'!$D$8*B2372)^2)</f>
        <v>2.109190820784506E-2</v>
      </c>
      <c r="D2372">
        <f>-DEGREES(ATAN2(1,'PID Simulator'!$D$8*B2372))+DEGREES(-'PID Simulator'!$D$9*B2372)</f>
        <v>-360.37915752756493</v>
      </c>
    </row>
    <row r="2373" spans="1:4" x14ac:dyDescent="0.15">
      <c r="A2373">
        <v>2372</v>
      </c>
      <c r="B2373">
        <v>4.7420999999999998</v>
      </c>
      <c r="C2373">
        <f>'PID Simulator'!$D$7/SQRT(1+('PID Simulator'!$D$8*B2373)^2)</f>
        <v>2.1083016564474855E-2</v>
      </c>
      <c r="D2373">
        <f>-DEGREES(ATAN2(1,'PID Simulator'!$D$8*B2373))+DEGREES(-'PID Simulator'!$D$9*B2373)</f>
        <v>-360.49425865353913</v>
      </c>
    </row>
    <row r="2374" spans="1:4" x14ac:dyDescent="0.15">
      <c r="A2374">
        <v>2373</v>
      </c>
      <c r="B2374">
        <v>4.7440999999999995</v>
      </c>
      <c r="C2374">
        <f>'PID Simulator'!$D$7/SQRT(1+('PID Simulator'!$D$8*B2374)^2)</f>
        <v>2.1074132413119954E-2</v>
      </c>
      <c r="D2374">
        <f>-DEGREES(ATAN2(1,'PID Simulator'!$D$8*B2374))+DEGREES(-'PID Simulator'!$D$9*B2374)</f>
        <v>-360.60935935006148</v>
      </c>
    </row>
    <row r="2375" spans="1:4" x14ac:dyDescent="0.15">
      <c r="A2375">
        <v>2374</v>
      </c>
      <c r="B2375">
        <v>4.7461000000000002</v>
      </c>
      <c r="C2375">
        <f>'PID Simulator'!$D$7/SQRT(1+('PID Simulator'!$D$8*B2375)^2)</f>
        <v>2.106525574431739E-2</v>
      </c>
      <c r="D2375">
        <f>-DEGREES(ATAN2(1,'PID Simulator'!$D$8*B2375))+DEGREES(-'PID Simulator'!$D$9*B2375)</f>
        <v>-360.72445961767482</v>
      </c>
    </row>
    <row r="2376" spans="1:4" x14ac:dyDescent="0.15">
      <c r="A2376">
        <v>2375</v>
      </c>
      <c r="B2376">
        <v>4.7481</v>
      </c>
      <c r="C2376">
        <f>'PID Simulator'!$D$7/SQRT(1+('PID Simulator'!$D$8*B2376)^2)</f>
        <v>2.1056386548620128E-2</v>
      </c>
      <c r="D2376">
        <f>-DEGREES(ATAN2(1,'PID Simulator'!$D$8*B2376))+DEGREES(-'PID Simulator'!$D$9*B2376)</f>
        <v>-360.83955945692054</v>
      </c>
    </row>
    <row r="2377" spans="1:4" x14ac:dyDescent="0.15">
      <c r="A2377">
        <v>2376</v>
      </c>
      <c r="B2377">
        <v>4.7500999999999998</v>
      </c>
      <c r="C2377">
        <f>'PID Simulator'!$D$7/SQRT(1+('PID Simulator'!$D$8*B2377)^2)</f>
        <v>2.1047524816597031E-2</v>
      </c>
      <c r="D2377">
        <f>-DEGREES(ATAN2(1,'PID Simulator'!$D$8*B2377))+DEGREES(-'PID Simulator'!$D$9*B2377)</f>
        <v>-360.95465886833944</v>
      </c>
    </row>
    <row r="2378" spans="1:4" x14ac:dyDescent="0.15">
      <c r="A2378">
        <v>2377</v>
      </c>
      <c r="B2378">
        <v>4.7520999999999995</v>
      </c>
      <c r="C2378">
        <f>'PID Simulator'!$D$7/SQRT(1+('PID Simulator'!$D$8*B2378)^2)</f>
        <v>2.1038670538832807E-2</v>
      </c>
      <c r="D2378">
        <f>-DEGREES(ATAN2(1,'PID Simulator'!$D$8*B2378))+DEGREES(-'PID Simulator'!$D$9*B2378)</f>
        <v>-361.06975785247153</v>
      </c>
    </row>
    <row r="2379" spans="1:4" x14ac:dyDescent="0.15">
      <c r="A2379">
        <v>2378</v>
      </c>
      <c r="B2379">
        <v>4.7541000000000002</v>
      </c>
      <c r="C2379">
        <f>'PID Simulator'!$D$7/SQRT(1+('PID Simulator'!$D$8*B2379)^2)</f>
        <v>2.1029823705928E-2</v>
      </c>
      <c r="D2379">
        <f>-DEGREES(ATAN2(1,'PID Simulator'!$D$8*B2379))+DEGREES(-'PID Simulator'!$D$9*B2379)</f>
        <v>-361.18485640985574</v>
      </c>
    </row>
    <row r="2380" spans="1:4" x14ac:dyDescent="0.15">
      <c r="A2380">
        <v>2379</v>
      </c>
      <c r="B2380">
        <v>4.7561</v>
      </c>
      <c r="C2380">
        <f>'PID Simulator'!$D$7/SQRT(1+('PID Simulator'!$D$8*B2380)^2)</f>
        <v>2.1020984308498945E-2</v>
      </c>
      <c r="D2380">
        <f>-DEGREES(ATAN2(1,'PID Simulator'!$D$8*B2380))+DEGREES(-'PID Simulator'!$D$9*B2380)</f>
        <v>-361.29995454102999</v>
      </c>
    </row>
    <row r="2381" spans="1:4" x14ac:dyDescent="0.15">
      <c r="A2381">
        <v>2380</v>
      </c>
      <c r="B2381">
        <v>4.7580999999999998</v>
      </c>
      <c r="C2381">
        <f>'PID Simulator'!$D$7/SQRT(1+('PID Simulator'!$D$8*B2381)^2)</f>
        <v>2.1012152337177736E-2</v>
      </c>
      <c r="D2381">
        <f>-DEGREES(ATAN2(1,'PID Simulator'!$D$8*B2381))+DEGREES(-'PID Simulator'!$D$9*B2381)</f>
        <v>-361.41505224653139</v>
      </c>
    </row>
    <row r="2382" spans="1:4" x14ac:dyDescent="0.15">
      <c r="A2382">
        <v>2381</v>
      </c>
      <c r="B2382">
        <v>4.7600999999999996</v>
      </c>
      <c r="C2382">
        <f>'PID Simulator'!$D$7/SQRT(1+('PID Simulator'!$D$8*B2382)^2)</f>
        <v>2.1003327782612199E-2</v>
      </c>
      <c r="D2382">
        <f>-DEGREES(ATAN2(1,'PID Simulator'!$D$8*B2382))+DEGREES(-'PID Simulator'!$D$9*B2382)</f>
        <v>-361.53014952689637</v>
      </c>
    </row>
    <row r="2383" spans="1:4" x14ac:dyDescent="0.15">
      <c r="A2383">
        <v>2382</v>
      </c>
      <c r="B2383">
        <v>4.7621000000000002</v>
      </c>
      <c r="C2383">
        <f>'PID Simulator'!$D$7/SQRT(1+('PID Simulator'!$D$8*B2383)^2)</f>
        <v>2.0994510635465837E-2</v>
      </c>
      <c r="D2383">
        <f>-DEGREES(ATAN2(1,'PID Simulator'!$D$8*B2383))+DEGREES(-'PID Simulator'!$D$9*B2383)</f>
        <v>-361.64524638266016</v>
      </c>
    </row>
    <row r="2384" spans="1:4" x14ac:dyDescent="0.15">
      <c r="A2384">
        <v>2383</v>
      </c>
      <c r="B2384">
        <v>4.7641</v>
      </c>
      <c r="C2384">
        <f>'PID Simulator'!$D$7/SQRT(1+('PID Simulator'!$D$8*B2384)^2)</f>
        <v>2.0985700886417845E-2</v>
      </c>
      <c r="D2384">
        <f>-DEGREES(ATAN2(1,'PID Simulator'!$D$8*B2384))+DEGREES(-'PID Simulator'!$D$9*B2384)</f>
        <v>-361.76034281435705</v>
      </c>
    </row>
    <row r="2385" spans="1:4" x14ac:dyDescent="0.15">
      <c r="A2385">
        <v>2384</v>
      </c>
      <c r="B2385">
        <v>4.7660999999999998</v>
      </c>
      <c r="C2385">
        <f>'PID Simulator'!$D$7/SQRT(1+('PID Simulator'!$D$8*B2385)^2)</f>
        <v>2.0976898526163003E-2</v>
      </c>
      <c r="D2385">
        <f>-DEGREES(ATAN2(1,'PID Simulator'!$D$8*B2385))+DEGREES(-'PID Simulator'!$D$9*B2385)</f>
        <v>-361.87543882252083</v>
      </c>
    </row>
    <row r="2386" spans="1:4" x14ac:dyDescent="0.15">
      <c r="A2386">
        <v>2385</v>
      </c>
      <c r="B2386">
        <v>4.7680999999999996</v>
      </c>
      <c r="C2386">
        <f>'PID Simulator'!$D$7/SQRT(1+('PID Simulator'!$D$8*B2386)^2)</f>
        <v>2.0968103545411728E-2</v>
      </c>
      <c r="D2386">
        <f>-DEGREES(ATAN2(1,'PID Simulator'!$D$8*B2386))+DEGREES(-'PID Simulator'!$D$9*B2386)</f>
        <v>-361.99053440768404</v>
      </c>
    </row>
    <row r="2387" spans="1:4" x14ac:dyDescent="0.15">
      <c r="A2387">
        <v>2386</v>
      </c>
      <c r="B2387">
        <v>4.7701000000000002</v>
      </c>
      <c r="C2387">
        <f>'PID Simulator'!$D$7/SQRT(1+('PID Simulator'!$D$8*B2387)^2)</f>
        <v>2.0959315934889974E-2</v>
      </c>
      <c r="D2387">
        <f>-DEGREES(ATAN2(1,'PID Simulator'!$D$8*B2387))+DEGREES(-'PID Simulator'!$D$9*B2387)</f>
        <v>-362.10562957037848</v>
      </c>
    </row>
    <row r="2388" spans="1:4" x14ac:dyDescent="0.15">
      <c r="A2388">
        <v>2387</v>
      </c>
      <c r="B2388">
        <v>4.7721</v>
      </c>
      <c r="C2388">
        <f>'PID Simulator'!$D$7/SQRT(1+('PID Simulator'!$D$8*B2388)^2)</f>
        <v>2.0950535685339236E-2</v>
      </c>
      <c r="D2388">
        <f>-DEGREES(ATAN2(1,'PID Simulator'!$D$8*B2388))+DEGREES(-'PID Simulator'!$D$9*B2388)</f>
        <v>-362.2207243111348</v>
      </c>
    </row>
    <row r="2389" spans="1:4" x14ac:dyDescent="0.15">
      <c r="A2389">
        <v>2388</v>
      </c>
      <c r="B2389">
        <v>4.7740999999999998</v>
      </c>
      <c r="C2389">
        <f>'PID Simulator'!$D$7/SQRT(1+('PID Simulator'!$D$8*B2389)^2)</f>
        <v>2.0941762787516499E-2</v>
      </c>
      <c r="D2389">
        <f>-DEGREES(ATAN2(1,'PID Simulator'!$D$8*B2389))+DEGREES(-'PID Simulator'!$D$9*B2389)</f>
        <v>-362.33581863048323</v>
      </c>
    </row>
    <row r="2390" spans="1:4" x14ac:dyDescent="0.15">
      <c r="A2390">
        <v>2389</v>
      </c>
      <c r="B2390">
        <v>4.7760999999999996</v>
      </c>
      <c r="C2390">
        <f>'PID Simulator'!$D$7/SQRT(1+('PID Simulator'!$D$8*B2390)^2)</f>
        <v>2.0932997232194221E-2</v>
      </c>
      <c r="D2390">
        <f>-DEGREES(ATAN2(1,'PID Simulator'!$D$8*B2390))+DEGREES(-'PID Simulator'!$D$9*B2390)</f>
        <v>-362.45091252895281</v>
      </c>
    </row>
    <row r="2391" spans="1:4" x14ac:dyDescent="0.15">
      <c r="A2391">
        <v>2390</v>
      </c>
      <c r="B2391">
        <v>4.7781000000000002</v>
      </c>
      <c r="C2391">
        <f>'PID Simulator'!$D$7/SQRT(1+('PID Simulator'!$D$8*B2391)^2)</f>
        <v>2.092423901016028E-2</v>
      </c>
      <c r="D2391">
        <f>-DEGREES(ATAN2(1,'PID Simulator'!$D$8*B2391))+DEGREES(-'PID Simulator'!$D$9*B2391)</f>
        <v>-362.56600600707168</v>
      </c>
    </row>
    <row r="2392" spans="1:4" x14ac:dyDescent="0.15">
      <c r="A2392">
        <v>2391</v>
      </c>
      <c r="B2392">
        <v>4.7801</v>
      </c>
      <c r="C2392">
        <f>'PID Simulator'!$D$7/SQRT(1+('PID Simulator'!$D$8*B2392)^2)</f>
        <v>2.0915488112217974E-2</v>
      </c>
      <c r="D2392">
        <f>-DEGREES(ATAN2(1,'PID Simulator'!$D$8*B2392))+DEGREES(-'PID Simulator'!$D$9*B2392)</f>
        <v>-362.68109906536711</v>
      </c>
    </row>
    <row r="2393" spans="1:4" x14ac:dyDescent="0.15">
      <c r="A2393">
        <v>2392</v>
      </c>
      <c r="B2393">
        <v>4.7820999999999998</v>
      </c>
      <c r="C2393">
        <f>'PID Simulator'!$D$7/SQRT(1+('PID Simulator'!$D$8*B2393)^2)</f>
        <v>2.090674452918596E-2</v>
      </c>
      <c r="D2393">
        <f>-DEGREES(ATAN2(1,'PID Simulator'!$D$8*B2393))+DEGREES(-'PID Simulator'!$D$9*B2393)</f>
        <v>-362.79619170436564</v>
      </c>
    </row>
    <row r="2394" spans="1:4" x14ac:dyDescent="0.15">
      <c r="A2394">
        <v>2393</v>
      </c>
      <c r="B2394">
        <v>4.7840999999999996</v>
      </c>
      <c r="C2394">
        <f>'PID Simulator'!$D$7/SQRT(1+('PID Simulator'!$D$8*B2394)^2)</f>
        <v>2.089800825189822E-2</v>
      </c>
      <c r="D2394">
        <f>-DEGREES(ATAN2(1,'PID Simulator'!$D$8*B2394))+DEGREES(-'PID Simulator'!$D$9*B2394)</f>
        <v>-362.91128392459279</v>
      </c>
    </row>
    <row r="2395" spans="1:4" x14ac:dyDescent="0.15">
      <c r="A2395">
        <v>2394</v>
      </c>
      <c r="B2395">
        <v>4.7861000000000002</v>
      </c>
      <c r="C2395">
        <f>'PID Simulator'!$D$7/SQRT(1+('PID Simulator'!$D$8*B2395)^2)</f>
        <v>2.0889279271204049E-2</v>
      </c>
      <c r="D2395">
        <f>-DEGREES(ATAN2(1,'PID Simulator'!$D$8*B2395))+DEGREES(-'PID Simulator'!$D$9*B2395)</f>
        <v>-363.02637572657318</v>
      </c>
    </row>
    <row r="2396" spans="1:4" x14ac:dyDescent="0.15">
      <c r="A2396">
        <v>2395</v>
      </c>
      <c r="B2396">
        <v>4.7881</v>
      </c>
      <c r="C2396">
        <f>'PID Simulator'!$D$7/SQRT(1+('PID Simulator'!$D$8*B2396)^2)</f>
        <v>2.0880557577968036E-2</v>
      </c>
      <c r="D2396">
        <f>-DEGREES(ATAN2(1,'PID Simulator'!$D$8*B2396))+DEGREES(-'PID Simulator'!$D$9*B2396)</f>
        <v>-363.14146711083072</v>
      </c>
    </row>
    <row r="2397" spans="1:4" x14ac:dyDescent="0.15">
      <c r="A2397">
        <v>2396</v>
      </c>
      <c r="B2397">
        <v>4.7900999999999998</v>
      </c>
      <c r="C2397">
        <f>'PID Simulator'!$D$7/SQRT(1+('PID Simulator'!$D$8*B2397)^2)</f>
        <v>2.0871843163069972E-2</v>
      </c>
      <c r="D2397">
        <f>-DEGREES(ATAN2(1,'PID Simulator'!$D$8*B2397))+DEGREES(-'PID Simulator'!$D$9*B2397)</f>
        <v>-363.25655807788826</v>
      </c>
    </row>
    <row r="2398" spans="1:4" x14ac:dyDescent="0.15">
      <c r="A2398">
        <v>2397</v>
      </c>
      <c r="B2398">
        <v>4.7920999999999996</v>
      </c>
      <c r="C2398">
        <f>'PID Simulator'!$D$7/SQRT(1+('PID Simulator'!$D$8*B2398)^2)</f>
        <v>2.0863136017404877E-2</v>
      </c>
      <c r="D2398">
        <f>-DEGREES(ATAN2(1,'PID Simulator'!$D$8*B2398))+DEGREES(-'PID Simulator'!$D$9*B2398)</f>
        <v>-363.37164862826791</v>
      </c>
    </row>
    <row r="2399" spans="1:4" x14ac:dyDescent="0.15">
      <c r="A2399">
        <v>2398</v>
      </c>
      <c r="B2399">
        <v>4.7941000000000003</v>
      </c>
      <c r="C2399">
        <f>'PID Simulator'!$D$7/SQRT(1+('PID Simulator'!$D$8*B2399)^2)</f>
        <v>2.0854436131882946E-2</v>
      </c>
      <c r="D2399">
        <f>-DEGREES(ATAN2(1,'PID Simulator'!$D$8*B2399))+DEGREES(-'PID Simulator'!$D$9*B2399)</f>
        <v>-363.4867387624908</v>
      </c>
    </row>
    <row r="2400" spans="1:4" x14ac:dyDescent="0.15">
      <c r="A2400">
        <v>2399</v>
      </c>
      <c r="B2400">
        <v>4.7961</v>
      </c>
      <c r="C2400">
        <f>'PID Simulator'!$D$7/SQRT(1+('PID Simulator'!$D$8*B2400)^2)</f>
        <v>2.0845743497429532E-2</v>
      </c>
      <c r="D2400">
        <f>-DEGREES(ATAN2(1,'PID Simulator'!$D$8*B2400))+DEGREES(-'PID Simulator'!$D$9*B2400)</f>
        <v>-363.60182848107729</v>
      </c>
    </row>
    <row r="2401" spans="1:4" x14ac:dyDescent="0.15">
      <c r="A2401">
        <v>2400</v>
      </c>
      <c r="B2401">
        <v>4.7980999999999998</v>
      </c>
      <c r="C2401">
        <f>'PID Simulator'!$D$7/SQRT(1+('PID Simulator'!$D$8*B2401)^2)</f>
        <v>2.0837058104985082E-2</v>
      </c>
      <c r="D2401">
        <f>-DEGREES(ATAN2(1,'PID Simulator'!$D$8*B2401))+DEGREES(-'PID Simulator'!$D$9*B2401)</f>
        <v>-363.71691778454681</v>
      </c>
    </row>
    <row r="2402" spans="1:4" x14ac:dyDescent="0.15">
      <c r="A2402">
        <v>2401</v>
      </c>
      <c r="B2402">
        <v>4.8000999999999996</v>
      </c>
      <c r="C2402">
        <f>'PID Simulator'!$D$7/SQRT(1+('PID Simulator'!$D$8*B2402)^2)</f>
        <v>2.0828379945505127E-2</v>
      </c>
      <c r="D2402">
        <f>-DEGREES(ATAN2(1,'PID Simulator'!$D$8*B2402))+DEGREES(-'PID Simulator'!$D$9*B2402)</f>
        <v>-363.83200667341794</v>
      </c>
    </row>
    <row r="2403" spans="1:4" x14ac:dyDescent="0.15">
      <c r="A2403">
        <v>2402</v>
      </c>
      <c r="B2403">
        <v>4.8021000000000003</v>
      </c>
      <c r="C2403">
        <f>'PID Simulator'!$D$7/SQRT(1+('PID Simulator'!$D$8*B2403)^2)</f>
        <v>2.0819709009960257E-2</v>
      </c>
      <c r="D2403">
        <f>-DEGREES(ATAN2(1,'PID Simulator'!$D$8*B2403))+DEGREES(-'PID Simulator'!$D$9*B2403)</f>
        <v>-363.94709514820846</v>
      </c>
    </row>
    <row r="2404" spans="1:4" x14ac:dyDescent="0.15">
      <c r="A2404">
        <v>2403</v>
      </c>
      <c r="B2404">
        <v>4.8041</v>
      </c>
      <c r="C2404">
        <f>'PID Simulator'!$D$7/SQRT(1+('PID Simulator'!$D$8*B2404)^2)</f>
        <v>2.0811045289336094E-2</v>
      </c>
      <c r="D2404">
        <f>-DEGREES(ATAN2(1,'PID Simulator'!$D$8*B2404))+DEGREES(-'PID Simulator'!$D$9*B2404)</f>
        <v>-364.06218320943515</v>
      </c>
    </row>
    <row r="2405" spans="1:4" x14ac:dyDescent="0.15">
      <c r="A2405">
        <v>2404</v>
      </c>
      <c r="B2405">
        <v>4.8060999999999998</v>
      </c>
      <c r="C2405">
        <f>'PID Simulator'!$D$7/SQRT(1+('PID Simulator'!$D$8*B2405)^2)</f>
        <v>2.080238877463322E-2</v>
      </c>
      <c r="D2405">
        <f>-DEGREES(ATAN2(1,'PID Simulator'!$D$8*B2405))+DEGREES(-'PID Simulator'!$D$9*B2405)</f>
        <v>-364.17727085761402</v>
      </c>
    </row>
    <row r="2406" spans="1:4" x14ac:dyDescent="0.15">
      <c r="A2406">
        <v>2405</v>
      </c>
      <c r="B2406">
        <v>4.8080999999999996</v>
      </c>
      <c r="C2406">
        <f>'PID Simulator'!$D$7/SQRT(1+('PID Simulator'!$D$8*B2406)^2)</f>
        <v>2.0793739456867199E-2</v>
      </c>
      <c r="D2406">
        <f>-DEGREES(ATAN2(1,'PID Simulator'!$D$8*B2406))+DEGREES(-'PID Simulator'!$D$9*B2406)</f>
        <v>-364.29235809326019</v>
      </c>
    </row>
    <row r="2407" spans="1:4" x14ac:dyDescent="0.15">
      <c r="A2407">
        <v>2406</v>
      </c>
      <c r="B2407">
        <v>4.8101000000000003</v>
      </c>
      <c r="C2407">
        <f>'PID Simulator'!$D$7/SQRT(1+('PID Simulator'!$D$8*B2407)^2)</f>
        <v>2.07850973270685E-2</v>
      </c>
      <c r="D2407">
        <f>-DEGREES(ATAN2(1,'PID Simulator'!$D$8*B2407))+DEGREES(-'PID Simulator'!$D$9*B2407)</f>
        <v>-364.40744491688815</v>
      </c>
    </row>
    <row r="2408" spans="1:4" x14ac:dyDescent="0.15">
      <c r="A2408">
        <v>2407</v>
      </c>
      <c r="B2408">
        <v>4.8121</v>
      </c>
      <c r="C2408">
        <f>'PID Simulator'!$D$7/SQRT(1+('PID Simulator'!$D$8*B2408)^2)</f>
        <v>2.0776462376282511E-2</v>
      </c>
      <c r="D2408">
        <f>-DEGREES(ATAN2(1,'PID Simulator'!$D$8*B2408))+DEGREES(-'PID Simulator'!$D$9*B2408)</f>
        <v>-364.52253132901103</v>
      </c>
    </row>
    <row r="2409" spans="1:4" x14ac:dyDescent="0.15">
      <c r="A2409">
        <v>2408</v>
      </c>
      <c r="B2409">
        <v>4.8140999999999998</v>
      </c>
      <c r="C2409">
        <f>'PID Simulator'!$D$7/SQRT(1+('PID Simulator'!$D$8*B2409)^2)</f>
        <v>2.0767834595569475E-2</v>
      </c>
      <c r="D2409">
        <f>-DEGREES(ATAN2(1,'PID Simulator'!$D$8*B2409))+DEGREES(-'PID Simulator'!$D$9*B2409)</f>
        <v>-364.63761733014155</v>
      </c>
    </row>
    <row r="2410" spans="1:4" x14ac:dyDescent="0.15">
      <c r="A2410">
        <v>2409</v>
      </c>
      <c r="B2410">
        <v>4.8160999999999996</v>
      </c>
      <c r="C2410">
        <f>'PID Simulator'!$D$7/SQRT(1+('PID Simulator'!$D$8*B2410)^2)</f>
        <v>2.0759213976004456E-2</v>
      </c>
      <c r="D2410">
        <f>-DEGREES(ATAN2(1,'PID Simulator'!$D$8*B2410))+DEGREES(-'PID Simulator'!$D$9*B2410)</f>
        <v>-364.75270292079153</v>
      </c>
    </row>
    <row r="2411" spans="1:4" x14ac:dyDescent="0.15">
      <c r="A2411">
        <v>2410</v>
      </c>
      <c r="B2411">
        <v>4.8181000000000003</v>
      </c>
      <c r="C2411">
        <f>'PID Simulator'!$D$7/SQRT(1+('PID Simulator'!$D$8*B2411)^2)</f>
        <v>2.0750600508677334E-2</v>
      </c>
      <c r="D2411">
        <f>-DEGREES(ATAN2(1,'PID Simulator'!$D$8*B2411))+DEGREES(-'PID Simulator'!$D$9*B2411)</f>
        <v>-364.86778810147177</v>
      </c>
    </row>
    <row r="2412" spans="1:4" x14ac:dyDescent="0.15">
      <c r="A2412">
        <v>2411</v>
      </c>
      <c r="B2412">
        <v>4.8201000000000001</v>
      </c>
      <c r="C2412">
        <f>'PID Simulator'!$D$7/SQRT(1+('PID Simulator'!$D$8*B2412)^2)</f>
        <v>2.0741994184692771E-2</v>
      </c>
      <c r="D2412">
        <f>-DEGREES(ATAN2(1,'PID Simulator'!$D$8*B2412))+DEGREES(-'PID Simulator'!$D$9*B2412)</f>
        <v>-364.98287287269227</v>
      </c>
    </row>
    <row r="2413" spans="1:4" x14ac:dyDescent="0.15">
      <c r="A2413">
        <v>2412</v>
      </c>
      <c r="B2413">
        <v>4.8220999999999998</v>
      </c>
      <c r="C2413">
        <f>'PID Simulator'!$D$7/SQRT(1+('PID Simulator'!$D$8*B2413)^2)</f>
        <v>2.0733394995170146E-2</v>
      </c>
      <c r="D2413">
        <f>-DEGREES(ATAN2(1,'PID Simulator'!$D$8*B2413))+DEGREES(-'PID Simulator'!$D$9*B2413)</f>
        <v>-365.09795723496211</v>
      </c>
    </row>
    <row r="2414" spans="1:4" x14ac:dyDescent="0.15">
      <c r="A2414">
        <v>2413</v>
      </c>
      <c r="B2414">
        <v>4.8240999999999996</v>
      </c>
      <c r="C2414">
        <f>'PID Simulator'!$D$7/SQRT(1+('PID Simulator'!$D$8*B2414)^2)</f>
        <v>2.0724802931243569E-2</v>
      </c>
      <c r="D2414">
        <f>-DEGREES(ATAN2(1,'PID Simulator'!$D$8*B2414))+DEGREES(-'PID Simulator'!$D$9*B2414)</f>
        <v>-365.21304118878987</v>
      </c>
    </row>
    <row r="2415" spans="1:4" x14ac:dyDescent="0.15">
      <c r="A2415">
        <v>2414</v>
      </c>
      <c r="B2415">
        <v>4.8261000000000003</v>
      </c>
      <c r="C2415">
        <f>'PID Simulator'!$D$7/SQRT(1+('PID Simulator'!$D$8*B2415)^2)</f>
        <v>2.0716217984061824E-2</v>
      </c>
      <c r="D2415">
        <f>-DEGREES(ATAN2(1,'PID Simulator'!$D$8*B2415))+DEGREES(-'PID Simulator'!$D$9*B2415)</f>
        <v>-365.328124734683</v>
      </c>
    </row>
    <row r="2416" spans="1:4" x14ac:dyDescent="0.15">
      <c r="A2416">
        <v>2415</v>
      </c>
      <c r="B2416">
        <v>4.8281000000000001</v>
      </c>
      <c r="C2416">
        <f>'PID Simulator'!$D$7/SQRT(1+('PID Simulator'!$D$8*B2416)^2)</f>
        <v>2.070764014478834E-2</v>
      </c>
      <c r="D2416">
        <f>-DEGREES(ATAN2(1,'PID Simulator'!$D$8*B2416))+DEGREES(-'PID Simulator'!$D$9*B2416)</f>
        <v>-365.44320787314803</v>
      </c>
    </row>
    <row r="2417" spans="1:4" x14ac:dyDescent="0.15">
      <c r="A2417">
        <v>2416</v>
      </c>
      <c r="B2417">
        <v>4.8300999999999998</v>
      </c>
      <c r="C2417">
        <f>'PID Simulator'!$D$7/SQRT(1+('PID Simulator'!$D$8*B2417)^2)</f>
        <v>2.0699069404601179E-2</v>
      </c>
      <c r="D2417">
        <f>-DEGREES(ATAN2(1,'PID Simulator'!$D$8*B2417))+DEGREES(-'PID Simulator'!$D$9*B2417)</f>
        <v>-365.55829060469085</v>
      </c>
    </row>
    <row r="2418" spans="1:4" x14ac:dyDescent="0.15">
      <c r="A2418">
        <v>2417</v>
      </c>
      <c r="B2418">
        <v>4.8320999999999996</v>
      </c>
      <c r="C2418">
        <f>'PID Simulator'!$D$7/SQRT(1+('PID Simulator'!$D$8*B2418)^2)</f>
        <v>2.0690505754692983E-2</v>
      </c>
      <c r="D2418">
        <f>-DEGREES(ATAN2(1,'PID Simulator'!$D$8*B2418))+DEGREES(-'PID Simulator'!$D$9*B2418)</f>
        <v>-365.67337292981648</v>
      </c>
    </row>
    <row r="2419" spans="1:4" x14ac:dyDescent="0.15">
      <c r="A2419">
        <v>2418</v>
      </c>
      <c r="B2419">
        <v>4.8341000000000003</v>
      </c>
      <c r="C2419">
        <f>'PID Simulator'!$D$7/SQRT(1+('PID Simulator'!$D$8*B2419)^2)</f>
        <v>2.0681949186270952E-2</v>
      </c>
      <c r="D2419">
        <f>-DEGREES(ATAN2(1,'PID Simulator'!$D$8*B2419))+DEGREES(-'PID Simulator'!$D$9*B2419)</f>
        <v>-365.78845484902911</v>
      </c>
    </row>
    <row r="2420" spans="1:4" x14ac:dyDescent="0.15">
      <c r="A2420">
        <v>2419</v>
      </c>
      <c r="B2420">
        <v>4.8361000000000001</v>
      </c>
      <c r="C2420">
        <f>'PID Simulator'!$D$7/SQRT(1+('PID Simulator'!$D$8*B2420)^2)</f>
        <v>2.0673399690556819E-2</v>
      </c>
      <c r="D2420">
        <f>-DEGREES(ATAN2(1,'PID Simulator'!$D$8*B2420))+DEGREES(-'PID Simulator'!$D$9*B2420)</f>
        <v>-365.90353636283186</v>
      </c>
    </row>
    <row r="2421" spans="1:4" x14ac:dyDescent="0.15">
      <c r="A2421">
        <v>2420</v>
      </c>
      <c r="B2421">
        <v>4.8380999999999998</v>
      </c>
      <c r="C2421">
        <f>'PID Simulator'!$D$7/SQRT(1+('PID Simulator'!$D$8*B2421)^2)</f>
        <v>2.0664857258786831E-2</v>
      </c>
      <c r="D2421">
        <f>-DEGREES(ATAN2(1,'PID Simulator'!$D$8*B2421))+DEGREES(-'PID Simulator'!$D$9*B2421)</f>
        <v>-366.0186174717274</v>
      </c>
    </row>
    <row r="2422" spans="1:4" x14ac:dyDescent="0.15">
      <c r="A2422">
        <v>2421</v>
      </c>
      <c r="B2422">
        <v>4.8400999999999996</v>
      </c>
      <c r="C2422">
        <f>'PID Simulator'!$D$7/SQRT(1+('PID Simulator'!$D$8*B2422)^2)</f>
        <v>2.0656321882211681E-2</v>
      </c>
      <c r="D2422">
        <f>-DEGREES(ATAN2(1,'PID Simulator'!$D$8*B2422))+DEGREES(-'PID Simulator'!$D$9*B2422)</f>
        <v>-366.13369817621731</v>
      </c>
    </row>
    <row r="2423" spans="1:4" x14ac:dyDescent="0.15">
      <c r="A2423">
        <v>2422</v>
      </c>
      <c r="B2423">
        <v>4.8421000000000003</v>
      </c>
      <c r="C2423">
        <f>'PID Simulator'!$D$7/SQRT(1+('PID Simulator'!$D$8*B2423)^2)</f>
        <v>2.0647793552096508E-2</v>
      </c>
      <c r="D2423">
        <f>-DEGREES(ATAN2(1,'PID Simulator'!$D$8*B2423))+DEGREES(-'PID Simulator'!$D$9*B2423)</f>
        <v>-366.24877847680244</v>
      </c>
    </row>
    <row r="2424" spans="1:4" x14ac:dyDescent="0.15">
      <c r="A2424">
        <v>2423</v>
      </c>
      <c r="B2424">
        <v>4.8441000000000001</v>
      </c>
      <c r="C2424">
        <f>'PID Simulator'!$D$7/SQRT(1+('PID Simulator'!$D$8*B2424)^2)</f>
        <v>2.0639272259720877E-2</v>
      </c>
      <c r="D2424">
        <f>-DEGREES(ATAN2(1,'PID Simulator'!$D$8*B2424))+DEGREES(-'PID Simulator'!$D$9*B2424)</f>
        <v>-366.36385837398279</v>
      </c>
    </row>
    <row r="2425" spans="1:4" x14ac:dyDescent="0.15">
      <c r="A2425">
        <v>2424</v>
      </c>
      <c r="B2425">
        <v>4.8460999999999999</v>
      </c>
      <c r="C2425">
        <f>'PID Simulator'!$D$7/SQRT(1+('PID Simulator'!$D$8*B2425)^2)</f>
        <v>2.0630757996378719E-2</v>
      </c>
      <c r="D2425">
        <f>-DEGREES(ATAN2(1,'PID Simulator'!$D$8*B2425))+DEGREES(-'PID Simulator'!$D$9*B2425)</f>
        <v>-366.47893786825756</v>
      </c>
    </row>
    <row r="2426" spans="1:4" x14ac:dyDescent="0.15">
      <c r="A2426">
        <v>2425</v>
      </c>
      <c r="B2426">
        <v>4.8480999999999996</v>
      </c>
      <c r="C2426">
        <f>'PID Simulator'!$D$7/SQRT(1+('PID Simulator'!$D$8*B2426)^2)</f>
        <v>2.0622250753378313E-2</v>
      </c>
      <c r="D2426">
        <f>-DEGREES(ATAN2(1,'PID Simulator'!$D$8*B2426))+DEGREES(-'PID Simulator'!$D$9*B2426)</f>
        <v>-366.59401696012503</v>
      </c>
    </row>
    <row r="2427" spans="1:4" x14ac:dyDescent="0.15">
      <c r="A2427">
        <v>2426</v>
      </c>
      <c r="B2427">
        <v>4.8501000000000003</v>
      </c>
      <c r="C2427">
        <f>'PID Simulator'!$D$7/SQRT(1+('PID Simulator'!$D$8*B2427)^2)</f>
        <v>2.0613750522042267E-2</v>
      </c>
      <c r="D2427">
        <f>-DEGREES(ATAN2(1,'PID Simulator'!$D$8*B2427))+DEGREES(-'PID Simulator'!$D$9*B2427)</f>
        <v>-366.70909565008287</v>
      </c>
    </row>
    <row r="2428" spans="1:4" x14ac:dyDescent="0.15">
      <c r="A2428">
        <v>2427</v>
      </c>
      <c r="B2428">
        <v>4.8521000000000001</v>
      </c>
      <c r="C2428">
        <f>'PID Simulator'!$D$7/SQRT(1+('PID Simulator'!$D$8*B2428)^2)</f>
        <v>2.0605257293707491E-2</v>
      </c>
      <c r="D2428">
        <f>-DEGREES(ATAN2(1,'PID Simulator'!$D$8*B2428))+DEGREES(-'PID Simulator'!$D$9*B2428)</f>
        <v>-366.82417393862761</v>
      </c>
    </row>
    <row r="2429" spans="1:4" x14ac:dyDescent="0.15">
      <c r="A2429">
        <v>2428</v>
      </c>
      <c r="B2429">
        <v>4.8540999999999999</v>
      </c>
      <c r="C2429">
        <f>'PID Simulator'!$D$7/SQRT(1+('PID Simulator'!$D$8*B2429)^2)</f>
        <v>2.0596771059725131E-2</v>
      </c>
      <c r="D2429">
        <f>-DEGREES(ATAN2(1,'PID Simulator'!$D$8*B2429))+DEGREES(-'PID Simulator'!$D$9*B2429)</f>
        <v>-366.93925182625526</v>
      </c>
    </row>
    <row r="2430" spans="1:4" x14ac:dyDescent="0.15">
      <c r="A2430">
        <v>2429</v>
      </c>
      <c r="B2430">
        <v>4.8560999999999996</v>
      </c>
      <c r="C2430">
        <f>'PID Simulator'!$D$7/SQRT(1+('PID Simulator'!$D$8*B2430)^2)</f>
        <v>2.0588291811460584E-2</v>
      </c>
      <c r="D2430">
        <f>-DEGREES(ATAN2(1,'PID Simulator'!$D$8*B2430))+DEGREES(-'PID Simulator'!$D$9*B2430)</f>
        <v>-367.05432931346076</v>
      </c>
    </row>
    <row r="2431" spans="1:4" x14ac:dyDescent="0.15">
      <c r="A2431">
        <v>2430</v>
      </c>
      <c r="B2431">
        <v>4.8581000000000003</v>
      </c>
      <c r="C2431">
        <f>'PID Simulator'!$D$7/SQRT(1+('PID Simulator'!$D$8*B2431)^2)</f>
        <v>2.0579819540293452E-2</v>
      </c>
      <c r="D2431">
        <f>-DEGREES(ATAN2(1,'PID Simulator'!$D$8*B2431))+DEGREES(-'PID Simulator'!$D$9*B2431)</f>
        <v>-367.16940640073858</v>
      </c>
    </row>
    <row r="2432" spans="1:4" x14ac:dyDescent="0.15">
      <c r="A2432">
        <v>2431</v>
      </c>
      <c r="B2432">
        <v>4.8601000000000001</v>
      </c>
      <c r="C2432">
        <f>'PID Simulator'!$D$7/SQRT(1+('PID Simulator'!$D$8*B2432)^2)</f>
        <v>2.0571354237617506E-2</v>
      </c>
      <c r="D2432">
        <f>-DEGREES(ATAN2(1,'PID Simulator'!$D$8*B2432))+DEGREES(-'PID Simulator'!$D$9*B2432)</f>
        <v>-367.28448308858208</v>
      </c>
    </row>
    <row r="2433" spans="1:4" x14ac:dyDescent="0.15">
      <c r="A2433">
        <v>2432</v>
      </c>
      <c r="B2433">
        <v>4.8620999999999999</v>
      </c>
      <c r="C2433">
        <f>'PID Simulator'!$D$7/SQRT(1+('PID Simulator'!$D$8*B2433)^2)</f>
        <v>2.0562895894840661E-2</v>
      </c>
      <c r="D2433">
        <f>-DEGREES(ATAN2(1,'PID Simulator'!$D$8*B2433))+DEGREES(-'PID Simulator'!$D$9*B2433)</f>
        <v>-367.39955937748385</v>
      </c>
    </row>
    <row r="2434" spans="1:4" x14ac:dyDescent="0.15">
      <c r="A2434">
        <v>2433</v>
      </c>
      <c r="B2434">
        <v>4.8640999999999996</v>
      </c>
      <c r="C2434">
        <f>'PID Simulator'!$D$7/SQRT(1+('PID Simulator'!$D$8*B2434)^2)</f>
        <v>2.055444450338495E-2</v>
      </c>
      <c r="D2434">
        <f>-DEGREES(ATAN2(1,'PID Simulator'!$D$8*B2434))+DEGREES(-'PID Simulator'!$D$9*B2434)</f>
        <v>-367.51463526793572</v>
      </c>
    </row>
    <row r="2435" spans="1:4" x14ac:dyDescent="0.15">
      <c r="A2435">
        <v>2434</v>
      </c>
      <c r="B2435">
        <v>4.8660999999999994</v>
      </c>
      <c r="C2435">
        <f>'PID Simulator'!$D$7/SQRT(1+('PID Simulator'!$D$8*B2435)^2)</f>
        <v>2.05460000546865E-2</v>
      </c>
      <c r="D2435">
        <f>-DEGREES(ATAN2(1,'PID Simulator'!$D$8*B2435))+DEGREES(-'PID Simulator'!$D$9*B2435)</f>
        <v>-367.62971076042879</v>
      </c>
    </row>
    <row r="2436" spans="1:4" x14ac:dyDescent="0.15">
      <c r="A2436">
        <v>2435</v>
      </c>
      <c r="B2436">
        <v>4.8681000000000001</v>
      </c>
      <c r="C2436">
        <f>'PID Simulator'!$D$7/SQRT(1+('PID Simulator'!$D$8*B2436)^2)</f>
        <v>2.0537562540195488E-2</v>
      </c>
      <c r="D2436">
        <f>-DEGREES(ATAN2(1,'PID Simulator'!$D$8*B2436))+DEGREES(-'PID Simulator'!$D$9*B2436)</f>
        <v>-367.74478585545324</v>
      </c>
    </row>
    <row r="2437" spans="1:4" x14ac:dyDescent="0.15">
      <c r="A2437">
        <v>2436</v>
      </c>
      <c r="B2437">
        <v>4.8700999999999999</v>
      </c>
      <c r="C2437">
        <f>'PID Simulator'!$D$7/SQRT(1+('PID Simulator'!$D$8*B2437)^2)</f>
        <v>2.0529131951376123E-2</v>
      </c>
      <c r="D2437">
        <f>-DEGREES(ATAN2(1,'PID Simulator'!$D$8*B2437))+DEGREES(-'PID Simulator'!$D$9*B2437)</f>
        <v>-367.85986055349844</v>
      </c>
    </row>
    <row r="2438" spans="1:4" x14ac:dyDescent="0.15">
      <c r="A2438">
        <v>2437</v>
      </c>
      <c r="B2438">
        <v>4.8720999999999997</v>
      </c>
      <c r="C2438">
        <f>'PID Simulator'!$D$7/SQRT(1+('PID Simulator'!$D$8*B2438)^2)</f>
        <v>2.0520708279706621E-2</v>
      </c>
      <c r="D2438">
        <f>-DEGREES(ATAN2(1,'PID Simulator'!$D$8*B2438))+DEGREES(-'PID Simulator'!$D$9*B2438)</f>
        <v>-367.97493485505299</v>
      </c>
    </row>
    <row r="2439" spans="1:4" x14ac:dyDescent="0.15">
      <c r="A2439">
        <v>2438</v>
      </c>
      <c r="B2439">
        <v>4.8740999999999994</v>
      </c>
      <c r="C2439">
        <f>'PID Simulator'!$D$7/SQRT(1+('PID Simulator'!$D$8*B2439)^2)</f>
        <v>2.051229151667916E-2</v>
      </c>
      <c r="D2439">
        <f>-DEGREES(ATAN2(1,'PID Simulator'!$D$8*B2439))+DEGREES(-'PID Simulator'!$D$9*B2439)</f>
        <v>-368.09000876060475</v>
      </c>
    </row>
    <row r="2440" spans="1:4" x14ac:dyDescent="0.15">
      <c r="A2440">
        <v>2439</v>
      </c>
      <c r="B2440">
        <v>4.8761000000000001</v>
      </c>
      <c r="C2440">
        <f>'PID Simulator'!$D$7/SQRT(1+('PID Simulator'!$D$8*B2440)^2)</f>
        <v>2.0503881653799863E-2</v>
      </c>
      <c r="D2440">
        <f>-DEGREES(ATAN2(1,'PID Simulator'!$D$8*B2440))+DEGREES(-'PID Simulator'!$D$9*B2440)</f>
        <v>-368.20508227064079</v>
      </c>
    </row>
    <row r="2441" spans="1:4" x14ac:dyDescent="0.15">
      <c r="A2441">
        <v>2440</v>
      </c>
      <c r="B2441">
        <v>4.8780999999999999</v>
      </c>
      <c r="C2441">
        <f>'PID Simulator'!$D$7/SQRT(1+('PID Simulator'!$D$8*B2441)^2)</f>
        <v>2.0495478682588789E-2</v>
      </c>
      <c r="D2441">
        <f>-DEGREES(ATAN2(1,'PID Simulator'!$D$8*B2441))+DEGREES(-'PID Simulator'!$D$9*B2441)</f>
        <v>-368.32015538564707</v>
      </c>
    </row>
    <row r="2442" spans="1:4" x14ac:dyDescent="0.15">
      <c r="A2442">
        <v>2441</v>
      </c>
      <c r="B2442">
        <v>4.8800999999999997</v>
      </c>
      <c r="C2442">
        <f>'PID Simulator'!$D$7/SQRT(1+('PID Simulator'!$D$8*B2442)^2)</f>
        <v>2.0487082594579847E-2</v>
      </c>
      <c r="D2442">
        <f>-DEGREES(ATAN2(1,'PID Simulator'!$D$8*B2442))+DEGREES(-'PID Simulator'!$D$9*B2442)</f>
        <v>-368.43522810610926</v>
      </c>
    </row>
    <row r="2443" spans="1:4" x14ac:dyDescent="0.15">
      <c r="A2443">
        <v>2442</v>
      </c>
      <c r="B2443">
        <v>4.8820999999999994</v>
      </c>
      <c r="C2443">
        <f>'PID Simulator'!$D$7/SQRT(1+('PID Simulator'!$D$8*B2443)^2)</f>
        <v>2.0478693381320835E-2</v>
      </c>
      <c r="D2443">
        <f>-DEGREES(ATAN2(1,'PID Simulator'!$D$8*B2443))+DEGREES(-'PID Simulator'!$D$9*B2443)</f>
        <v>-368.55030043251185</v>
      </c>
    </row>
    <row r="2444" spans="1:4" x14ac:dyDescent="0.15">
      <c r="A2444">
        <v>2443</v>
      </c>
      <c r="B2444">
        <v>4.8841000000000001</v>
      </c>
      <c r="C2444">
        <f>'PID Simulator'!$D$7/SQRT(1+('PID Simulator'!$D$8*B2444)^2)</f>
        <v>2.047031103437337E-2</v>
      </c>
      <c r="D2444">
        <f>-DEGREES(ATAN2(1,'PID Simulator'!$D$8*B2444))+DEGREES(-'PID Simulator'!$D$9*B2444)</f>
        <v>-368.66537236533867</v>
      </c>
    </row>
    <row r="2445" spans="1:4" x14ac:dyDescent="0.15">
      <c r="A2445">
        <v>2444</v>
      </c>
      <c r="B2445">
        <v>4.8860999999999999</v>
      </c>
      <c r="C2445">
        <f>'PID Simulator'!$D$7/SQRT(1+('PID Simulator'!$D$8*B2445)^2)</f>
        <v>2.0461935545312872E-2</v>
      </c>
      <c r="D2445">
        <f>-DEGREES(ATAN2(1,'PID Simulator'!$D$8*B2445))+DEGREES(-'PID Simulator'!$D$9*B2445)</f>
        <v>-368.78044390507279</v>
      </c>
    </row>
    <row r="2446" spans="1:4" x14ac:dyDescent="0.15">
      <c r="A2446">
        <v>2445</v>
      </c>
      <c r="B2446">
        <v>4.8880999999999997</v>
      </c>
      <c r="C2446">
        <f>'PID Simulator'!$D$7/SQRT(1+('PID Simulator'!$D$8*B2446)^2)</f>
        <v>2.045356690572853E-2</v>
      </c>
      <c r="D2446">
        <f>-DEGREES(ATAN2(1,'PID Simulator'!$D$8*B2446))+DEGREES(-'PID Simulator'!$D$9*B2446)</f>
        <v>-368.8955150521964</v>
      </c>
    </row>
    <row r="2447" spans="1:4" x14ac:dyDescent="0.15">
      <c r="A2447">
        <v>2446</v>
      </c>
      <c r="B2447">
        <v>4.8900999999999994</v>
      </c>
      <c r="C2447">
        <f>'PID Simulator'!$D$7/SQRT(1+('PID Simulator'!$D$8*B2447)^2)</f>
        <v>2.0445205107223283E-2</v>
      </c>
      <c r="D2447">
        <f>-DEGREES(ATAN2(1,'PID Simulator'!$D$8*B2447))+DEGREES(-'PID Simulator'!$D$9*B2447)</f>
        <v>-369.01058580719098</v>
      </c>
    </row>
    <row r="2448" spans="1:4" x14ac:dyDescent="0.15">
      <c r="A2448">
        <v>2447</v>
      </c>
      <c r="B2448">
        <v>4.8921000000000001</v>
      </c>
      <c r="C2448">
        <f>'PID Simulator'!$D$7/SQRT(1+('PID Simulator'!$D$8*B2448)^2)</f>
        <v>2.0436850141413779E-2</v>
      </c>
      <c r="D2448">
        <f>-DEGREES(ATAN2(1,'PID Simulator'!$D$8*B2448))+DEGREES(-'PID Simulator'!$D$9*B2448)</f>
        <v>-369.12565617053724</v>
      </c>
    </row>
    <row r="2449" spans="1:4" x14ac:dyDescent="0.15">
      <c r="A2449">
        <v>2448</v>
      </c>
      <c r="B2449">
        <v>4.8940999999999999</v>
      </c>
      <c r="C2449">
        <f>'PID Simulator'!$D$7/SQRT(1+('PID Simulator'!$D$8*B2449)^2)</f>
        <v>2.0428501999930373E-2</v>
      </c>
      <c r="D2449">
        <f>-DEGREES(ATAN2(1,'PID Simulator'!$D$8*B2449))+DEGREES(-'PID Simulator'!$D$9*B2449)</f>
        <v>-369.24072614271495</v>
      </c>
    </row>
    <row r="2450" spans="1:4" x14ac:dyDescent="0.15">
      <c r="A2450">
        <v>2449</v>
      </c>
      <c r="B2450">
        <v>4.8960999999999997</v>
      </c>
      <c r="C2450">
        <f>'PID Simulator'!$D$7/SQRT(1+('PID Simulator'!$D$8*B2450)^2)</f>
        <v>2.0420160674417071E-2</v>
      </c>
      <c r="D2450">
        <f>-DEGREES(ATAN2(1,'PID Simulator'!$D$8*B2450))+DEGREES(-'PID Simulator'!$D$9*B2450)</f>
        <v>-369.35579572420335</v>
      </c>
    </row>
    <row r="2451" spans="1:4" x14ac:dyDescent="0.15">
      <c r="A2451">
        <v>2450</v>
      </c>
      <c r="B2451">
        <v>4.8980999999999995</v>
      </c>
      <c r="C2451">
        <f>'PID Simulator'!$D$7/SQRT(1+('PID Simulator'!$D$8*B2451)^2)</f>
        <v>2.0411826156531501E-2</v>
      </c>
      <c r="D2451">
        <f>-DEGREES(ATAN2(1,'PID Simulator'!$D$8*B2451))+DEGREES(-'PID Simulator'!$D$9*B2451)</f>
        <v>-369.4708649154806</v>
      </c>
    </row>
    <row r="2452" spans="1:4" x14ac:dyDescent="0.15">
      <c r="A2452">
        <v>2451</v>
      </c>
      <c r="B2452">
        <v>4.9001000000000001</v>
      </c>
      <c r="C2452">
        <f>'PID Simulator'!$D$7/SQRT(1+('PID Simulator'!$D$8*B2452)^2)</f>
        <v>2.0403498437944912E-2</v>
      </c>
      <c r="D2452">
        <f>-DEGREES(ATAN2(1,'PID Simulator'!$D$8*B2452))+DEGREES(-'PID Simulator'!$D$9*B2452)</f>
        <v>-369.58593371702432</v>
      </c>
    </row>
    <row r="2453" spans="1:4" x14ac:dyDescent="0.15">
      <c r="A2453">
        <v>2452</v>
      </c>
      <c r="B2453">
        <v>4.9020999999999999</v>
      </c>
      <c r="C2453">
        <f>'PID Simulator'!$D$7/SQRT(1+('PID Simulator'!$D$8*B2453)^2)</f>
        <v>2.039517751034213E-2</v>
      </c>
      <c r="D2453">
        <f>-DEGREES(ATAN2(1,'PID Simulator'!$D$8*B2453))+DEGREES(-'PID Simulator'!$D$9*B2453)</f>
        <v>-369.70100212931129</v>
      </c>
    </row>
    <row r="2454" spans="1:4" x14ac:dyDescent="0.15">
      <c r="A2454">
        <v>2453</v>
      </c>
      <c r="B2454">
        <v>4.9040999999999997</v>
      </c>
      <c r="C2454">
        <f>'PID Simulator'!$D$7/SQRT(1+('PID Simulator'!$D$8*B2454)^2)</f>
        <v>2.0386863365421528E-2</v>
      </c>
      <c r="D2454">
        <f>-DEGREES(ATAN2(1,'PID Simulator'!$D$8*B2454))+DEGREES(-'PID Simulator'!$D$9*B2454)</f>
        <v>-369.81607015281742</v>
      </c>
    </row>
    <row r="2455" spans="1:4" x14ac:dyDescent="0.15">
      <c r="A2455">
        <v>2454</v>
      </c>
      <c r="B2455">
        <v>4.9060999999999995</v>
      </c>
      <c r="C2455">
        <f>'PID Simulator'!$D$7/SQRT(1+('PID Simulator'!$D$8*B2455)^2)</f>
        <v>2.0378555994895003E-2</v>
      </c>
      <c r="D2455">
        <f>-DEGREES(ATAN2(1,'PID Simulator'!$D$8*B2455))+DEGREES(-'PID Simulator'!$D$9*B2455)</f>
        <v>-369.93113778801791</v>
      </c>
    </row>
    <row r="2456" spans="1:4" x14ac:dyDescent="0.15">
      <c r="A2456">
        <v>2455</v>
      </c>
      <c r="B2456">
        <v>4.9081000000000001</v>
      </c>
      <c r="C2456">
        <f>'PID Simulator'!$D$7/SQRT(1+('PID Simulator'!$D$8*B2456)^2)</f>
        <v>2.0370255390487937E-2</v>
      </c>
      <c r="D2456">
        <f>-DEGREES(ATAN2(1,'PID Simulator'!$D$8*B2456))+DEGREES(-'PID Simulator'!$D$9*B2456)</f>
        <v>-370.04620503538735</v>
      </c>
    </row>
    <row r="2457" spans="1:4" x14ac:dyDescent="0.15">
      <c r="A2457">
        <v>2456</v>
      </c>
      <c r="B2457">
        <v>4.9100999999999999</v>
      </c>
      <c r="C2457">
        <f>'PID Simulator'!$D$7/SQRT(1+('PID Simulator'!$D$8*B2457)^2)</f>
        <v>2.0361961543939201E-2</v>
      </c>
      <c r="D2457">
        <f>-DEGREES(ATAN2(1,'PID Simulator'!$D$8*B2457))+DEGREES(-'PID Simulator'!$D$9*B2457)</f>
        <v>-370.16127189539918</v>
      </c>
    </row>
    <row r="2458" spans="1:4" x14ac:dyDescent="0.15">
      <c r="A2458">
        <v>2457</v>
      </c>
      <c r="B2458">
        <v>4.9120999999999997</v>
      </c>
      <c r="C2458">
        <f>'PID Simulator'!$D$7/SQRT(1+('PID Simulator'!$D$8*B2458)^2)</f>
        <v>2.0353674447001084E-2</v>
      </c>
      <c r="D2458">
        <f>-DEGREES(ATAN2(1,'PID Simulator'!$D$8*B2458))+DEGREES(-'PID Simulator'!$D$9*B2458)</f>
        <v>-370.27633836852641</v>
      </c>
    </row>
    <row r="2459" spans="1:4" x14ac:dyDescent="0.15">
      <c r="A2459">
        <v>2458</v>
      </c>
      <c r="B2459">
        <v>4.9140999999999995</v>
      </c>
      <c r="C2459">
        <f>'PID Simulator'!$D$7/SQRT(1+('PID Simulator'!$D$8*B2459)^2)</f>
        <v>2.0345394091439307E-2</v>
      </c>
      <c r="D2459">
        <f>-DEGREES(ATAN2(1,'PID Simulator'!$D$8*B2459))+DEGREES(-'PID Simulator'!$D$9*B2459)</f>
        <v>-370.39140445524106</v>
      </c>
    </row>
    <row r="2460" spans="1:4" x14ac:dyDescent="0.15">
      <c r="A2460">
        <v>2459</v>
      </c>
      <c r="B2460">
        <v>4.9161000000000001</v>
      </c>
      <c r="C2460">
        <f>'PID Simulator'!$D$7/SQRT(1+('PID Simulator'!$D$8*B2460)^2)</f>
        <v>2.0337120469032955E-2</v>
      </c>
      <c r="D2460">
        <f>-DEGREES(ATAN2(1,'PID Simulator'!$D$8*B2460))+DEGREES(-'PID Simulator'!$D$9*B2460)</f>
        <v>-370.50647015601464</v>
      </c>
    </row>
    <row r="2461" spans="1:4" x14ac:dyDescent="0.15">
      <c r="A2461">
        <v>2460</v>
      </c>
      <c r="B2461">
        <v>4.9180999999999999</v>
      </c>
      <c r="C2461">
        <f>'PID Simulator'!$D$7/SQRT(1+('PID Simulator'!$D$8*B2461)^2)</f>
        <v>2.0328853571574504E-2</v>
      </c>
      <c r="D2461">
        <f>-DEGREES(ATAN2(1,'PID Simulator'!$D$8*B2461))+DEGREES(-'PID Simulator'!$D$9*B2461)</f>
        <v>-370.62153547131754</v>
      </c>
    </row>
    <row r="2462" spans="1:4" x14ac:dyDescent="0.15">
      <c r="A2462">
        <v>2461</v>
      </c>
      <c r="B2462">
        <v>4.9200999999999997</v>
      </c>
      <c r="C2462">
        <f>'PID Simulator'!$D$7/SQRT(1+('PID Simulator'!$D$8*B2462)^2)</f>
        <v>2.032059339086973E-2</v>
      </c>
      <c r="D2462">
        <f>-DEGREES(ATAN2(1,'PID Simulator'!$D$8*B2462))+DEGREES(-'PID Simulator'!$D$9*B2462)</f>
        <v>-370.73660040161968</v>
      </c>
    </row>
    <row r="2463" spans="1:4" x14ac:dyDescent="0.15">
      <c r="A2463">
        <v>2462</v>
      </c>
      <c r="B2463">
        <v>4.9220999999999995</v>
      </c>
      <c r="C2463">
        <f>'PID Simulator'!$D$7/SQRT(1+('PID Simulator'!$D$8*B2463)^2)</f>
        <v>2.0312339918737723E-2</v>
      </c>
      <c r="D2463">
        <f>-DEGREES(ATAN2(1,'PID Simulator'!$D$8*B2463))+DEGREES(-'PID Simulator'!$D$9*B2463)</f>
        <v>-370.85166494739019</v>
      </c>
    </row>
    <row r="2464" spans="1:4" x14ac:dyDescent="0.15">
      <c r="A2464">
        <v>2463</v>
      </c>
      <c r="B2464">
        <v>4.9241000000000001</v>
      </c>
      <c r="C2464">
        <f>'PID Simulator'!$D$7/SQRT(1+('PID Simulator'!$D$8*B2464)^2)</f>
        <v>2.0304093147010861E-2</v>
      </c>
      <c r="D2464">
        <f>-DEGREES(ATAN2(1,'PID Simulator'!$D$8*B2464))+DEGREES(-'PID Simulator'!$D$9*B2464)</f>
        <v>-370.96672910909729</v>
      </c>
    </row>
    <row r="2465" spans="1:4" x14ac:dyDescent="0.15">
      <c r="A2465">
        <v>2464</v>
      </c>
      <c r="B2465">
        <v>4.9260999999999999</v>
      </c>
      <c r="C2465">
        <f>'PID Simulator'!$D$7/SQRT(1+('PID Simulator'!$D$8*B2465)^2)</f>
        <v>2.0295853067534765E-2</v>
      </c>
      <c r="D2465">
        <f>-DEGREES(ATAN2(1,'PID Simulator'!$D$8*B2465))+DEGREES(-'PID Simulator'!$D$9*B2465)</f>
        <v>-371.08179288720839</v>
      </c>
    </row>
    <row r="2466" spans="1:4" x14ac:dyDescent="0.15">
      <c r="A2466">
        <v>2465</v>
      </c>
      <c r="B2466">
        <v>4.9280999999999997</v>
      </c>
      <c r="C2466">
        <f>'PID Simulator'!$D$7/SQRT(1+('PID Simulator'!$D$8*B2466)^2)</f>
        <v>2.0287619672168276E-2</v>
      </c>
      <c r="D2466">
        <f>-DEGREES(ATAN2(1,'PID Simulator'!$D$8*B2466))+DEGREES(-'PID Simulator'!$D$9*B2466)</f>
        <v>-371.19685628219037</v>
      </c>
    </row>
    <row r="2467" spans="1:4" x14ac:dyDescent="0.15">
      <c r="A2467">
        <v>2466</v>
      </c>
      <c r="B2467">
        <v>4.9300999999999995</v>
      </c>
      <c r="C2467">
        <f>'PID Simulator'!$D$7/SQRT(1+('PID Simulator'!$D$8*B2467)^2)</f>
        <v>2.0279392952783439E-2</v>
      </c>
      <c r="D2467">
        <f>-DEGREES(ATAN2(1,'PID Simulator'!$D$8*B2467))+DEGREES(-'PID Simulator'!$D$9*B2467)</f>
        <v>-371.31191929450932</v>
      </c>
    </row>
    <row r="2468" spans="1:4" x14ac:dyDescent="0.15">
      <c r="A2468">
        <v>2467</v>
      </c>
      <c r="B2468">
        <v>4.9321000000000002</v>
      </c>
      <c r="C2468">
        <f>'PID Simulator'!$D$7/SQRT(1+('PID Simulator'!$D$8*B2468)^2)</f>
        <v>2.0271172901265459E-2</v>
      </c>
      <c r="D2468">
        <f>-DEGREES(ATAN2(1,'PID Simulator'!$D$8*B2468))+DEGREES(-'PID Simulator'!$D$9*B2468)</f>
        <v>-371.42698192463047</v>
      </c>
    </row>
    <row r="2469" spans="1:4" x14ac:dyDescent="0.15">
      <c r="A2469">
        <v>2468</v>
      </c>
      <c r="B2469">
        <v>4.9340999999999999</v>
      </c>
      <c r="C2469">
        <f>'PID Simulator'!$D$7/SQRT(1+('PID Simulator'!$D$8*B2469)^2)</f>
        <v>2.0262959509512696E-2</v>
      </c>
      <c r="D2469">
        <f>-DEGREES(ATAN2(1,'PID Simulator'!$D$8*B2469))+DEGREES(-'PID Simulator'!$D$9*B2469)</f>
        <v>-371.54204417301821</v>
      </c>
    </row>
    <row r="2470" spans="1:4" x14ac:dyDescent="0.15">
      <c r="A2470">
        <v>2469</v>
      </c>
      <c r="B2470">
        <v>4.9360999999999997</v>
      </c>
      <c r="C2470">
        <f>'PID Simulator'!$D$7/SQRT(1+('PID Simulator'!$D$8*B2470)^2)</f>
        <v>2.0254752769436626E-2</v>
      </c>
      <c r="D2470">
        <f>-DEGREES(ATAN2(1,'PID Simulator'!$D$8*B2470))+DEGREES(-'PID Simulator'!$D$9*B2470)</f>
        <v>-371.6571060401364</v>
      </c>
    </row>
    <row r="2471" spans="1:4" x14ac:dyDescent="0.15">
      <c r="A2471">
        <v>2470</v>
      </c>
      <c r="B2471">
        <v>4.9380999999999995</v>
      </c>
      <c r="C2471">
        <f>'PID Simulator'!$D$7/SQRT(1+('PID Simulator'!$D$8*B2471)^2)</f>
        <v>2.0246552672961805E-2</v>
      </c>
      <c r="D2471">
        <f>-DEGREES(ATAN2(1,'PID Simulator'!$D$8*B2471))+DEGREES(-'PID Simulator'!$D$9*B2471)</f>
        <v>-371.77216752644807</v>
      </c>
    </row>
    <row r="2472" spans="1:4" x14ac:dyDescent="0.15">
      <c r="A2472">
        <v>2471</v>
      </c>
      <c r="B2472">
        <v>4.9401000000000002</v>
      </c>
      <c r="C2472">
        <f>'PID Simulator'!$D$7/SQRT(1+('PID Simulator'!$D$8*B2472)^2)</f>
        <v>2.023835921202586E-2</v>
      </c>
      <c r="D2472">
        <f>-DEGREES(ATAN2(1,'PID Simulator'!$D$8*B2472))+DEGREES(-'PID Simulator'!$D$9*B2472)</f>
        <v>-371.88722863241549</v>
      </c>
    </row>
    <row r="2473" spans="1:4" x14ac:dyDescent="0.15">
      <c r="A2473">
        <v>2472</v>
      </c>
      <c r="B2473">
        <v>4.9420999999999999</v>
      </c>
      <c r="C2473">
        <f>'PID Simulator'!$D$7/SQRT(1+('PID Simulator'!$D$8*B2473)^2)</f>
        <v>2.0230172378579457E-2</v>
      </c>
      <c r="D2473">
        <f>-DEGREES(ATAN2(1,'PID Simulator'!$D$8*B2473))+DEGREES(-'PID Simulator'!$D$9*B2473)</f>
        <v>-372.00228935849992</v>
      </c>
    </row>
    <row r="2474" spans="1:4" x14ac:dyDescent="0.15">
      <c r="A2474">
        <v>2473</v>
      </c>
      <c r="B2474">
        <v>4.9440999999999997</v>
      </c>
      <c r="C2474">
        <f>'PID Simulator'!$D$7/SQRT(1+('PID Simulator'!$D$8*B2474)^2)</f>
        <v>2.0221992164586283E-2</v>
      </c>
      <c r="D2474">
        <f>-DEGREES(ATAN2(1,'PID Simulator'!$D$8*B2474))+DEGREES(-'PID Simulator'!$D$9*B2474)</f>
        <v>-372.11734970516244</v>
      </c>
    </row>
    <row r="2475" spans="1:4" x14ac:dyDescent="0.15">
      <c r="A2475">
        <v>2474</v>
      </c>
      <c r="B2475">
        <v>4.9460999999999995</v>
      </c>
      <c r="C2475">
        <f>'PID Simulator'!$D$7/SQRT(1+('PID Simulator'!$D$8*B2475)^2)</f>
        <v>2.0213818562022978E-2</v>
      </c>
      <c r="D2475">
        <f>-DEGREES(ATAN2(1,'PID Simulator'!$D$8*B2475))+DEGREES(-'PID Simulator'!$D$9*B2475)</f>
        <v>-372.2324096728629</v>
      </c>
    </row>
    <row r="2476" spans="1:4" x14ac:dyDescent="0.15">
      <c r="A2476">
        <v>2475</v>
      </c>
      <c r="B2476">
        <v>4.9481000000000002</v>
      </c>
      <c r="C2476">
        <f>'PID Simulator'!$D$7/SQRT(1+('PID Simulator'!$D$8*B2476)^2)</f>
        <v>2.0205651562879172E-2</v>
      </c>
      <c r="D2476">
        <f>-DEGREES(ATAN2(1,'PID Simulator'!$D$8*B2476))+DEGREES(-'PID Simulator'!$D$9*B2476)</f>
        <v>-372.34746926206066</v>
      </c>
    </row>
    <row r="2477" spans="1:4" x14ac:dyDescent="0.15">
      <c r="A2477">
        <v>2476</v>
      </c>
      <c r="B2477">
        <v>4.9500999999999999</v>
      </c>
      <c r="C2477">
        <f>'PID Simulator'!$D$7/SQRT(1+('PID Simulator'!$D$8*B2477)^2)</f>
        <v>2.0197491159157414E-2</v>
      </c>
      <c r="D2477">
        <f>-DEGREES(ATAN2(1,'PID Simulator'!$D$8*B2477))+DEGREES(-'PID Simulator'!$D$9*B2477)</f>
        <v>-372.46252847321415</v>
      </c>
    </row>
    <row r="2478" spans="1:4" x14ac:dyDescent="0.15">
      <c r="A2478">
        <v>2477</v>
      </c>
      <c r="B2478">
        <v>4.9520999999999997</v>
      </c>
      <c r="C2478">
        <f>'PID Simulator'!$D$7/SQRT(1+('PID Simulator'!$D$8*B2478)^2)</f>
        <v>2.0189337342873169E-2</v>
      </c>
      <c r="D2478">
        <f>-DEGREES(ATAN2(1,'PID Simulator'!$D$8*B2478))+DEGREES(-'PID Simulator'!$D$9*B2478)</f>
        <v>-372.57758730678125</v>
      </c>
    </row>
    <row r="2479" spans="1:4" x14ac:dyDescent="0.15">
      <c r="A2479">
        <v>2478</v>
      </c>
      <c r="B2479">
        <v>4.9540999999999995</v>
      </c>
      <c r="C2479">
        <f>'PID Simulator'!$D$7/SQRT(1+('PID Simulator'!$D$8*B2479)^2)</f>
        <v>2.0181190106054767E-2</v>
      </c>
      <c r="D2479">
        <f>-DEGREES(ATAN2(1,'PID Simulator'!$D$8*B2479))+DEGREES(-'PID Simulator'!$D$9*B2479)</f>
        <v>-372.69264576321899</v>
      </c>
    </row>
    <row r="2480" spans="1:4" x14ac:dyDescent="0.15">
      <c r="A2480">
        <v>2479</v>
      </c>
      <c r="B2480">
        <v>4.9561000000000002</v>
      </c>
      <c r="C2480">
        <f>'PID Simulator'!$D$7/SQRT(1+('PID Simulator'!$D$8*B2480)^2)</f>
        <v>2.0173049440743406E-2</v>
      </c>
      <c r="D2480">
        <f>-DEGREES(ATAN2(1,'PID Simulator'!$D$8*B2480))+DEGREES(-'PID Simulator'!$D$9*B2480)</f>
        <v>-372.80770384298364</v>
      </c>
    </row>
    <row r="2481" spans="1:4" x14ac:dyDescent="0.15">
      <c r="A2481">
        <v>2480</v>
      </c>
      <c r="B2481">
        <v>4.9581</v>
      </c>
      <c r="C2481">
        <f>'PID Simulator'!$D$7/SQRT(1+('PID Simulator'!$D$8*B2481)^2)</f>
        <v>2.0164915338993103E-2</v>
      </c>
      <c r="D2481">
        <f>-DEGREES(ATAN2(1,'PID Simulator'!$D$8*B2481))+DEGREES(-'PID Simulator'!$D$9*B2481)</f>
        <v>-372.92276154653086</v>
      </c>
    </row>
    <row r="2482" spans="1:4" x14ac:dyDescent="0.15">
      <c r="A2482">
        <v>2481</v>
      </c>
      <c r="B2482">
        <v>4.9600999999999997</v>
      </c>
      <c r="C2482">
        <f>'PID Simulator'!$D$7/SQRT(1+('PID Simulator'!$D$8*B2482)^2)</f>
        <v>2.0156787792870692E-2</v>
      </c>
      <c r="D2482">
        <f>-DEGREES(ATAN2(1,'PID Simulator'!$D$8*B2482))+DEGREES(-'PID Simulator'!$D$9*B2482)</f>
        <v>-373.03781887431541</v>
      </c>
    </row>
    <row r="2483" spans="1:4" x14ac:dyDescent="0.15">
      <c r="A2483">
        <v>2482</v>
      </c>
      <c r="B2483">
        <v>4.9620999999999995</v>
      </c>
      <c r="C2483">
        <f>'PID Simulator'!$D$7/SQRT(1+('PID Simulator'!$D$8*B2483)^2)</f>
        <v>2.0148666794455768E-2</v>
      </c>
      <c r="D2483">
        <f>-DEGREES(ATAN2(1,'PID Simulator'!$D$8*B2483))+DEGREES(-'PID Simulator'!$D$9*B2483)</f>
        <v>-373.1528758267915</v>
      </c>
    </row>
    <row r="2484" spans="1:4" x14ac:dyDescent="0.15">
      <c r="A2484">
        <v>2483</v>
      </c>
      <c r="B2484">
        <v>4.9641000000000002</v>
      </c>
      <c r="C2484">
        <f>'PID Simulator'!$D$7/SQRT(1+('PID Simulator'!$D$8*B2484)^2)</f>
        <v>2.0140552335840681E-2</v>
      </c>
      <c r="D2484">
        <f>-DEGREES(ATAN2(1,'PID Simulator'!$D$8*B2484))+DEGREES(-'PID Simulator'!$D$9*B2484)</f>
        <v>-373.26793240441242</v>
      </c>
    </row>
    <row r="2485" spans="1:4" x14ac:dyDescent="0.15">
      <c r="A2485">
        <v>2484</v>
      </c>
      <c r="B2485">
        <v>4.9661</v>
      </c>
      <c r="C2485">
        <f>'PID Simulator'!$D$7/SQRT(1+('PID Simulator'!$D$8*B2485)^2)</f>
        <v>2.0132444409130517E-2</v>
      </c>
      <c r="D2485">
        <f>-DEGREES(ATAN2(1,'PID Simulator'!$D$8*B2485))+DEGREES(-'PID Simulator'!$D$9*B2485)</f>
        <v>-373.38298860763086</v>
      </c>
    </row>
    <row r="2486" spans="1:4" x14ac:dyDescent="0.15">
      <c r="A2486">
        <v>2485</v>
      </c>
      <c r="B2486">
        <v>4.9680999999999997</v>
      </c>
      <c r="C2486">
        <f>'PID Simulator'!$D$7/SQRT(1+('PID Simulator'!$D$8*B2486)^2)</f>
        <v>2.0124343006443054E-2</v>
      </c>
      <c r="D2486">
        <f>-DEGREES(ATAN2(1,'PID Simulator'!$D$8*B2486))+DEGREES(-'PID Simulator'!$D$9*B2486)</f>
        <v>-373.49804443689874</v>
      </c>
    </row>
    <row r="2487" spans="1:4" x14ac:dyDescent="0.15">
      <c r="A2487">
        <v>2486</v>
      </c>
      <c r="B2487">
        <v>4.9700999999999995</v>
      </c>
      <c r="C2487">
        <f>'PID Simulator'!$D$7/SQRT(1+('PID Simulator'!$D$8*B2487)^2)</f>
        <v>2.0116248119908742E-2</v>
      </c>
      <c r="D2487">
        <f>-DEGREES(ATAN2(1,'PID Simulator'!$D$8*B2487))+DEGREES(-'PID Simulator'!$D$9*B2487)</f>
        <v>-373.61309989266721</v>
      </c>
    </row>
    <row r="2488" spans="1:4" x14ac:dyDescent="0.15">
      <c r="A2488">
        <v>2487</v>
      </c>
      <c r="B2488">
        <v>4.9721000000000002</v>
      </c>
      <c r="C2488">
        <f>'PID Simulator'!$D$7/SQRT(1+('PID Simulator'!$D$8*B2488)^2)</f>
        <v>2.010815974167068E-2</v>
      </c>
      <c r="D2488">
        <f>-DEGREES(ATAN2(1,'PID Simulator'!$D$8*B2488))+DEGREES(-'PID Simulator'!$D$9*B2488)</f>
        <v>-373.72815497538693</v>
      </c>
    </row>
    <row r="2489" spans="1:4" x14ac:dyDescent="0.15">
      <c r="A2489">
        <v>2488</v>
      </c>
      <c r="B2489">
        <v>4.9741</v>
      </c>
      <c r="C2489">
        <f>'PID Simulator'!$D$7/SQRT(1+('PID Simulator'!$D$8*B2489)^2)</f>
        <v>2.0100077863884604E-2</v>
      </c>
      <c r="D2489">
        <f>-DEGREES(ATAN2(1,'PID Simulator'!$D$8*B2489))+DEGREES(-'PID Simulator'!$D$9*B2489)</f>
        <v>-373.84320968550742</v>
      </c>
    </row>
    <row r="2490" spans="1:4" x14ac:dyDescent="0.15">
      <c r="A2490">
        <v>2489</v>
      </c>
      <c r="B2490">
        <v>4.9760999999999997</v>
      </c>
      <c r="C2490">
        <f>'PID Simulator'!$D$7/SQRT(1+('PID Simulator'!$D$8*B2490)^2)</f>
        <v>2.0092002478718833E-2</v>
      </c>
      <c r="D2490">
        <f>-DEGREES(ATAN2(1,'PID Simulator'!$D$8*B2490))+DEGREES(-'PID Simulator'!$D$9*B2490)</f>
        <v>-373.9582640234778</v>
      </c>
    </row>
    <row r="2491" spans="1:4" x14ac:dyDescent="0.15">
      <c r="A2491">
        <v>2490</v>
      </c>
      <c r="B2491">
        <v>4.9780999999999995</v>
      </c>
      <c r="C2491">
        <f>'PID Simulator'!$D$7/SQRT(1+('PID Simulator'!$D$8*B2491)^2)</f>
        <v>2.0083933578354266E-2</v>
      </c>
      <c r="D2491">
        <f>-DEGREES(ATAN2(1,'PID Simulator'!$D$8*B2491))+DEGREES(-'PID Simulator'!$D$9*B2491)</f>
        <v>-374.07331798974627</v>
      </c>
    </row>
    <row r="2492" spans="1:4" x14ac:dyDescent="0.15">
      <c r="A2492">
        <v>2491</v>
      </c>
      <c r="B2492">
        <v>4.9801000000000002</v>
      </c>
      <c r="C2492">
        <f>'PID Simulator'!$D$7/SQRT(1+('PID Simulator'!$D$8*B2492)^2)</f>
        <v>2.0075871154984343E-2</v>
      </c>
      <c r="D2492">
        <f>-DEGREES(ATAN2(1,'PID Simulator'!$D$8*B2492))+DEGREES(-'PID Simulator'!$D$9*B2492)</f>
        <v>-374.18837158476066</v>
      </c>
    </row>
    <row r="2493" spans="1:4" x14ac:dyDescent="0.15">
      <c r="A2493">
        <v>2492</v>
      </c>
      <c r="B2493">
        <v>4.9821</v>
      </c>
      <c r="C2493">
        <f>'PID Simulator'!$D$7/SQRT(1+('PID Simulator'!$D$8*B2493)^2)</f>
        <v>2.0067815200815044E-2</v>
      </c>
      <c r="D2493">
        <f>-DEGREES(ATAN2(1,'PID Simulator'!$D$8*B2493))+DEGREES(-'PID Simulator'!$D$9*B2493)</f>
        <v>-374.30342480896763</v>
      </c>
    </row>
    <row r="2494" spans="1:4" x14ac:dyDescent="0.15">
      <c r="A2494">
        <v>2493</v>
      </c>
      <c r="B2494">
        <v>4.9840999999999998</v>
      </c>
      <c r="C2494">
        <f>'PID Simulator'!$D$7/SQRT(1+('PID Simulator'!$D$8*B2494)^2)</f>
        <v>2.0059765708064829E-2</v>
      </c>
      <c r="D2494">
        <f>-DEGREES(ATAN2(1,'PID Simulator'!$D$8*B2494))+DEGREES(-'PID Simulator'!$D$9*B2494)</f>
        <v>-374.4184776628133</v>
      </c>
    </row>
    <row r="2495" spans="1:4" x14ac:dyDescent="0.15">
      <c r="A2495">
        <v>2494</v>
      </c>
      <c r="B2495">
        <v>4.9860999999999995</v>
      </c>
      <c r="C2495">
        <f>'PID Simulator'!$D$7/SQRT(1+('PID Simulator'!$D$8*B2495)^2)</f>
        <v>2.0051722668964628E-2</v>
      </c>
      <c r="D2495">
        <f>-DEGREES(ATAN2(1,'PID Simulator'!$D$8*B2495))+DEGREES(-'PID Simulator'!$D$9*B2495)</f>
        <v>-374.53353014674326</v>
      </c>
    </row>
    <row r="2496" spans="1:4" x14ac:dyDescent="0.15">
      <c r="A2496">
        <v>2495</v>
      </c>
      <c r="B2496">
        <v>4.9881000000000002</v>
      </c>
      <c r="C2496">
        <f>'PID Simulator'!$D$7/SQRT(1+('PID Simulator'!$D$8*B2496)^2)</f>
        <v>2.0043686075757843E-2</v>
      </c>
      <c r="D2496">
        <f>-DEGREES(ATAN2(1,'PID Simulator'!$D$8*B2496))+DEGREES(-'PID Simulator'!$D$9*B2496)</f>
        <v>-374.64858226120225</v>
      </c>
    </row>
    <row r="2497" spans="1:4" x14ac:dyDescent="0.15">
      <c r="A2497">
        <v>2496</v>
      </c>
      <c r="B2497">
        <v>4.9901</v>
      </c>
      <c r="C2497">
        <f>'PID Simulator'!$D$7/SQRT(1+('PID Simulator'!$D$8*B2497)^2)</f>
        <v>2.0035655920700269E-2</v>
      </c>
      <c r="D2497">
        <f>-DEGREES(ATAN2(1,'PID Simulator'!$D$8*B2497))+DEGREES(-'PID Simulator'!$D$9*B2497)</f>
        <v>-374.76363400663411</v>
      </c>
    </row>
    <row r="2498" spans="1:4" x14ac:dyDescent="0.15">
      <c r="A2498">
        <v>2497</v>
      </c>
      <c r="B2498">
        <v>4.9920999999999998</v>
      </c>
      <c r="C2498">
        <f>'PID Simulator'!$D$7/SQRT(1+('PID Simulator'!$D$8*B2498)^2)</f>
        <v>2.0027632196060123E-2</v>
      </c>
      <c r="D2498">
        <f>-DEGREES(ATAN2(1,'PID Simulator'!$D$8*B2498))+DEGREES(-'PID Simulator'!$D$9*B2498)</f>
        <v>-374.87868538348209</v>
      </c>
    </row>
    <row r="2499" spans="1:4" x14ac:dyDescent="0.15">
      <c r="A2499">
        <v>2498</v>
      </c>
      <c r="B2499">
        <v>4.9940999999999995</v>
      </c>
      <c r="C2499">
        <f>'PID Simulator'!$D$7/SQRT(1+('PID Simulator'!$D$8*B2499)^2)</f>
        <v>2.0019614894117979E-2</v>
      </c>
      <c r="D2499">
        <f>-DEGREES(ATAN2(1,'PID Simulator'!$D$8*B2499))+DEGREES(-'PID Simulator'!$D$9*B2499)</f>
        <v>-374.99373639218902</v>
      </c>
    </row>
    <row r="2500" spans="1:4" x14ac:dyDescent="0.15">
      <c r="A2500">
        <v>2499</v>
      </c>
      <c r="B2500">
        <v>4.9961000000000002</v>
      </c>
      <c r="C2500">
        <f>'PID Simulator'!$D$7/SQRT(1+('PID Simulator'!$D$8*B2500)^2)</f>
        <v>2.0011604007166766E-2</v>
      </c>
      <c r="D2500">
        <f>-DEGREES(ATAN2(1,'PID Simulator'!$D$8*B2500))+DEGREES(-'PID Simulator'!$D$9*B2500)</f>
        <v>-375.10878703319668</v>
      </c>
    </row>
    <row r="2501" spans="1:4" x14ac:dyDescent="0.15">
      <c r="A2501">
        <v>2500</v>
      </c>
      <c r="B2501">
        <v>4.9981</v>
      </c>
      <c r="C2501">
        <f>'PID Simulator'!$D$7/SQRT(1+('PID Simulator'!$D$8*B2501)^2)</f>
        <v>2.0003599527511736E-2</v>
      </c>
      <c r="D2501">
        <f>-DEGREES(ATAN2(1,'PID Simulator'!$D$8*B2501))+DEGREES(-'PID Simulator'!$D$9*B2501)</f>
        <v>-375.22383730694611</v>
      </c>
    </row>
    <row r="2502" spans="1:4" x14ac:dyDescent="0.15">
      <c r="A2502">
        <v>2501</v>
      </c>
      <c r="B2502">
        <v>5.0000999999999998</v>
      </c>
      <c r="C2502">
        <f>'PID Simulator'!$D$7/SQRT(1+('PID Simulator'!$D$8*B2502)^2)</f>
        <v>1.9995601447470444E-2</v>
      </c>
      <c r="D2502">
        <f>-DEGREES(ATAN2(1,'PID Simulator'!$D$8*B2502))+DEGREES(-'PID Simulator'!$D$9*B2502)</f>
        <v>-375.33888721387797</v>
      </c>
    </row>
    <row r="2503" spans="1:4" x14ac:dyDescent="0.15">
      <c r="A2503">
        <v>2502</v>
      </c>
      <c r="B2503">
        <v>5.0020999999999995</v>
      </c>
      <c r="C2503">
        <f>'PID Simulator'!$D$7/SQRT(1+('PID Simulator'!$D$8*B2503)^2)</f>
        <v>1.998760975937271E-2</v>
      </c>
      <c r="D2503">
        <f>-DEGREES(ATAN2(1,'PID Simulator'!$D$8*B2503))+DEGREES(-'PID Simulator'!$D$9*B2503)</f>
        <v>-375.45393675443188</v>
      </c>
    </row>
    <row r="2504" spans="1:4" x14ac:dyDescent="0.15">
      <c r="A2504">
        <v>2503</v>
      </c>
      <c r="B2504">
        <v>5.0041000000000002</v>
      </c>
      <c r="C2504">
        <f>'PID Simulator'!$D$7/SQRT(1+('PID Simulator'!$D$8*B2504)^2)</f>
        <v>1.9979624455560608E-2</v>
      </c>
      <c r="D2504">
        <f>-DEGREES(ATAN2(1,'PID Simulator'!$D$8*B2504))+DEGREES(-'PID Simulator'!$D$9*B2504)</f>
        <v>-375.56898592904702</v>
      </c>
    </row>
    <row r="2505" spans="1:4" x14ac:dyDescent="0.15">
      <c r="A2505">
        <v>2504</v>
      </c>
      <c r="B2505">
        <v>5.0061</v>
      </c>
      <c r="C2505">
        <f>'PID Simulator'!$D$7/SQRT(1+('PID Simulator'!$D$8*B2505)^2)</f>
        <v>1.9971645528388447E-2</v>
      </c>
      <c r="D2505">
        <f>-DEGREES(ATAN2(1,'PID Simulator'!$D$8*B2505))+DEGREES(-'PID Simulator'!$D$9*B2505)</f>
        <v>-375.68403473816159</v>
      </c>
    </row>
    <row r="2506" spans="1:4" x14ac:dyDescent="0.15">
      <c r="A2506">
        <v>2505</v>
      </c>
      <c r="B2506">
        <v>5.0080999999999998</v>
      </c>
      <c r="C2506">
        <f>'PID Simulator'!$D$7/SQRT(1+('PID Simulator'!$D$8*B2506)^2)</f>
        <v>1.9963672970222723E-2</v>
      </c>
      <c r="D2506">
        <f>-DEGREES(ATAN2(1,'PID Simulator'!$D$8*B2506))+DEGREES(-'PID Simulator'!$D$9*B2506)</f>
        <v>-375.79908318221339</v>
      </c>
    </row>
    <row r="2507" spans="1:4" x14ac:dyDescent="0.15">
      <c r="A2507">
        <v>2506</v>
      </c>
      <c r="B2507">
        <v>5.0100999999999996</v>
      </c>
      <c r="C2507">
        <f>'PID Simulator'!$D$7/SQRT(1+('PID Simulator'!$D$8*B2507)^2)</f>
        <v>1.9955706773442113E-2</v>
      </c>
      <c r="D2507">
        <f>-DEGREES(ATAN2(1,'PID Simulator'!$D$8*B2507))+DEGREES(-'PID Simulator'!$D$9*B2507)</f>
        <v>-375.91413126163934</v>
      </c>
    </row>
    <row r="2508" spans="1:4" x14ac:dyDescent="0.15">
      <c r="A2508">
        <v>2507</v>
      </c>
      <c r="B2508">
        <v>5.0121000000000002</v>
      </c>
      <c r="C2508">
        <f>'PID Simulator'!$D$7/SQRT(1+('PID Simulator'!$D$8*B2508)^2)</f>
        <v>1.9947746930437452E-2</v>
      </c>
      <c r="D2508">
        <f>-DEGREES(ATAN2(1,'PID Simulator'!$D$8*B2508))+DEGREES(-'PID Simulator'!$D$9*B2508)</f>
        <v>-376.02917897687564</v>
      </c>
    </row>
    <row r="2509" spans="1:4" x14ac:dyDescent="0.15">
      <c r="A2509">
        <v>2508</v>
      </c>
      <c r="B2509">
        <v>5.0141</v>
      </c>
      <c r="C2509">
        <f>'PID Simulator'!$D$7/SQRT(1+('PID Simulator'!$D$8*B2509)^2)</f>
        <v>1.9939793433611699E-2</v>
      </c>
      <c r="D2509">
        <f>-DEGREES(ATAN2(1,'PID Simulator'!$D$8*B2509))+DEGREES(-'PID Simulator'!$D$9*B2509)</f>
        <v>-376.14422632835795</v>
      </c>
    </row>
    <row r="2510" spans="1:4" x14ac:dyDescent="0.15">
      <c r="A2510">
        <v>2509</v>
      </c>
      <c r="B2510">
        <v>5.0160999999999998</v>
      </c>
      <c r="C2510">
        <f>'PID Simulator'!$D$7/SQRT(1+('PID Simulator'!$D$8*B2510)^2)</f>
        <v>1.9931846275379916E-2</v>
      </c>
      <c r="D2510">
        <f>-DEGREES(ATAN2(1,'PID Simulator'!$D$8*B2510))+DEGREES(-'PID Simulator'!$D$9*B2510)</f>
        <v>-376.2592733165211</v>
      </c>
    </row>
    <row r="2511" spans="1:4" x14ac:dyDescent="0.15">
      <c r="A2511">
        <v>2510</v>
      </c>
      <c r="B2511">
        <v>5.0180999999999996</v>
      </c>
      <c r="C2511">
        <f>'PID Simulator'!$D$7/SQRT(1+('PID Simulator'!$D$8*B2511)^2)</f>
        <v>1.9923905448169254E-2</v>
      </c>
      <c r="D2511">
        <f>-DEGREES(ATAN2(1,'PID Simulator'!$D$8*B2511))+DEGREES(-'PID Simulator'!$D$9*B2511)</f>
        <v>-376.37431994179923</v>
      </c>
    </row>
    <row r="2512" spans="1:4" x14ac:dyDescent="0.15">
      <c r="A2512">
        <v>2511</v>
      </c>
      <c r="B2512">
        <v>5.0201000000000002</v>
      </c>
      <c r="C2512">
        <f>'PID Simulator'!$D$7/SQRT(1+('PID Simulator'!$D$8*B2512)^2)</f>
        <v>1.9915970944418899E-2</v>
      </c>
      <c r="D2512">
        <f>-DEGREES(ATAN2(1,'PID Simulator'!$D$8*B2512))+DEGREES(-'PID Simulator'!$D$9*B2512)</f>
        <v>-376.48936620462592</v>
      </c>
    </row>
    <row r="2513" spans="1:4" x14ac:dyDescent="0.15">
      <c r="A2513">
        <v>2512</v>
      </c>
      <c r="B2513">
        <v>5.0221</v>
      </c>
      <c r="C2513">
        <f>'PID Simulator'!$D$7/SQRT(1+('PID Simulator'!$D$8*B2513)^2)</f>
        <v>1.9908042756580098E-2</v>
      </c>
      <c r="D2513">
        <f>-DEGREES(ATAN2(1,'PID Simulator'!$D$8*B2513))+DEGREES(-'PID Simulator'!$D$9*B2513)</f>
        <v>-376.60441210543388</v>
      </c>
    </row>
    <row r="2514" spans="1:4" x14ac:dyDescent="0.15">
      <c r="A2514">
        <v>2513</v>
      </c>
      <c r="B2514">
        <v>5.0240999999999998</v>
      </c>
      <c r="C2514">
        <f>'PID Simulator'!$D$7/SQRT(1+('PID Simulator'!$D$8*B2514)^2)</f>
        <v>1.9900120877116085E-2</v>
      </c>
      <c r="D2514">
        <f>-DEGREES(ATAN2(1,'PID Simulator'!$D$8*B2514))+DEGREES(-'PID Simulator'!$D$9*B2514)</f>
        <v>-376.71945764465534</v>
      </c>
    </row>
    <row r="2515" spans="1:4" x14ac:dyDescent="0.15">
      <c r="A2515">
        <v>2514</v>
      </c>
      <c r="B2515">
        <v>5.0260999999999996</v>
      </c>
      <c r="C2515">
        <f>'PID Simulator'!$D$7/SQRT(1+('PID Simulator'!$D$8*B2515)^2)</f>
        <v>1.9892205298502084E-2</v>
      </c>
      <c r="D2515">
        <f>-DEGREES(ATAN2(1,'PID Simulator'!$D$8*B2515))+DEGREES(-'PID Simulator'!$D$9*B2515)</f>
        <v>-376.83450282272156</v>
      </c>
    </row>
    <row r="2516" spans="1:4" x14ac:dyDescent="0.15">
      <c r="A2516">
        <v>2515</v>
      </c>
      <c r="B2516">
        <v>5.0281000000000002</v>
      </c>
      <c r="C2516">
        <f>'PID Simulator'!$D$7/SQRT(1+('PID Simulator'!$D$8*B2516)^2)</f>
        <v>1.9884296013225278E-2</v>
      </c>
      <c r="D2516">
        <f>-DEGREES(ATAN2(1,'PID Simulator'!$D$8*B2516))+DEGREES(-'PID Simulator'!$D$9*B2516)</f>
        <v>-376.94954764006337</v>
      </c>
    </row>
    <row r="2517" spans="1:4" x14ac:dyDescent="0.15">
      <c r="A2517">
        <v>2516</v>
      </c>
      <c r="B2517">
        <v>5.0301</v>
      </c>
      <c r="C2517">
        <f>'PID Simulator'!$D$7/SQRT(1+('PID Simulator'!$D$8*B2517)^2)</f>
        <v>1.9876393013784795E-2</v>
      </c>
      <c r="D2517">
        <f>-DEGREES(ATAN2(1,'PID Simulator'!$D$8*B2517))+DEGREES(-'PID Simulator'!$D$9*B2517)</f>
        <v>-377.06459209711085</v>
      </c>
    </row>
    <row r="2518" spans="1:4" x14ac:dyDescent="0.15">
      <c r="A2518">
        <v>2517</v>
      </c>
      <c r="B2518">
        <v>5.0320999999999998</v>
      </c>
      <c r="C2518">
        <f>'PID Simulator'!$D$7/SQRT(1+('PID Simulator'!$D$8*B2518)^2)</f>
        <v>1.9868496292691669E-2</v>
      </c>
      <c r="D2518">
        <f>-DEGREES(ATAN2(1,'PID Simulator'!$D$8*B2518))+DEGREES(-'PID Simulator'!$D$9*B2518)</f>
        <v>-377.17963619429327</v>
      </c>
    </row>
    <row r="2519" spans="1:4" x14ac:dyDescent="0.15">
      <c r="A2519">
        <v>2518</v>
      </c>
      <c r="B2519">
        <v>5.0340999999999996</v>
      </c>
      <c r="C2519">
        <f>'PID Simulator'!$D$7/SQRT(1+('PID Simulator'!$D$8*B2519)^2)</f>
        <v>1.9860605842468824E-2</v>
      </c>
      <c r="D2519">
        <f>-DEGREES(ATAN2(1,'PID Simulator'!$D$8*B2519))+DEGREES(-'PID Simulator'!$D$9*B2519)</f>
        <v>-377.2946799320394</v>
      </c>
    </row>
    <row r="2520" spans="1:4" x14ac:dyDescent="0.15">
      <c r="A2520">
        <v>2519</v>
      </c>
      <c r="B2520">
        <v>5.0361000000000002</v>
      </c>
      <c r="C2520">
        <f>'PID Simulator'!$D$7/SQRT(1+('PID Simulator'!$D$8*B2520)^2)</f>
        <v>1.9852721655651041E-2</v>
      </c>
      <c r="D2520">
        <f>-DEGREES(ATAN2(1,'PID Simulator'!$D$8*B2520))+DEGREES(-'PID Simulator'!$D$9*B2520)</f>
        <v>-377.40972331077728</v>
      </c>
    </row>
    <row r="2521" spans="1:4" x14ac:dyDescent="0.15">
      <c r="A2521">
        <v>2520</v>
      </c>
      <c r="B2521">
        <v>5.0381</v>
      </c>
      <c r="C2521">
        <f>'PID Simulator'!$D$7/SQRT(1+('PID Simulator'!$D$8*B2521)^2)</f>
        <v>1.9844843724784969E-2</v>
      </c>
      <c r="D2521">
        <f>-DEGREES(ATAN2(1,'PID Simulator'!$D$8*B2521))+DEGREES(-'PID Simulator'!$D$9*B2521)</f>
        <v>-377.52476633093414</v>
      </c>
    </row>
    <row r="2522" spans="1:4" x14ac:dyDescent="0.15">
      <c r="A2522">
        <v>2521</v>
      </c>
      <c r="B2522">
        <v>5.0400999999999998</v>
      </c>
      <c r="C2522">
        <f>'PID Simulator'!$D$7/SQRT(1+('PID Simulator'!$D$8*B2522)^2)</f>
        <v>1.9836972042429048E-2</v>
      </c>
      <c r="D2522">
        <f>-DEGREES(ATAN2(1,'PID Simulator'!$D$8*B2522))+DEGREES(-'PID Simulator'!$D$9*B2522)</f>
        <v>-377.63980899293665</v>
      </c>
    </row>
    <row r="2523" spans="1:4" x14ac:dyDescent="0.15">
      <c r="A2523">
        <v>2522</v>
      </c>
      <c r="B2523">
        <v>5.0420999999999996</v>
      </c>
      <c r="C2523">
        <f>'PID Simulator'!$D$7/SQRT(1+('PID Simulator'!$D$8*B2523)^2)</f>
        <v>1.9829106601153529E-2</v>
      </c>
      <c r="D2523">
        <f>-DEGREES(ATAN2(1,'PID Simulator'!$D$8*B2523))+DEGREES(-'PID Simulator'!$D$9*B2523)</f>
        <v>-377.75485129721079</v>
      </c>
    </row>
    <row r="2524" spans="1:4" x14ac:dyDescent="0.15">
      <c r="A2524">
        <v>2523</v>
      </c>
      <c r="B2524">
        <v>5.0441000000000003</v>
      </c>
      <c r="C2524">
        <f>'PID Simulator'!$D$7/SQRT(1+('PID Simulator'!$D$8*B2524)^2)</f>
        <v>1.9821247393540423E-2</v>
      </c>
      <c r="D2524">
        <f>-DEGREES(ATAN2(1,'PID Simulator'!$D$8*B2524))+DEGREES(-'PID Simulator'!$D$9*B2524)</f>
        <v>-377.86989324418198</v>
      </c>
    </row>
    <row r="2525" spans="1:4" x14ac:dyDescent="0.15">
      <c r="A2525">
        <v>2524</v>
      </c>
      <c r="B2525">
        <v>5.0461</v>
      </c>
      <c r="C2525">
        <f>'PID Simulator'!$D$7/SQRT(1+('PID Simulator'!$D$8*B2525)^2)</f>
        <v>1.9813394412183515E-2</v>
      </c>
      <c r="D2525">
        <f>-DEGREES(ATAN2(1,'PID Simulator'!$D$8*B2525))+DEGREES(-'PID Simulator'!$D$9*B2525)</f>
        <v>-377.98493483427467</v>
      </c>
    </row>
    <row r="2526" spans="1:4" x14ac:dyDescent="0.15">
      <c r="A2526">
        <v>2525</v>
      </c>
      <c r="B2526">
        <v>5.0480999999999998</v>
      </c>
      <c r="C2526">
        <f>'PID Simulator'!$D$7/SQRT(1+('PID Simulator'!$D$8*B2526)^2)</f>
        <v>1.9805547649688279E-2</v>
      </c>
      <c r="D2526">
        <f>-DEGREES(ATAN2(1,'PID Simulator'!$D$8*B2526))+DEGREES(-'PID Simulator'!$D$9*B2526)</f>
        <v>-378.09997606791285</v>
      </c>
    </row>
    <row r="2527" spans="1:4" x14ac:dyDescent="0.15">
      <c r="A2527">
        <v>2526</v>
      </c>
      <c r="B2527">
        <v>5.0500999999999996</v>
      </c>
      <c r="C2527">
        <f>'PID Simulator'!$D$7/SQRT(1+('PID Simulator'!$D$8*B2527)^2)</f>
        <v>1.9797707098671926E-2</v>
      </c>
      <c r="D2527">
        <f>-DEGREES(ATAN2(1,'PID Simulator'!$D$8*B2527))+DEGREES(-'PID Simulator'!$D$9*B2527)</f>
        <v>-378.21501694551984</v>
      </c>
    </row>
    <row r="2528" spans="1:4" x14ac:dyDescent="0.15">
      <c r="A2528">
        <v>2527</v>
      </c>
      <c r="B2528">
        <v>5.0521000000000003</v>
      </c>
      <c r="C2528">
        <f>'PID Simulator'!$D$7/SQRT(1+('PID Simulator'!$D$8*B2528)^2)</f>
        <v>1.9789872751763318E-2</v>
      </c>
      <c r="D2528">
        <f>-DEGREES(ATAN2(1,'PID Simulator'!$D$8*B2528))+DEGREES(-'PID Simulator'!$D$9*B2528)</f>
        <v>-378.33005746751832</v>
      </c>
    </row>
    <row r="2529" spans="1:4" x14ac:dyDescent="0.15">
      <c r="A2529">
        <v>2528</v>
      </c>
      <c r="B2529">
        <v>5.0541</v>
      </c>
      <c r="C2529">
        <f>'PID Simulator'!$D$7/SQRT(1+('PID Simulator'!$D$8*B2529)^2)</f>
        <v>1.9782044601603002E-2</v>
      </c>
      <c r="D2529">
        <f>-DEGREES(ATAN2(1,'PID Simulator'!$D$8*B2529))+DEGREES(-'PID Simulator'!$D$9*B2529)</f>
        <v>-378.44509763433007</v>
      </c>
    </row>
    <row r="2530" spans="1:4" x14ac:dyDescent="0.15">
      <c r="A2530">
        <v>2529</v>
      </c>
      <c r="B2530">
        <v>5.0560999999999998</v>
      </c>
      <c r="C2530">
        <f>'PID Simulator'!$D$7/SQRT(1+('PID Simulator'!$D$8*B2530)^2)</f>
        <v>1.9774222640843123E-2</v>
      </c>
      <c r="D2530">
        <f>-DEGREES(ATAN2(1,'PID Simulator'!$D$8*B2530))+DEGREES(-'PID Simulator'!$D$9*B2530)</f>
        <v>-378.56013744637642</v>
      </c>
    </row>
    <row r="2531" spans="1:4" x14ac:dyDescent="0.15">
      <c r="A2531">
        <v>2530</v>
      </c>
      <c r="B2531">
        <v>5.0580999999999996</v>
      </c>
      <c r="C2531">
        <f>'PID Simulator'!$D$7/SQRT(1+('PID Simulator'!$D$8*B2531)^2)</f>
        <v>1.9766406862147472E-2</v>
      </c>
      <c r="D2531">
        <f>-DEGREES(ATAN2(1,'PID Simulator'!$D$8*B2531))+DEGREES(-'PID Simulator'!$D$9*B2531)</f>
        <v>-378.67517690407806</v>
      </c>
    </row>
    <row r="2532" spans="1:4" x14ac:dyDescent="0.15">
      <c r="A2532">
        <v>2531</v>
      </c>
      <c r="B2532">
        <v>5.0601000000000003</v>
      </c>
      <c r="C2532">
        <f>'PID Simulator'!$D$7/SQRT(1+('PID Simulator'!$D$8*B2532)^2)</f>
        <v>1.9758597258191402E-2</v>
      </c>
      <c r="D2532">
        <f>-DEGREES(ATAN2(1,'PID Simulator'!$D$8*B2532))+DEGREES(-'PID Simulator'!$D$9*B2532)</f>
        <v>-378.79021600785489</v>
      </c>
    </row>
    <row r="2533" spans="1:4" x14ac:dyDescent="0.15">
      <c r="A2533">
        <v>2532</v>
      </c>
      <c r="B2533">
        <v>5.0621</v>
      </c>
      <c r="C2533">
        <f>'PID Simulator'!$D$7/SQRT(1+('PID Simulator'!$D$8*B2533)^2)</f>
        <v>1.9750793821661838E-2</v>
      </c>
      <c r="D2533">
        <f>-DEGREES(ATAN2(1,'PID Simulator'!$D$8*B2533))+DEGREES(-'PID Simulator'!$D$9*B2533)</f>
        <v>-378.90525475812609</v>
      </c>
    </row>
    <row r="2534" spans="1:4" x14ac:dyDescent="0.15">
      <c r="A2534">
        <v>2533</v>
      </c>
      <c r="B2534">
        <v>5.0640999999999998</v>
      </c>
      <c r="C2534">
        <f>'PID Simulator'!$D$7/SQRT(1+('PID Simulator'!$D$8*B2534)^2)</f>
        <v>1.9742996545257255E-2</v>
      </c>
      <c r="D2534">
        <f>-DEGREES(ATAN2(1,'PID Simulator'!$D$8*B2534))+DEGREES(-'PID Simulator'!$D$9*B2534)</f>
        <v>-379.02029315531047</v>
      </c>
    </row>
    <row r="2535" spans="1:4" x14ac:dyDescent="0.15">
      <c r="A2535">
        <v>2534</v>
      </c>
      <c r="B2535">
        <v>5.0660999999999996</v>
      </c>
      <c r="C2535">
        <f>'PID Simulator'!$D$7/SQRT(1+('PID Simulator'!$D$8*B2535)^2)</f>
        <v>1.9735205421687628E-2</v>
      </c>
      <c r="D2535">
        <f>-DEGREES(ATAN2(1,'PID Simulator'!$D$8*B2535))+DEGREES(-'PID Simulator'!$D$9*B2535)</f>
        <v>-379.13533119982583</v>
      </c>
    </row>
    <row r="2536" spans="1:4" x14ac:dyDescent="0.15">
      <c r="A2536">
        <v>2535</v>
      </c>
      <c r="B2536">
        <v>5.0681000000000003</v>
      </c>
      <c r="C2536">
        <f>'PID Simulator'!$D$7/SQRT(1+('PID Simulator'!$D$8*B2536)^2)</f>
        <v>1.9727420443674447E-2</v>
      </c>
      <c r="D2536">
        <f>-DEGREES(ATAN2(1,'PID Simulator'!$D$8*B2536))+DEGREES(-'PID Simulator'!$D$9*B2536)</f>
        <v>-379.25036889208963</v>
      </c>
    </row>
    <row r="2537" spans="1:4" x14ac:dyDescent="0.15">
      <c r="A2537">
        <v>2536</v>
      </c>
      <c r="B2537">
        <v>5.0701000000000001</v>
      </c>
      <c r="C2537">
        <f>'PID Simulator'!$D$7/SQRT(1+('PID Simulator'!$D$8*B2537)^2)</f>
        <v>1.9719641603950667E-2</v>
      </c>
      <c r="D2537">
        <f>-DEGREES(ATAN2(1,'PID Simulator'!$D$8*B2537))+DEGREES(-'PID Simulator'!$D$9*B2537)</f>
        <v>-379.36540623251824</v>
      </c>
    </row>
    <row r="2538" spans="1:4" x14ac:dyDescent="0.15">
      <c r="A2538">
        <v>2537</v>
      </c>
      <c r="B2538">
        <v>5.0720999999999998</v>
      </c>
      <c r="C2538">
        <f>'PID Simulator'!$D$7/SQRT(1+('PID Simulator'!$D$8*B2538)^2)</f>
        <v>1.9711868895260696E-2</v>
      </c>
      <c r="D2538">
        <f>-DEGREES(ATAN2(1,'PID Simulator'!$D$8*B2538))+DEGREES(-'PID Simulator'!$D$9*B2538)</f>
        <v>-379.48044322152793</v>
      </c>
    </row>
    <row r="2539" spans="1:4" x14ac:dyDescent="0.15">
      <c r="A2539">
        <v>2538</v>
      </c>
      <c r="B2539">
        <v>5.0740999999999996</v>
      </c>
      <c r="C2539">
        <f>'PID Simulator'!$D$7/SQRT(1+('PID Simulator'!$D$8*B2539)^2)</f>
        <v>1.970410231036036E-2</v>
      </c>
      <c r="D2539">
        <f>-DEGREES(ATAN2(1,'PID Simulator'!$D$8*B2539))+DEGREES(-'PID Simulator'!$D$9*B2539)</f>
        <v>-379.5954798595339</v>
      </c>
    </row>
    <row r="2540" spans="1:4" x14ac:dyDescent="0.15">
      <c r="A2540">
        <v>2539</v>
      </c>
      <c r="B2540">
        <v>5.0761000000000003</v>
      </c>
      <c r="C2540">
        <f>'PID Simulator'!$D$7/SQRT(1+('PID Simulator'!$D$8*B2540)^2)</f>
        <v>1.9696341842016907E-2</v>
      </c>
      <c r="D2540">
        <f>-DEGREES(ATAN2(1,'PID Simulator'!$D$8*B2540))+DEGREES(-'PID Simulator'!$D$9*B2540)</f>
        <v>-379.71051614695085</v>
      </c>
    </row>
    <row r="2541" spans="1:4" x14ac:dyDescent="0.15">
      <c r="A2541">
        <v>2540</v>
      </c>
      <c r="B2541">
        <v>5.0781000000000001</v>
      </c>
      <c r="C2541">
        <f>'PID Simulator'!$D$7/SQRT(1+('PID Simulator'!$D$8*B2541)^2)</f>
        <v>1.9688587483008963E-2</v>
      </c>
      <c r="D2541">
        <f>-DEGREES(ATAN2(1,'PID Simulator'!$D$8*B2541))+DEGREES(-'PID Simulator'!$D$9*B2541)</f>
        <v>-379.82555208419274</v>
      </c>
    </row>
    <row r="2542" spans="1:4" x14ac:dyDescent="0.15">
      <c r="A2542">
        <v>2541</v>
      </c>
      <c r="B2542">
        <v>5.0800999999999998</v>
      </c>
      <c r="C2542">
        <f>'PID Simulator'!$D$7/SQRT(1+('PID Simulator'!$D$8*B2542)^2)</f>
        <v>1.9680839226126505E-2</v>
      </c>
      <c r="D2542">
        <f>-DEGREES(ATAN2(1,'PID Simulator'!$D$8*B2542))+DEGREES(-'PID Simulator'!$D$9*B2542)</f>
        <v>-379.94058767167303</v>
      </c>
    </row>
    <row r="2543" spans="1:4" x14ac:dyDescent="0.15">
      <c r="A2543">
        <v>2542</v>
      </c>
      <c r="B2543">
        <v>5.0820999999999996</v>
      </c>
      <c r="C2543">
        <f>'PID Simulator'!$D$7/SQRT(1+('PID Simulator'!$D$8*B2543)^2)</f>
        <v>1.9673097064170867E-2</v>
      </c>
      <c r="D2543">
        <f>-DEGREES(ATAN2(1,'PID Simulator'!$D$8*B2543))+DEGREES(-'PID Simulator'!$D$9*B2543)</f>
        <v>-380.05562290980441</v>
      </c>
    </row>
    <row r="2544" spans="1:4" x14ac:dyDescent="0.15">
      <c r="A2544">
        <v>2543</v>
      </c>
      <c r="B2544">
        <v>5.0841000000000003</v>
      </c>
      <c r="C2544">
        <f>'PID Simulator'!$D$7/SQRT(1+('PID Simulator'!$D$8*B2544)^2)</f>
        <v>1.9665360989954681E-2</v>
      </c>
      <c r="D2544">
        <f>-DEGREES(ATAN2(1,'PID Simulator'!$D$8*B2544))+DEGREES(-'PID Simulator'!$D$9*B2544)</f>
        <v>-380.17065779899895</v>
      </c>
    </row>
    <row r="2545" spans="1:4" x14ac:dyDescent="0.15">
      <c r="A2545">
        <v>2544</v>
      </c>
      <c r="B2545">
        <v>5.0861000000000001</v>
      </c>
      <c r="C2545">
        <f>'PID Simulator'!$D$7/SQRT(1+('PID Simulator'!$D$8*B2545)^2)</f>
        <v>1.965763099630188E-2</v>
      </c>
      <c r="D2545">
        <f>-DEGREES(ATAN2(1,'PID Simulator'!$D$8*B2545))+DEGREES(-'PID Simulator'!$D$9*B2545)</f>
        <v>-380.28569233966806</v>
      </c>
    </row>
    <row r="2546" spans="1:4" x14ac:dyDescent="0.15">
      <c r="A2546">
        <v>2545</v>
      </c>
      <c r="B2546">
        <v>5.0880999999999998</v>
      </c>
      <c r="C2546">
        <f>'PID Simulator'!$D$7/SQRT(1+('PID Simulator'!$D$8*B2546)^2)</f>
        <v>1.964990707604768E-2</v>
      </c>
      <c r="D2546">
        <f>-DEGREES(ATAN2(1,'PID Simulator'!$D$8*B2546))+DEGREES(-'PID Simulator'!$D$9*B2546)</f>
        <v>-380.40072653222251</v>
      </c>
    </row>
    <row r="2547" spans="1:4" x14ac:dyDescent="0.15">
      <c r="A2547">
        <v>2546</v>
      </c>
      <c r="B2547">
        <v>5.0900999999999996</v>
      </c>
      <c r="C2547">
        <f>'PID Simulator'!$D$7/SQRT(1+('PID Simulator'!$D$8*B2547)^2)</f>
        <v>1.9642189222038531E-2</v>
      </c>
      <c r="D2547">
        <f>-DEGREES(ATAN2(1,'PID Simulator'!$D$8*B2547))+DEGREES(-'PID Simulator'!$D$9*B2547)</f>
        <v>-380.51576037707241</v>
      </c>
    </row>
    <row r="2548" spans="1:4" x14ac:dyDescent="0.15">
      <c r="A2548">
        <v>2547</v>
      </c>
      <c r="B2548">
        <v>5.0921000000000003</v>
      </c>
      <c r="C2548">
        <f>'PID Simulator'!$D$7/SQRT(1+('PID Simulator'!$D$8*B2548)^2)</f>
        <v>1.9634477427132108E-2</v>
      </c>
      <c r="D2548">
        <f>-DEGREES(ATAN2(1,'PID Simulator'!$D$8*B2548))+DEGREES(-'PID Simulator'!$D$9*B2548)</f>
        <v>-380.63079387462733</v>
      </c>
    </row>
    <row r="2549" spans="1:4" x14ac:dyDescent="0.15">
      <c r="A2549">
        <v>2548</v>
      </c>
      <c r="B2549">
        <v>5.0941000000000001</v>
      </c>
      <c r="C2549">
        <f>'PID Simulator'!$D$7/SQRT(1+('PID Simulator'!$D$8*B2549)^2)</f>
        <v>1.9626771684197322E-2</v>
      </c>
      <c r="D2549">
        <f>-DEGREES(ATAN2(1,'PID Simulator'!$D$8*B2549))+DEGREES(-'PID Simulator'!$D$9*B2549)</f>
        <v>-380.74582702529608</v>
      </c>
    </row>
    <row r="2550" spans="1:4" x14ac:dyDescent="0.15">
      <c r="A2550">
        <v>2549</v>
      </c>
      <c r="B2550">
        <v>5.0960999999999999</v>
      </c>
      <c r="C2550">
        <f>'PID Simulator'!$D$7/SQRT(1+('PID Simulator'!$D$8*B2550)^2)</f>
        <v>1.9619071986114227E-2</v>
      </c>
      <c r="D2550">
        <f>-DEGREES(ATAN2(1,'PID Simulator'!$D$8*B2550))+DEGREES(-'PID Simulator'!$D$9*B2550)</f>
        <v>-380.86085982948686</v>
      </c>
    </row>
    <row r="2551" spans="1:4" x14ac:dyDescent="0.15">
      <c r="A2551">
        <v>2550</v>
      </c>
      <c r="B2551">
        <v>5.0980999999999996</v>
      </c>
      <c r="C2551">
        <f>'PID Simulator'!$D$7/SQRT(1+('PID Simulator'!$D$8*B2551)^2)</f>
        <v>1.9611378325774073E-2</v>
      </c>
      <c r="D2551">
        <f>-DEGREES(ATAN2(1,'PID Simulator'!$D$8*B2551))+DEGREES(-'PID Simulator'!$D$9*B2551)</f>
        <v>-380.97589228760711</v>
      </c>
    </row>
    <row r="2552" spans="1:4" x14ac:dyDescent="0.15">
      <c r="A2552">
        <v>2551</v>
      </c>
      <c r="B2552">
        <v>5.1001000000000003</v>
      </c>
      <c r="C2552">
        <f>'PID Simulator'!$D$7/SQRT(1+('PID Simulator'!$D$8*B2552)^2)</f>
        <v>1.9603690696079215E-2</v>
      </c>
      <c r="D2552">
        <f>-DEGREES(ATAN2(1,'PID Simulator'!$D$8*B2552))+DEGREES(-'PID Simulator'!$D$9*B2552)</f>
        <v>-381.09092440006407</v>
      </c>
    </row>
    <row r="2553" spans="1:4" x14ac:dyDescent="0.15">
      <c r="A2553">
        <v>2552</v>
      </c>
      <c r="B2553">
        <v>5.1021000000000001</v>
      </c>
      <c r="C2553">
        <f>'PID Simulator'!$D$7/SQRT(1+('PID Simulator'!$D$8*B2553)^2)</f>
        <v>1.9596009089943172E-2</v>
      </c>
      <c r="D2553">
        <f>-DEGREES(ATAN2(1,'PID Simulator'!$D$8*B2553))+DEGREES(-'PID Simulator'!$D$9*B2553)</f>
        <v>-381.20595616726371</v>
      </c>
    </row>
    <row r="2554" spans="1:4" x14ac:dyDescent="0.15">
      <c r="A2554">
        <v>2553</v>
      </c>
      <c r="B2554">
        <v>5.1040999999999999</v>
      </c>
      <c r="C2554">
        <f>'PID Simulator'!$D$7/SQRT(1+('PID Simulator'!$D$8*B2554)^2)</f>
        <v>1.958833350029052E-2</v>
      </c>
      <c r="D2554">
        <f>-DEGREES(ATAN2(1,'PID Simulator'!$D$8*B2554))+DEGREES(-'PID Simulator'!$D$9*B2554)</f>
        <v>-381.32098758961172</v>
      </c>
    </row>
    <row r="2555" spans="1:4" x14ac:dyDescent="0.15">
      <c r="A2555">
        <v>2554</v>
      </c>
      <c r="B2555">
        <v>5.1060999999999996</v>
      </c>
      <c r="C2555">
        <f>'PID Simulator'!$D$7/SQRT(1+('PID Simulator'!$D$8*B2555)^2)</f>
        <v>1.9580663920056928E-2</v>
      </c>
      <c r="D2555">
        <f>-DEGREES(ATAN2(1,'PID Simulator'!$D$8*B2555))+DEGREES(-'PID Simulator'!$D$9*B2555)</f>
        <v>-381.43601866751334</v>
      </c>
    </row>
    <row r="2556" spans="1:4" x14ac:dyDescent="0.15">
      <c r="A2556">
        <v>2555</v>
      </c>
      <c r="B2556">
        <v>5.1081000000000003</v>
      </c>
      <c r="C2556">
        <f>'PID Simulator'!$D$7/SQRT(1+('PID Simulator'!$D$8*B2556)^2)</f>
        <v>1.9573000342189104E-2</v>
      </c>
      <c r="D2556">
        <f>-DEGREES(ATAN2(1,'PID Simulator'!$D$8*B2556))+DEGREES(-'PID Simulator'!$D$9*B2556)</f>
        <v>-381.55104940137278</v>
      </c>
    </row>
    <row r="2557" spans="1:4" x14ac:dyDescent="0.15">
      <c r="A2557">
        <v>2556</v>
      </c>
      <c r="B2557">
        <v>5.1101000000000001</v>
      </c>
      <c r="C2557">
        <f>'PID Simulator'!$D$7/SQRT(1+('PID Simulator'!$D$8*B2557)^2)</f>
        <v>1.9565342759644815E-2</v>
      </c>
      <c r="D2557">
        <f>-DEGREES(ATAN2(1,'PID Simulator'!$D$8*B2557))+DEGREES(-'PID Simulator'!$D$9*B2557)</f>
        <v>-381.6660797915938</v>
      </c>
    </row>
    <row r="2558" spans="1:4" x14ac:dyDescent="0.15">
      <c r="A2558">
        <v>2557</v>
      </c>
      <c r="B2558">
        <v>5.1120999999999999</v>
      </c>
      <c r="C2558">
        <f>'PID Simulator'!$D$7/SQRT(1+('PID Simulator'!$D$8*B2558)^2)</f>
        <v>1.9557691165392809E-2</v>
      </c>
      <c r="D2558">
        <f>-DEGREES(ATAN2(1,'PID Simulator'!$D$8*B2558))+DEGREES(-'PID Simulator'!$D$9*B2558)</f>
        <v>-381.78110983857948</v>
      </c>
    </row>
    <row r="2559" spans="1:4" x14ac:dyDescent="0.15">
      <c r="A2559">
        <v>2558</v>
      </c>
      <c r="B2559">
        <v>5.1140999999999996</v>
      </c>
      <c r="C2559">
        <f>'PID Simulator'!$D$7/SQRT(1+('PID Simulator'!$D$8*B2559)^2)</f>
        <v>1.9550045552412836E-2</v>
      </c>
      <c r="D2559">
        <f>-DEGREES(ATAN2(1,'PID Simulator'!$D$8*B2559))+DEGREES(-'PID Simulator'!$D$9*B2559)</f>
        <v>-381.89613954273244</v>
      </c>
    </row>
    <row r="2560" spans="1:4" x14ac:dyDescent="0.15">
      <c r="A2560">
        <v>2559</v>
      </c>
      <c r="B2560">
        <v>5.1161000000000003</v>
      </c>
      <c r="C2560">
        <f>'PID Simulator'!$D$7/SQRT(1+('PID Simulator'!$D$8*B2560)^2)</f>
        <v>1.9542405913695614E-2</v>
      </c>
      <c r="D2560">
        <f>-DEGREES(ATAN2(1,'PID Simulator'!$D$8*B2560))+DEGREES(-'PID Simulator'!$D$9*B2560)</f>
        <v>-382.01116890445451</v>
      </c>
    </row>
    <row r="2561" spans="1:4" x14ac:dyDescent="0.15">
      <c r="A2561">
        <v>2560</v>
      </c>
      <c r="B2561">
        <v>5.1181000000000001</v>
      </c>
      <c r="C2561">
        <f>'PID Simulator'!$D$7/SQRT(1+('PID Simulator'!$D$8*B2561)^2)</f>
        <v>1.9534772242242801E-2</v>
      </c>
      <c r="D2561">
        <f>-DEGREES(ATAN2(1,'PID Simulator'!$D$8*B2561))+DEGREES(-'PID Simulator'!$D$9*B2561)</f>
        <v>-382.12619792414677</v>
      </c>
    </row>
    <row r="2562" spans="1:4" x14ac:dyDescent="0.15">
      <c r="A2562">
        <v>2561</v>
      </c>
      <c r="B2562">
        <v>5.1200999999999999</v>
      </c>
      <c r="C2562">
        <f>'PID Simulator'!$D$7/SQRT(1+('PID Simulator'!$D$8*B2562)^2)</f>
        <v>1.9527144531066985E-2</v>
      </c>
      <c r="D2562">
        <f>-DEGREES(ATAN2(1,'PID Simulator'!$D$8*B2562))+DEGREES(-'PID Simulator'!$D$9*B2562)</f>
        <v>-382.24122660220991</v>
      </c>
    </row>
    <row r="2563" spans="1:4" x14ac:dyDescent="0.15">
      <c r="A2563">
        <v>2562</v>
      </c>
      <c r="B2563">
        <v>5.1220999999999997</v>
      </c>
      <c r="C2563">
        <f>'PID Simulator'!$D$7/SQRT(1+('PID Simulator'!$D$8*B2563)^2)</f>
        <v>1.9519522773191654E-2</v>
      </c>
      <c r="D2563">
        <f>-DEGREES(ATAN2(1,'PID Simulator'!$D$8*B2563))+DEGREES(-'PID Simulator'!$D$9*B2563)</f>
        <v>-382.35625493904399</v>
      </c>
    </row>
    <row r="2564" spans="1:4" x14ac:dyDescent="0.15">
      <c r="A2564">
        <v>2563</v>
      </c>
      <c r="B2564">
        <v>5.1240999999999994</v>
      </c>
      <c r="C2564">
        <f>'PID Simulator'!$D$7/SQRT(1+('PID Simulator'!$D$8*B2564)^2)</f>
        <v>1.9511906961651174E-2</v>
      </c>
      <c r="D2564">
        <f>-DEGREES(ATAN2(1,'PID Simulator'!$D$8*B2564))+DEGREES(-'PID Simulator'!$D$9*B2564)</f>
        <v>-382.47128293504829</v>
      </c>
    </row>
    <row r="2565" spans="1:4" x14ac:dyDescent="0.15">
      <c r="A2565">
        <v>2564</v>
      </c>
      <c r="B2565">
        <v>5.1261000000000001</v>
      </c>
      <c r="C2565">
        <f>'PID Simulator'!$D$7/SQRT(1+('PID Simulator'!$D$8*B2565)^2)</f>
        <v>1.9504297089490773E-2</v>
      </c>
      <c r="D2565">
        <f>-DEGREES(ATAN2(1,'PID Simulator'!$D$8*B2565))+DEGREES(-'PID Simulator'!$D$9*B2565)</f>
        <v>-382.58631059062157</v>
      </c>
    </row>
    <row r="2566" spans="1:4" x14ac:dyDescent="0.15">
      <c r="A2566">
        <v>2565</v>
      </c>
      <c r="B2566">
        <v>5.1280999999999999</v>
      </c>
      <c r="C2566">
        <f>'PID Simulator'!$D$7/SQRT(1+('PID Simulator'!$D$8*B2566)^2)</f>
        <v>1.9496693149766528E-2</v>
      </c>
      <c r="D2566">
        <f>-DEGREES(ATAN2(1,'PID Simulator'!$D$8*B2566))+DEGREES(-'PID Simulator'!$D$9*B2566)</f>
        <v>-382.70133790616188</v>
      </c>
    </row>
    <row r="2567" spans="1:4" x14ac:dyDescent="0.15">
      <c r="A2567">
        <v>2566</v>
      </c>
      <c r="B2567">
        <v>5.1300999999999997</v>
      </c>
      <c r="C2567">
        <f>'PID Simulator'!$D$7/SQRT(1+('PID Simulator'!$D$8*B2567)^2)</f>
        <v>1.9489095135545323E-2</v>
      </c>
      <c r="D2567">
        <f>-DEGREES(ATAN2(1,'PID Simulator'!$D$8*B2567))+DEGREES(-'PID Simulator'!$D$9*B2567)</f>
        <v>-382.81636488206675</v>
      </c>
    </row>
    <row r="2568" spans="1:4" x14ac:dyDescent="0.15">
      <c r="A2568">
        <v>2567</v>
      </c>
      <c r="B2568">
        <v>5.1320999999999994</v>
      </c>
      <c r="C2568">
        <f>'PID Simulator'!$D$7/SQRT(1+('PID Simulator'!$D$8*B2568)^2)</f>
        <v>1.9481503039904847E-2</v>
      </c>
      <c r="D2568">
        <f>-DEGREES(ATAN2(1,'PID Simulator'!$D$8*B2568))+DEGREES(-'PID Simulator'!$D$9*B2568)</f>
        <v>-382.93139151873311</v>
      </c>
    </row>
    <row r="2569" spans="1:4" x14ac:dyDescent="0.15">
      <c r="A2569">
        <v>2568</v>
      </c>
      <c r="B2569">
        <v>5.1341000000000001</v>
      </c>
      <c r="C2569">
        <f>'PID Simulator'!$D$7/SQRT(1+('PID Simulator'!$D$8*B2569)^2)</f>
        <v>1.9473916855933551E-2</v>
      </c>
      <c r="D2569">
        <f>-DEGREES(ATAN2(1,'PID Simulator'!$D$8*B2569))+DEGREES(-'PID Simulator'!$D$9*B2569)</f>
        <v>-383.0464178165571</v>
      </c>
    </row>
    <row r="2570" spans="1:4" x14ac:dyDescent="0.15">
      <c r="A2570">
        <v>2569</v>
      </c>
      <c r="B2570">
        <v>5.1360999999999999</v>
      </c>
      <c r="C2570">
        <f>'PID Simulator'!$D$7/SQRT(1+('PID Simulator'!$D$8*B2570)^2)</f>
        <v>1.9466336576730664E-2</v>
      </c>
      <c r="D2570">
        <f>-DEGREES(ATAN2(1,'PID Simulator'!$D$8*B2570))+DEGREES(-'PID Simulator'!$D$9*B2570)</f>
        <v>-383.16144377593446</v>
      </c>
    </row>
    <row r="2571" spans="1:4" x14ac:dyDescent="0.15">
      <c r="A2571">
        <v>2570</v>
      </c>
      <c r="B2571">
        <v>5.1380999999999997</v>
      </c>
      <c r="C2571">
        <f>'PID Simulator'!$D$7/SQRT(1+('PID Simulator'!$D$8*B2571)^2)</f>
        <v>1.9458762195406126E-2</v>
      </c>
      <c r="D2571">
        <f>-DEGREES(ATAN2(1,'PID Simulator'!$D$8*B2571))+DEGREES(-'PID Simulator'!$D$9*B2571)</f>
        <v>-383.27646939726014</v>
      </c>
    </row>
    <row r="2572" spans="1:4" x14ac:dyDescent="0.15">
      <c r="A2572">
        <v>2571</v>
      </c>
      <c r="B2572">
        <v>5.1400999999999994</v>
      </c>
      <c r="C2572">
        <f>'PID Simulator'!$D$7/SQRT(1+('PID Simulator'!$D$8*B2572)^2)</f>
        <v>1.9451193705080607E-2</v>
      </c>
      <c r="D2572">
        <f>-DEGREES(ATAN2(1,'PID Simulator'!$D$8*B2572))+DEGREES(-'PID Simulator'!$D$9*B2572)</f>
        <v>-383.39149468092853</v>
      </c>
    </row>
    <row r="2573" spans="1:4" x14ac:dyDescent="0.15">
      <c r="A2573">
        <v>2572</v>
      </c>
      <c r="B2573">
        <v>5.1421000000000001</v>
      </c>
      <c r="C2573">
        <f>'PID Simulator'!$D$7/SQRT(1+('PID Simulator'!$D$8*B2573)^2)</f>
        <v>1.9443631098885462E-2</v>
      </c>
      <c r="D2573">
        <f>-DEGREES(ATAN2(1,'PID Simulator'!$D$8*B2573))+DEGREES(-'PID Simulator'!$D$9*B2573)</f>
        <v>-383.50651962733355</v>
      </c>
    </row>
    <row r="2574" spans="1:4" x14ac:dyDescent="0.15">
      <c r="A2574">
        <v>2573</v>
      </c>
      <c r="B2574">
        <v>5.1440999999999999</v>
      </c>
      <c r="C2574">
        <f>'PID Simulator'!$D$7/SQRT(1+('PID Simulator'!$D$8*B2574)^2)</f>
        <v>1.9436074369962718E-2</v>
      </c>
      <c r="D2574">
        <f>-DEGREES(ATAN2(1,'PID Simulator'!$D$8*B2574))+DEGREES(-'PID Simulator'!$D$9*B2574)</f>
        <v>-383.62154423686826</v>
      </c>
    </row>
    <row r="2575" spans="1:4" x14ac:dyDescent="0.15">
      <c r="A2575">
        <v>2574</v>
      </c>
      <c r="B2575">
        <v>5.1460999999999997</v>
      </c>
      <c r="C2575">
        <f>'PID Simulator'!$D$7/SQRT(1+('PID Simulator'!$D$8*B2575)^2)</f>
        <v>1.9428523511465061E-2</v>
      </c>
      <c r="D2575">
        <f>-DEGREES(ATAN2(1,'PID Simulator'!$D$8*B2575))+DEGREES(-'PID Simulator'!$D$9*B2575)</f>
        <v>-383.73656850992523</v>
      </c>
    </row>
    <row r="2576" spans="1:4" x14ac:dyDescent="0.15">
      <c r="A2576">
        <v>2575</v>
      </c>
      <c r="B2576">
        <v>5.1480999999999995</v>
      </c>
      <c r="C2576">
        <f>'PID Simulator'!$D$7/SQRT(1+('PID Simulator'!$D$8*B2576)^2)</f>
        <v>1.9420978516555793E-2</v>
      </c>
      <c r="D2576">
        <f>-DEGREES(ATAN2(1,'PID Simulator'!$D$8*B2576))+DEGREES(-'PID Simulator'!$D$9*B2576)</f>
        <v>-383.8515924468964</v>
      </c>
    </row>
    <row r="2577" spans="1:4" x14ac:dyDescent="0.15">
      <c r="A2577">
        <v>2576</v>
      </c>
      <c r="B2577">
        <v>5.1501000000000001</v>
      </c>
      <c r="C2577">
        <f>'PID Simulator'!$D$7/SQRT(1+('PID Simulator'!$D$8*B2577)^2)</f>
        <v>1.941343937840884E-2</v>
      </c>
      <c r="D2577">
        <f>-DEGREES(ATAN2(1,'PID Simulator'!$D$8*B2577))+DEGREES(-'PID Simulator'!$D$9*B2577)</f>
        <v>-383.96661604817331</v>
      </c>
    </row>
    <row r="2578" spans="1:4" x14ac:dyDescent="0.15">
      <c r="A2578">
        <v>2577</v>
      </c>
      <c r="B2578">
        <v>5.1520999999999999</v>
      </c>
      <c r="C2578">
        <f>'PID Simulator'!$D$7/SQRT(1+('PID Simulator'!$D$8*B2578)^2)</f>
        <v>1.9405906090208709E-2</v>
      </c>
      <c r="D2578">
        <f>-DEGREES(ATAN2(1,'PID Simulator'!$D$8*B2578))+DEGREES(-'PID Simulator'!$D$9*B2578)</f>
        <v>-384.08163931414651</v>
      </c>
    </row>
    <row r="2579" spans="1:4" x14ac:dyDescent="0.15">
      <c r="A2579">
        <v>2578</v>
      </c>
      <c r="B2579">
        <v>5.1540999999999997</v>
      </c>
      <c r="C2579">
        <f>'PID Simulator'!$D$7/SQRT(1+('PID Simulator'!$D$8*B2579)^2)</f>
        <v>1.9398378645150479E-2</v>
      </c>
      <c r="D2579">
        <f>-DEGREES(ATAN2(1,'PID Simulator'!$D$8*B2579))+DEGREES(-'PID Simulator'!$D$9*B2579)</f>
        <v>-384.19666224520614</v>
      </c>
    </row>
    <row r="2580" spans="1:4" x14ac:dyDescent="0.15">
      <c r="A2580">
        <v>2579</v>
      </c>
      <c r="B2580">
        <v>5.1560999999999995</v>
      </c>
      <c r="C2580">
        <f>'PID Simulator'!$D$7/SQRT(1+('PID Simulator'!$D$8*B2580)^2)</f>
        <v>1.9390857036439776E-2</v>
      </c>
      <c r="D2580">
        <f>-DEGREES(ATAN2(1,'PID Simulator'!$D$8*B2580))+DEGREES(-'PID Simulator'!$D$9*B2580)</f>
        <v>-384.31168484174185</v>
      </c>
    </row>
    <row r="2581" spans="1:4" x14ac:dyDescent="0.15">
      <c r="A2581">
        <v>2580</v>
      </c>
      <c r="B2581">
        <v>5.1581000000000001</v>
      </c>
      <c r="C2581">
        <f>'PID Simulator'!$D$7/SQRT(1+('PID Simulator'!$D$8*B2581)^2)</f>
        <v>1.9383341257292751E-2</v>
      </c>
      <c r="D2581">
        <f>-DEGREES(ATAN2(1,'PID Simulator'!$D$8*B2581))+DEGREES(-'PID Simulator'!$D$9*B2581)</f>
        <v>-384.42670710414257</v>
      </c>
    </row>
    <row r="2582" spans="1:4" x14ac:dyDescent="0.15">
      <c r="A2582">
        <v>2581</v>
      </c>
      <c r="B2582">
        <v>5.1600999999999999</v>
      </c>
      <c r="C2582">
        <f>'PID Simulator'!$D$7/SQRT(1+('PID Simulator'!$D$8*B2582)^2)</f>
        <v>1.9375831300936078E-2</v>
      </c>
      <c r="D2582">
        <f>-DEGREES(ATAN2(1,'PID Simulator'!$D$8*B2582))+DEGREES(-'PID Simulator'!$D$9*B2582)</f>
        <v>-384.54172903279647</v>
      </c>
    </row>
    <row r="2583" spans="1:4" x14ac:dyDescent="0.15">
      <c r="A2583">
        <v>2582</v>
      </c>
      <c r="B2583">
        <v>5.1620999999999997</v>
      </c>
      <c r="C2583">
        <f>'PID Simulator'!$D$7/SQRT(1+('PID Simulator'!$D$8*B2583)^2)</f>
        <v>1.9368327160606897E-2</v>
      </c>
      <c r="D2583">
        <f>-DEGREES(ATAN2(1,'PID Simulator'!$D$8*B2583))+DEGREES(-'PID Simulator'!$D$9*B2583)</f>
        <v>-384.65675062809134</v>
      </c>
    </row>
    <row r="2584" spans="1:4" x14ac:dyDescent="0.15">
      <c r="A2584">
        <v>2583</v>
      </c>
      <c r="B2584">
        <v>5.1640999999999995</v>
      </c>
      <c r="C2584">
        <f>'PID Simulator'!$D$7/SQRT(1+('PID Simulator'!$D$8*B2584)^2)</f>
        <v>1.9360828829552822E-2</v>
      </c>
      <c r="D2584">
        <f>-DEGREES(ATAN2(1,'PID Simulator'!$D$8*B2584))+DEGREES(-'PID Simulator'!$D$9*B2584)</f>
        <v>-384.77177189041441</v>
      </c>
    </row>
    <row r="2585" spans="1:4" x14ac:dyDescent="0.15">
      <c r="A2585">
        <v>2584</v>
      </c>
      <c r="B2585">
        <v>5.1661000000000001</v>
      </c>
      <c r="C2585">
        <f>'PID Simulator'!$D$7/SQRT(1+('PID Simulator'!$D$8*B2585)^2)</f>
        <v>1.9353336301031913E-2</v>
      </c>
      <c r="D2585">
        <f>-DEGREES(ATAN2(1,'PID Simulator'!$D$8*B2585))+DEGREES(-'PID Simulator'!$D$9*B2585)</f>
        <v>-384.88679282015221</v>
      </c>
    </row>
    <row r="2586" spans="1:4" x14ac:dyDescent="0.15">
      <c r="A2586">
        <v>2585</v>
      </c>
      <c r="B2586">
        <v>5.1680999999999999</v>
      </c>
      <c r="C2586">
        <f>'PID Simulator'!$D$7/SQRT(1+('PID Simulator'!$D$8*B2586)^2)</f>
        <v>1.9345849568312673E-2</v>
      </c>
      <c r="D2586">
        <f>-DEGREES(ATAN2(1,'PID Simulator'!$D$8*B2586))+DEGREES(-'PID Simulator'!$D$9*B2586)</f>
        <v>-385.00181341769041</v>
      </c>
    </row>
    <row r="2587" spans="1:4" x14ac:dyDescent="0.15">
      <c r="A2587">
        <v>2586</v>
      </c>
      <c r="B2587">
        <v>5.1700999999999997</v>
      </c>
      <c r="C2587">
        <f>'PID Simulator'!$D$7/SQRT(1+('PID Simulator'!$D$8*B2587)^2)</f>
        <v>1.9338368624673984E-2</v>
      </c>
      <c r="D2587">
        <f>-DEGREES(ATAN2(1,'PID Simulator'!$D$8*B2587))+DEGREES(-'PID Simulator'!$D$9*B2587)</f>
        <v>-385.11683368341465</v>
      </c>
    </row>
    <row r="2588" spans="1:4" x14ac:dyDescent="0.15">
      <c r="A2588">
        <v>2587</v>
      </c>
      <c r="B2588">
        <v>5.1720999999999995</v>
      </c>
      <c r="C2588">
        <f>'PID Simulator'!$D$7/SQRT(1+('PID Simulator'!$D$8*B2588)^2)</f>
        <v>1.9330893463405132E-2</v>
      </c>
      <c r="D2588">
        <f>-DEGREES(ATAN2(1,'PID Simulator'!$D$8*B2588))+DEGREES(-'PID Simulator'!$D$9*B2588)</f>
        <v>-385.23185361770953</v>
      </c>
    </row>
    <row r="2589" spans="1:4" x14ac:dyDescent="0.15">
      <c r="A2589">
        <v>2588</v>
      </c>
      <c r="B2589">
        <v>5.1741000000000001</v>
      </c>
      <c r="C2589">
        <f>'PID Simulator'!$D$7/SQRT(1+('PID Simulator'!$D$8*B2589)^2)</f>
        <v>1.9323424077805768E-2</v>
      </c>
      <c r="D2589">
        <f>-DEGREES(ATAN2(1,'PID Simulator'!$D$8*B2589))+DEGREES(-'PID Simulator'!$D$9*B2589)</f>
        <v>-385.3468732209592</v>
      </c>
    </row>
    <row r="2590" spans="1:4" x14ac:dyDescent="0.15">
      <c r="A2590">
        <v>2589</v>
      </c>
      <c r="B2590">
        <v>5.1760999999999999</v>
      </c>
      <c r="C2590">
        <f>'PID Simulator'!$D$7/SQRT(1+('PID Simulator'!$D$8*B2590)^2)</f>
        <v>1.9315960461185885E-2</v>
      </c>
      <c r="D2590">
        <f>-DEGREES(ATAN2(1,'PID Simulator'!$D$8*B2590))+DEGREES(-'PID Simulator'!$D$9*B2590)</f>
        <v>-385.46189249354717</v>
      </c>
    </row>
    <row r="2591" spans="1:4" x14ac:dyDescent="0.15">
      <c r="A2591">
        <v>2590</v>
      </c>
      <c r="B2591">
        <v>5.1780999999999997</v>
      </c>
      <c r="C2591">
        <f>'PID Simulator'!$D$7/SQRT(1+('PID Simulator'!$D$8*B2591)^2)</f>
        <v>1.9308502606865795E-2</v>
      </c>
      <c r="D2591">
        <f>-DEGREES(ATAN2(1,'PID Simulator'!$D$8*B2591))+DEGREES(-'PID Simulator'!$D$9*B2591)</f>
        <v>-385.57691143585646</v>
      </c>
    </row>
    <row r="2592" spans="1:4" x14ac:dyDescent="0.15">
      <c r="A2592">
        <v>2591</v>
      </c>
      <c r="B2592">
        <v>5.1800999999999995</v>
      </c>
      <c r="C2592">
        <f>'PID Simulator'!$D$7/SQRT(1+('PID Simulator'!$D$8*B2592)^2)</f>
        <v>1.9301050508176137E-2</v>
      </c>
      <c r="D2592">
        <f>-DEGREES(ATAN2(1,'PID Simulator'!$D$8*B2592))+DEGREES(-'PID Simulator'!$D$9*B2592)</f>
        <v>-385.6919300482694</v>
      </c>
    </row>
    <row r="2593" spans="1:4" x14ac:dyDescent="0.15">
      <c r="A2593">
        <v>2592</v>
      </c>
      <c r="B2593">
        <v>5.1821000000000002</v>
      </c>
      <c r="C2593">
        <f>'PID Simulator'!$D$7/SQRT(1+('PID Simulator'!$D$8*B2593)^2)</f>
        <v>1.9293604158457815E-2</v>
      </c>
      <c r="D2593">
        <f>-DEGREES(ATAN2(1,'PID Simulator'!$D$8*B2593))+DEGREES(-'PID Simulator'!$D$9*B2593)</f>
        <v>-385.80694833116775</v>
      </c>
    </row>
    <row r="2594" spans="1:4" x14ac:dyDescent="0.15">
      <c r="A2594">
        <v>2593</v>
      </c>
      <c r="B2594">
        <v>5.1840999999999999</v>
      </c>
      <c r="C2594">
        <f>'PID Simulator'!$D$7/SQRT(1+('PID Simulator'!$D$8*B2594)^2)</f>
        <v>1.9286163551062014E-2</v>
      </c>
      <c r="D2594">
        <f>-DEGREES(ATAN2(1,'PID Simulator'!$D$8*B2594))+DEGREES(-'PID Simulator'!$D$9*B2594)</f>
        <v>-385.92196628493275</v>
      </c>
    </row>
    <row r="2595" spans="1:4" x14ac:dyDescent="0.15">
      <c r="A2595">
        <v>2594</v>
      </c>
      <c r="B2595">
        <v>5.1860999999999997</v>
      </c>
      <c r="C2595">
        <f>'PID Simulator'!$D$7/SQRT(1+('PID Simulator'!$D$8*B2595)^2)</f>
        <v>1.9278728679350158E-2</v>
      </c>
      <c r="D2595">
        <f>-DEGREES(ATAN2(1,'PID Simulator'!$D$8*B2595))+DEGREES(-'PID Simulator'!$D$9*B2595)</f>
        <v>-386.03698390994498</v>
      </c>
    </row>
    <row r="2596" spans="1:4" x14ac:dyDescent="0.15">
      <c r="A2596">
        <v>2595</v>
      </c>
      <c r="B2596">
        <v>5.1880999999999995</v>
      </c>
      <c r="C2596">
        <f>'PID Simulator'!$D$7/SQRT(1+('PID Simulator'!$D$8*B2596)^2)</f>
        <v>1.92712995366939E-2</v>
      </c>
      <c r="D2596">
        <f>-DEGREES(ATAN2(1,'PID Simulator'!$D$8*B2596))+DEGREES(-'PID Simulator'!$D$9*B2596)</f>
        <v>-386.15200120658443</v>
      </c>
    </row>
    <row r="2597" spans="1:4" x14ac:dyDescent="0.15">
      <c r="A2597">
        <v>2596</v>
      </c>
      <c r="B2597">
        <v>5.1901000000000002</v>
      </c>
      <c r="C2597">
        <f>'PID Simulator'!$D$7/SQRT(1+('PID Simulator'!$D$8*B2597)^2)</f>
        <v>1.9263876116475096E-2</v>
      </c>
      <c r="D2597">
        <f>-DEGREES(ATAN2(1,'PID Simulator'!$D$8*B2597))+DEGREES(-'PID Simulator'!$D$9*B2597)</f>
        <v>-386.26701817523053</v>
      </c>
    </row>
    <row r="2598" spans="1:4" x14ac:dyDescent="0.15">
      <c r="A2598">
        <v>2597</v>
      </c>
      <c r="B2598">
        <v>5.1920999999999999</v>
      </c>
      <c r="C2598">
        <f>'PID Simulator'!$D$7/SQRT(1+('PID Simulator'!$D$8*B2598)^2)</f>
        <v>1.9256458412085804E-2</v>
      </c>
      <c r="D2598">
        <f>-DEGREES(ATAN2(1,'PID Simulator'!$D$8*B2598))+DEGREES(-'PID Simulator'!$D$9*B2598)</f>
        <v>-386.38203481626215</v>
      </c>
    </row>
    <row r="2599" spans="1:4" x14ac:dyDescent="0.15">
      <c r="A2599">
        <v>2598</v>
      </c>
      <c r="B2599">
        <v>5.1940999999999997</v>
      </c>
      <c r="C2599">
        <f>'PID Simulator'!$D$7/SQRT(1+('PID Simulator'!$D$8*B2599)^2)</f>
        <v>1.9249046416928237E-2</v>
      </c>
      <c r="D2599">
        <f>-DEGREES(ATAN2(1,'PID Simulator'!$D$8*B2599))+DEGREES(-'PID Simulator'!$D$9*B2599)</f>
        <v>-386.49705113005751</v>
      </c>
    </row>
    <row r="2600" spans="1:4" x14ac:dyDescent="0.15">
      <c r="A2600">
        <v>2599</v>
      </c>
      <c r="B2600">
        <v>5.1960999999999995</v>
      </c>
      <c r="C2600">
        <f>'PID Simulator'!$D$7/SQRT(1+('PID Simulator'!$D$8*B2600)^2)</f>
        <v>1.9241640124414757E-2</v>
      </c>
      <c r="D2600">
        <f>-DEGREES(ATAN2(1,'PID Simulator'!$D$8*B2600))+DEGREES(-'PID Simulator'!$D$9*B2600)</f>
        <v>-386.61206711699435</v>
      </c>
    </row>
    <row r="2601" spans="1:4" x14ac:dyDescent="0.15">
      <c r="A2601">
        <v>2600</v>
      </c>
      <c r="B2601">
        <v>5.1981000000000002</v>
      </c>
      <c r="C2601">
        <f>'PID Simulator'!$D$7/SQRT(1+('PID Simulator'!$D$8*B2601)^2)</f>
        <v>1.9234239527967861E-2</v>
      </c>
      <c r="D2601">
        <f>-DEGREES(ATAN2(1,'PID Simulator'!$D$8*B2601))+DEGREES(-'PID Simulator'!$D$9*B2601)</f>
        <v>-386.72708277744965</v>
      </c>
    </row>
    <row r="2602" spans="1:4" x14ac:dyDescent="0.15">
      <c r="A2602">
        <v>2601</v>
      </c>
      <c r="B2602">
        <v>5.2000999999999999</v>
      </c>
      <c r="C2602">
        <f>'PID Simulator'!$D$7/SQRT(1+('PID Simulator'!$D$8*B2602)^2)</f>
        <v>1.9226844621020159E-2</v>
      </c>
      <c r="D2602">
        <f>-DEGREES(ATAN2(1,'PID Simulator'!$D$8*B2602))+DEGREES(-'PID Simulator'!$D$9*B2602)</f>
        <v>-386.84209811180006</v>
      </c>
    </row>
    <row r="2603" spans="1:4" x14ac:dyDescent="0.15">
      <c r="A2603">
        <v>2602</v>
      </c>
      <c r="B2603">
        <v>5.2020999999999997</v>
      </c>
      <c r="C2603">
        <f>'PID Simulator'!$D$7/SQRT(1+('PID Simulator'!$D$8*B2603)^2)</f>
        <v>1.9219455397014338E-2</v>
      </c>
      <c r="D2603">
        <f>-DEGREES(ATAN2(1,'PID Simulator'!$D$8*B2603))+DEGREES(-'PID Simulator'!$D$9*B2603)</f>
        <v>-386.95711312042141</v>
      </c>
    </row>
    <row r="2604" spans="1:4" x14ac:dyDescent="0.15">
      <c r="A2604">
        <v>2603</v>
      </c>
      <c r="B2604">
        <v>5.2040999999999995</v>
      </c>
      <c r="C2604">
        <f>'PID Simulator'!$D$7/SQRT(1+('PID Simulator'!$D$8*B2604)^2)</f>
        <v>1.9212071849403163E-2</v>
      </c>
      <c r="D2604">
        <f>-DEGREES(ATAN2(1,'PID Simulator'!$D$8*B2604))+DEGREES(-'PID Simulator'!$D$9*B2604)</f>
        <v>-387.07212780368906</v>
      </c>
    </row>
    <row r="2605" spans="1:4" x14ac:dyDescent="0.15">
      <c r="A2605">
        <v>2604</v>
      </c>
      <c r="B2605">
        <v>5.2061000000000002</v>
      </c>
      <c r="C2605">
        <f>'PID Simulator'!$D$7/SQRT(1+('PID Simulator'!$D$8*B2605)^2)</f>
        <v>1.9204693971649457E-2</v>
      </c>
      <c r="D2605">
        <f>-DEGREES(ATAN2(1,'PID Simulator'!$D$8*B2605))+DEGREES(-'PID Simulator'!$D$9*B2605)</f>
        <v>-387.18714216197793</v>
      </c>
    </row>
    <row r="2606" spans="1:4" x14ac:dyDescent="0.15">
      <c r="A2606">
        <v>2605</v>
      </c>
      <c r="B2606">
        <v>5.2081</v>
      </c>
      <c r="C2606">
        <f>'PID Simulator'!$D$7/SQRT(1+('PID Simulator'!$D$8*B2606)^2)</f>
        <v>1.9197321757226063E-2</v>
      </c>
      <c r="D2606">
        <f>-DEGREES(ATAN2(1,'PID Simulator'!$D$8*B2606))+DEGREES(-'PID Simulator'!$D$9*B2606)</f>
        <v>-387.30215619566212</v>
      </c>
    </row>
    <row r="2607" spans="1:4" x14ac:dyDescent="0.15">
      <c r="A2607">
        <v>2606</v>
      </c>
      <c r="B2607">
        <v>5.2100999999999997</v>
      </c>
      <c r="C2607">
        <f>'PID Simulator'!$D$7/SQRT(1+('PID Simulator'!$D$8*B2607)^2)</f>
        <v>1.918995519961585E-2</v>
      </c>
      <c r="D2607">
        <f>-DEGREES(ATAN2(1,'PID Simulator'!$D$8*B2607))+DEGREES(-'PID Simulator'!$D$9*B2607)</f>
        <v>-387.41716990511526</v>
      </c>
    </row>
    <row r="2608" spans="1:4" x14ac:dyDescent="0.15">
      <c r="A2608">
        <v>2607</v>
      </c>
      <c r="B2608">
        <v>5.2120999999999995</v>
      </c>
      <c r="C2608">
        <f>'PID Simulator'!$D$7/SQRT(1+('PID Simulator'!$D$8*B2608)^2)</f>
        <v>1.9182594292311669E-2</v>
      </c>
      <c r="D2608">
        <f>-DEGREES(ATAN2(1,'PID Simulator'!$D$8*B2608))+DEGREES(-'PID Simulator'!$D$9*B2608)</f>
        <v>-387.53218329071041</v>
      </c>
    </row>
    <row r="2609" spans="1:4" x14ac:dyDescent="0.15">
      <c r="A2609">
        <v>2608</v>
      </c>
      <c r="B2609">
        <v>5.2141000000000002</v>
      </c>
      <c r="C2609">
        <f>'PID Simulator'!$D$7/SQRT(1+('PID Simulator'!$D$8*B2609)^2)</f>
        <v>1.9175239028816349E-2</v>
      </c>
      <c r="D2609">
        <f>-DEGREES(ATAN2(1,'PID Simulator'!$D$8*B2609))+DEGREES(-'PID Simulator'!$D$9*B2609)</f>
        <v>-387.64719635282017</v>
      </c>
    </row>
    <row r="2610" spans="1:4" x14ac:dyDescent="0.15">
      <c r="A2610">
        <v>2609</v>
      </c>
      <c r="B2610">
        <v>5.2161</v>
      </c>
      <c r="C2610">
        <f>'PID Simulator'!$D$7/SQRT(1+('PID Simulator'!$D$8*B2610)^2)</f>
        <v>1.9167889402642687E-2</v>
      </c>
      <c r="D2610">
        <f>-DEGREES(ATAN2(1,'PID Simulator'!$D$8*B2610))+DEGREES(-'PID Simulator'!$D$9*B2610)</f>
        <v>-387.76220909181632</v>
      </c>
    </row>
    <row r="2611" spans="1:4" x14ac:dyDescent="0.15">
      <c r="A2611">
        <v>2610</v>
      </c>
      <c r="B2611">
        <v>5.2180999999999997</v>
      </c>
      <c r="C2611">
        <f>'PID Simulator'!$D$7/SQRT(1+('PID Simulator'!$D$8*B2611)^2)</f>
        <v>1.9160545407313399E-2</v>
      </c>
      <c r="D2611">
        <f>-DEGREES(ATAN2(1,'PID Simulator'!$D$8*B2611))+DEGREES(-'PID Simulator'!$D$9*B2611)</f>
        <v>-387.87722150807019</v>
      </c>
    </row>
    <row r="2612" spans="1:4" x14ac:dyDescent="0.15">
      <c r="A2612">
        <v>2611</v>
      </c>
      <c r="B2612">
        <v>5.2200999999999995</v>
      </c>
      <c r="C2612">
        <f>'PID Simulator'!$D$7/SQRT(1+('PID Simulator'!$D$8*B2612)^2)</f>
        <v>1.9153207036361124E-2</v>
      </c>
      <c r="D2612">
        <f>-DEGREES(ATAN2(1,'PID Simulator'!$D$8*B2612))+DEGREES(-'PID Simulator'!$D$9*B2612)</f>
        <v>-387.99223360195271</v>
      </c>
    </row>
    <row r="2613" spans="1:4" x14ac:dyDescent="0.15">
      <c r="A2613">
        <v>2612</v>
      </c>
      <c r="B2613">
        <v>5.2221000000000002</v>
      </c>
      <c r="C2613">
        <f>'PID Simulator'!$D$7/SQRT(1+('PID Simulator'!$D$8*B2613)^2)</f>
        <v>1.9145874283328403E-2</v>
      </c>
      <c r="D2613">
        <f>-DEGREES(ATAN2(1,'PID Simulator'!$D$8*B2613))+DEGREES(-'PID Simulator'!$D$9*B2613)</f>
        <v>-388.10724537383402</v>
      </c>
    </row>
    <row r="2614" spans="1:4" x14ac:dyDescent="0.15">
      <c r="A2614">
        <v>2613</v>
      </c>
      <c r="B2614">
        <v>5.2241</v>
      </c>
      <c r="C2614">
        <f>'PID Simulator'!$D$7/SQRT(1+('PID Simulator'!$D$8*B2614)^2)</f>
        <v>1.9138547141767659E-2</v>
      </c>
      <c r="D2614">
        <f>-DEGREES(ATAN2(1,'PID Simulator'!$D$8*B2614))+DEGREES(-'PID Simulator'!$D$9*B2614)</f>
        <v>-388.22225682408373</v>
      </c>
    </row>
    <row r="2615" spans="1:4" x14ac:dyDescent="0.15">
      <c r="A2615">
        <v>2614</v>
      </c>
      <c r="B2615">
        <v>5.2260999999999997</v>
      </c>
      <c r="C2615">
        <f>'PID Simulator'!$D$7/SQRT(1+('PID Simulator'!$D$8*B2615)^2)</f>
        <v>1.9131225605241168E-2</v>
      </c>
      <c r="D2615">
        <f>-DEGREES(ATAN2(1,'PID Simulator'!$D$8*B2615))+DEGREES(-'PID Simulator'!$D$9*B2615)</f>
        <v>-388.33726795307086</v>
      </c>
    </row>
    <row r="2616" spans="1:4" x14ac:dyDescent="0.15">
      <c r="A2616">
        <v>2615</v>
      </c>
      <c r="B2616">
        <v>5.2280999999999995</v>
      </c>
      <c r="C2616">
        <f>'PID Simulator'!$D$7/SQRT(1+('PID Simulator'!$D$8*B2616)^2)</f>
        <v>1.9123909667321054E-2</v>
      </c>
      <c r="D2616">
        <f>-DEGREES(ATAN2(1,'PID Simulator'!$D$8*B2616))+DEGREES(-'PID Simulator'!$D$9*B2616)</f>
        <v>-388.45227876116405</v>
      </c>
    </row>
    <row r="2617" spans="1:4" x14ac:dyDescent="0.15">
      <c r="A2617">
        <v>2616</v>
      </c>
      <c r="B2617">
        <v>5.2301000000000002</v>
      </c>
      <c r="C2617">
        <f>'PID Simulator'!$D$7/SQRT(1+('PID Simulator'!$D$8*B2617)^2)</f>
        <v>1.9116599321589253E-2</v>
      </c>
      <c r="D2617">
        <f>-DEGREES(ATAN2(1,'PID Simulator'!$D$8*B2617))+DEGREES(-'PID Simulator'!$D$9*B2617)</f>
        <v>-388.56728924873136</v>
      </c>
    </row>
    <row r="2618" spans="1:4" x14ac:dyDescent="0.15">
      <c r="A2618">
        <v>2617</v>
      </c>
      <c r="B2618">
        <v>5.2321</v>
      </c>
      <c r="C2618">
        <f>'PID Simulator'!$D$7/SQRT(1+('PID Simulator'!$D$8*B2618)^2)</f>
        <v>1.9109294561637524E-2</v>
      </c>
      <c r="D2618">
        <f>-DEGREES(ATAN2(1,'PID Simulator'!$D$8*B2618))+DEGREES(-'PID Simulator'!$D$9*B2618)</f>
        <v>-388.68229941613981</v>
      </c>
    </row>
    <row r="2619" spans="1:4" x14ac:dyDescent="0.15">
      <c r="A2619">
        <v>2618</v>
      </c>
      <c r="B2619">
        <v>5.2340999999999998</v>
      </c>
      <c r="C2619">
        <f>'PID Simulator'!$D$7/SQRT(1+('PID Simulator'!$D$8*B2619)^2)</f>
        <v>1.9101995381067403E-2</v>
      </c>
      <c r="D2619">
        <f>-DEGREES(ATAN2(1,'PID Simulator'!$D$8*B2619))+DEGREES(-'PID Simulator'!$D$9*B2619)</f>
        <v>-388.79730926375657</v>
      </c>
    </row>
    <row r="2620" spans="1:4" x14ac:dyDescent="0.15">
      <c r="A2620">
        <v>2619</v>
      </c>
      <c r="B2620">
        <v>5.2360999999999995</v>
      </c>
      <c r="C2620">
        <f>'PID Simulator'!$D$7/SQRT(1+('PID Simulator'!$D$8*B2620)^2)</f>
        <v>1.9094701773490187E-2</v>
      </c>
      <c r="D2620">
        <f>-DEGREES(ATAN2(1,'PID Simulator'!$D$8*B2620))+DEGREES(-'PID Simulator'!$D$9*B2620)</f>
        <v>-388.91231879194777</v>
      </c>
    </row>
    <row r="2621" spans="1:4" x14ac:dyDescent="0.15">
      <c r="A2621">
        <v>2620</v>
      </c>
      <c r="B2621">
        <v>5.2381000000000002</v>
      </c>
      <c r="C2621">
        <f>'PID Simulator'!$D$7/SQRT(1+('PID Simulator'!$D$8*B2621)^2)</f>
        <v>1.9087413732526926E-2</v>
      </c>
      <c r="D2621">
        <f>-DEGREES(ATAN2(1,'PID Simulator'!$D$8*B2621))+DEGREES(-'PID Simulator'!$D$9*B2621)</f>
        <v>-389.02732800107924</v>
      </c>
    </row>
    <row r="2622" spans="1:4" x14ac:dyDescent="0.15">
      <c r="A2622">
        <v>2621</v>
      </c>
      <c r="B2622">
        <v>5.2401</v>
      </c>
      <c r="C2622">
        <f>'PID Simulator'!$D$7/SQRT(1+('PID Simulator'!$D$8*B2622)^2)</f>
        <v>1.9080131251808404E-2</v>
      </c>
      <c r="D2622">
        <f>-DEGREES(ATAN2(1,'PID Simulator'!$D$8*B2622))+DEGREES(-'PID Simulator'!$D$9*B2622)</f>
        <v>-389.14233689151581</v>
      </c>
    </row>
    <row r="2623" spans="1:4" x14ac:dyDescent="0.15">
      <c r="A2623">
        <v>2622</v>
      </c>
      <c r="B2623">
        <v>5.2420999999999998</v>
      </c>
      <c r="C2623">
        <f>'PID Simulator'!$D$7/SQRT(1+('PID Simulator'!$D$8*B2623)^2)</f>
        <v>1.907285432497511E-2</v>
      </c>
      <c r="D2623">
        <f>-DEGREES(ATAN2(1,'PID Simulator'!$D$8*B2623))+DEGREES(-'PID Simulator'!$D$9*B2623)</f>
        <v>-389.25734546362241</v>
      </c>
    </row>
    <row r="2624" spans="1:4" x14ac:dyDescent="0.15">
      <c r="A2624">
        <v>2623</v>
      </c>
      <c r="B2624">
        <v>5.2440999999999995</v>
      </c>
      <c r="C2624">
        <f>'PID Simulator'!$D$7/SQRT(1+('PID Simulator'!$D$8*B2624)^2)</f>
        <v>1.9065582945677229E-2</v>
      </c>
      <c r="D2624">
        <f>-DEGREES(ATAN2(1,'PID Simulator'!$D$8*B2624))+DEGREES(-'PID Simulator'!$D$9*B2624)</f>
        <v>-389.37235371776296</v>
      </c>
    </row>
    <row r="2625" spans="1:4" x14ac:dyDescent="0.15">
      <c r="A2625">
        <v>2624</v>
      </c>
      <c r="B2625">
        <v>5.2461000000000002</v>
      </c>
      <c r="C2625">
        <f>'PID Simulator'!$D$7/SQRT(1+('PID Simulator'!$D$8*B2625)^2)</f>
        <v>1.9058317107574614E-2</v>
      </c>
      <c r="D2625">
        <f>-DEGREES(ATAN2(1,'PID Simulator'!$D$8*B2625))+DEGREES(-'PID Simulator'!$D$9*B2625)</f>
        <v>-389.48736165430097</v>
      </c>
    </row>
    <row r="2626" spans="1:4" x14ac:dyDescent="0.15">
      <c r="A2626">
        <v>2625</v>
      </c>
      <c r="B2626">
        <v>5.2481</v>
      </c>
      <c r="C2626">
        <f>'PID Simulator'!$D$7/SQRT(1+('PID Simulator'!$D$8*B2626)^2)</f>
        <v>1.9051056804336785E-2</v>
      </c>
      <c r="D2626">
        <f>-DEGREES(ATAN2(1,'PID Simulator'!$D$8*B2626))+DEGREES(-'PID Simulator'!$D$9*B2626)</f>
        <v>-389.60236927359932</v>
      </c>
    </row>
    <row r="2627" spans="1:4" x14ac:dyDescent="0.15">
      <c r="A2627">
        <v>2626</v>
      </c>
      <c r="B2627">
        <v>5.2500999999999998</v>
      </c>
      <c r="C2627">
        <f>'PID Simulator'!$D$7/SQRT(1+('PID Simulator'!$D$8*B2627)^2)</f>
        <v>1.9043802029642894E-2</v>
      </c>
      <c r="D2627">
        <f>-DEGREES(ATAN2(1,'PID Simulator'!$D$8*B2627))+DEGREES(-'PID Simulator'!$D$9*B2627)</f>
        <v>-389.7173765760204</v>
      </c>
    </row>
    <row r="2628" spans="1:4" x14ac:dyDescent="0.15">
      <c r="A2628">
        <v>2627</v>
      </c>
      <c r="B2628">
        <v>5.2520999999999995</v>
      </c>
      <c r="C2628">
        <f>'PID Simulator'!$D$7/SQRT(1+('PID Simulator'!$D$8*B2628)^2)</f>
        <v>1.9036552777181713E-2</v>
      </c>
      <c r="D2628">
        <f>-DEGREES(ATAN2(1,'PID Simulator'!$D$8*B2628))+DEGREES(-'PID Simulator'!$D$9*B2628)</f>
        <v>-389.83238356192606</v>
      </c>
    </row>
    <row r="2629" spans="1:4" x14ac:dyDescent="0.15">
      <c r="A2629">
        <v>2628</v>
      </c>
      <c r="B2629">
        <v>5.2541000000000002</v>
      </c>
      <c r="C2629">
        <f>'PID Simulator'!$D$7/SQRT(1+('PID Simulator'!$D$8*B2629)^2)</f>
        <v>1.9029309040651605E-2</v>
      </c>
      <c r="D2629">
        <f>-DEGREES(ATAN2(1,'PID Simulator'!$D$8*B2629))+DEGREES(-'PID Simulator'!$D$9*B2629)</f>
        <v>-389.94739023167756</v>
      </c>
    </row>
    <row r="2630" spans="1:4" x14ac:dyDescent="0.15">
      <c r="A2630">
        <v>2629</v>
      </c>
      <c r="B2630">
        <v>5.2561</v>
      </c>
      <c r="C2630">
        <f>'PID Simulator'!$D$7/SQRT(1+('PID Simulator'!$D$8*B2630)^2)</f>
        <v>1.902207081376054E-2</v>
      </c>
      <c r="D2630">
        <f>-DEGREES(ATAN2(1,'PID Simulator'!$D$8*B2630))+DEGREES(-'PID Simulator'!$D$9*B2630)</f>
        <v>-390.06239658563561</v>
      </c>
    </row>
    <row r="2631" spans="1:4" x14ac:dyDescent="0.15">
      <c r="A2631">
        <v>2630</v>
      </c>
      <c r="B2631">
        <v>5.2580999999999998</v>
      </c>
      <c r="C2631">
        <f>'PID Simulator'!$D$7/SQRT(1+('PID Simulator'!$D$8*B2631)^2)</f>
        <v>1.9014838090226024E-2</v>
      </c>
      <c r="D2631">
        <f>-DEGREES(ATAN2(1,'PID Simulator'!$D$8*B2631))+DEGREES(-'PID Simulator'!$D$9*B2631)</f>
        <v>-390.17740262416044</v>
      </c>
    </row>
    <row r="2632" spans="1:4" x14ac:dyDescent="0.15">
      <c r="A2632">
        <v>2631</v>
      </c>
      <c r="B2632">
        <v>5.2600999999999996</v>
      </c>
      <c r="C2632">
        <f>'PID Simulator'!$D$7/SQRT(1+('PID Simulator'!$D$8*B2632)^2)</f>
        <v>1.9007610863775126E-2</v>
      </c>
      <c r="D2632">
        <f>-DEGREES(ATAN2(1,'PID Simulator'!$D$8*B2632))+DEGREES(-'PID Simulator'!$D$9*B2632)</f>
        <v>-390.29240834761163</v>
      </c>
    </row>
    <row r="2633" spans="1:4" x14ac:dyDescent="0.15">
      <c r="A2633">
        <v>2632</v>
      </c>
      <c r="B2633">
        <v>5.2621000000000002</v>
      </c>
      <c r="C2633">
        <f>'PID Simulator'!$D$7/SQRT(1+('PID Simulator'!$D$8*B2633)^2)</f>
        <v>1.9000389128144439E-2</v>
      </c>
      <c r="D2633">
        <f>-DEGREES(ATAN2(1,'PID Simulator'!$D$8*B2633))+DEGREES(-'PID Simulator'!$D$9*B2633)</f>
        <v>-390.40741375634826</v>
      </c>
    </row>
    <row r="2634" spans="1:4" x14ac:dyDescent="0.15">
      <c r="A2634">
        <v>2633</v>
      </c>
      <c r="B2634">
        <v>5.2641</v>
      </c>
      <c r="C2634">
        <f>'PID Simulator'!$D$7/SQRT(1+('PID Simulator'!$D$8*B2634)^2)</f>
        <v>1.8993172877080071E-2</v>
      </c>
      <c r="D2634">
        <f>-DEGREES(ATAN2(1,'PID Simulator'!$D$8*B2634))+DEGREES(-'PID Simulator'!$D$9*B2634)</f>
        <v>-390.52241885072891</v>
      </c>
    </row>
    <row r="2635" spans="1:4" x14ac:dyDescent="0.15">
      <c r="A2635">
        <v>2634</v>
      </c>
      <c r="B2635">
        <v>5.2660999999999998</v>
      </c>
      <c r="C2635">
        <f>'PID Simulator'!$D$7/SQRT(1+('PID Simulator'!$D$8*B2635)^2)</f>
        <v>1.8985962104337614E-2</v>
      </c>
      <c r="D2635">
        <f>-DEGREES(ATAN2(1,'PID Simulator'!$D$8*B2635))+DEGREES(-'PID Simulator'!$D$9*B2635)</f>
        <v>-390.63742363111152</v>
      </c>
    </row>
    <row r="2636" spans="1:4" x14ac:dyDescent="0.15">
      <c r="A2636">
        <v>2635</v>
      </c>
      <c r="B2636">
        <v>5.2680999999999996</v>
      </c>
      <c r="C2636">
        <f>'PID Simulator'!$D$7/SQRT(1+('PID Simulator'!$D$8*B2636)^2)</f>
        <v>1.8978756803682134E-2</v>
      </c>
      <c r="D2636">
        <f>-DEGREES(ATAN2(1,'PID Simulator'!$D$8*B2636))+DEGREES(-'PID Simulator'!$D$9*B2636)</f>
        <v>-390.75242809785351</v>
      </c>
    </row>
    <row r="2637" spans="1:4" x14ac:dyDescent="0.15">
      <c r="A2637">
        <v>2636</v>
      </c>
      <c r="B2637">
        <v>5.2701000000000002</v>
      </c>
      <c r="C2637">
        <f>'PID Simulator'!$D$7/SQRT(1+('PID Simulator'!$D$8*B2637)^2)</f>
        <v>1.8971556968888161E-2</v>
      </c>
      <c r="D2637">
        <f>-DEGREES(ATAN2(1,'PID Simulator'!$D$8*B2637))+DEGREES(-'PID Simulator'!$D$9*B2637)</f>
        <v>-390.86743225131198</v>
      </c>
    </row>
    <row r="2638" spans="1:4" x14ac:dyDescent="0.15">
      <c r="A2638">
        <v>2637</v>
      </c>
      <c r="B2638">
        <v>5.2721</v>
      </c>
      <c r="C2638">
        <f>'PID Simulator'!$D$7/SQRT(1+('PID Simulator'!$D$8*B2638)^2)</f>
        <v>1.896436259373966E-2</v>
      </c>
      <c r="D2638">
        <f>-DEGREES(ATAN2(1,'PID Simulator'!$D$8*B2638))+DEGREES(-'PID Simulator'!$D$9*B2638)</f>
        <v>-390.98243609184311</v>
      </c>
    </row>
    <row r="2639" spans="1:4" x14ac:dyDescent="0.15">
      <c r="A2639">
        <v>2638</v>
      </c>
      <c r="B2639">
        <v>5.2740999999999998</v>
      </c>
      <c r="C2639">
        <f>'PID Simulator'!$D$7/SQRT(1+('PID Simulator'!$D$8*B2639)^2)</f>
        <v>1.8957173672030012E-2</v>
      </c>
      <c r="D2639">
        <f>-DEGREES(ATAN2(1,'PID Simulator'!$D$8*B2639))+DEGREES(-'PID Simulator'!$D$9*B2639)</f>
        <v>-391.0974396198028</v>
      </c>
    </row>
    <row r="2640" spans="1:4" x14ac:dyDescent="0.15">
      <c r="A2640">
        <v>2639</v>
      </c>
      <c r="B2640">
        <v>5.2760999999999996</v>
      </c>
      <c r="C2640">
        <f>'PID Simulator'!$D$7/SQRT(1+('PID Simulator'!$D$8*B2640)^2)</f>
        <v>1.8949990197562008E-2</v>
      </c>
      <c r="D2640">
        <f>-DEGREES(ATAN2(1,'PID Simulator'!$D$8*B2640))+DEGREES(-'PID Simulator'!$D$9*B2640)</f>
        <v>-391.2124428355462</v>
      </c>
    </row>
    <row r="2641" spans="1:4" x14ac:dyDescent="0.15">
      <c r="A2641">
        <v>2640</v>
      </c>
      <c r="B2641">
        <v>5.2781000000000002</v>
      </c>
      <c r="C2641">
        <f>'PID Simulator'!$D$7/SQRT(1+('PID Simulator'!$D$8*B2641)^2)</f>
        <v>1.8942812164147806E-2</v>
      </c>
      <c r="D2641">
        <f>-DEGREES(ATAN2(1,'PID Simulator'!$D$8*B2641))+DEGREES(-'PID Simulator'!$D$9*B2641)</f>
        <v>-391.3274457394283</v>
      </c>
    </row>
    <row r="2642" spans="1:4" x14ac:dyDescent="0.15">
      <c r="A2642">
        <v>2641</v>
      </c>
      <c r="B2642">
        <v>5.2801</v>
      </c>
      <c r="C2642">
        <f>'PID Simulator'!$D$7/SQRT(1+('PID Simulator'!$D$8*B2642)^2)</f>
        <v>1.8935639565608963E-2</v>
      </c>
      <c r="D2642">
        <f>-DEGREES(ATAN2(1,'PID Simulator'!$D$8*B2642))+DEGREES(-'PID Simulator'!$D$9*B2642)</f>
        <v>-391.44244833180318</v>
      </c>
    </row>
    <row r="2643" spans="1:4" x14ac:dyDescent="0.15">
      <c r="A2643">
        <v>2642</v>
      </c>
      <c r="B2643">
        <v>5.2820999999999998</v>
      </c>
      <c r="C2643">
        <f>'PID Simulator'!$D$7/SQRT(1+('PID Simulator'!$D$8*B2643)^2)</f>
        <v>1.8928472395776361E-2</v>
      </c>
      <c r="D2643">
        <f>-DEGREES(ATAN2(1,'PID Simulator'!$D$8*B2643))+DEGREES(-'PID Simulator'!$D$9*B2643)</f>
        <v>-391.55745061302446</v>
      </c>
    </row>
    <row r="2644" spans="1:4" x14ac:dyDescent="0.15">
      <c r="A2644">
        <v>2643</v>
      </c>
      <c r="B2644">
        <v>5.2840999999999996</v>
      </c>
      <c r="C2644">
        <f>'PID Simulator'!$D$7/SQRT(1+('PID Simulator'!$D$8*B2644)^2)</f>
        <v>1.8921310648490213E-2</v>
      </c>
      <c r="D2644">
        <f>-DEGREES(ATAN2(1,'PID Simulator'!$D$8*B2644))+DEGREES(-'PID Simulator'!$D$9*B2644)</f>
        <v>-391.67245258344536</v>
      </c>
    </row>
    <row r="2645" spans="1:4" x14ac:dyDescent="0.15">
      <c r="A2645">
        <v>2644</v>
      </c>
      <c r="B2645">
        <v>5.2861000000000002</v>
      </c>
      <c r="C2645">
        <f>'PID Simulator'!$D$7/SQRT(1+('PID Simulator'!$D$8*B2645)^2)</f>
        <v>1.8914154317600049E-2</v>
      </c>
      <c r="D2645">
        <f>-DEGREES(ATAN2(1,'PID Simulator'!$D$8*B2645))+DEGREES(-'PID Simulator'!$D$9*B2645)</f>
        <v>-391.78745424341855</v>
      </c>
    </row>
    <row r="2646" spans="1:4" x14ac:dyDescent="0.15">
      <c r="A2646">
        <v>2645</v>
      </c>
      <c r="B2646">
        <v>5.2881</v>
      </c>
      <c r="C2646">
        <f>'PID Simulator'!$D$7/SQRT(1+('PID Simulator'!$D$8*B2646)^2)</f>
        <v>1.890700339696471E-2</v>
      </c>
      <c r="D2646">
        <f>-DEGREES(ATAN2(1,'PID Simulator'!$D$8*B2646))+DEGREES(-'PID Simulator'!$D$9*B2646)</f>
        <v>-391.90245559329594</v>
      </c>
    </row>
    <row r="2647" spans="1:4" x14ac:dyDescent="0.15">
      <c r="A2647">
        <v>2646</v>
      </c>
      <c r="B2647">
        <v>5.2900999999999998</v>
      </c>
      <c r="C2647">
        <f>'PID Simulator'!$D$7/SQRT(1+('PID Simulator'!$D$8*B2647)^2)</f>
        <v>1.8899857880452297E-2</v>
      </c>
      <c r="D2647">
        <f>-DEGREES(ATAN2(1,'PID Simulator'!$D$8*B2647))+DEGREES(-'PID Simulator'!$D$9*B2647)</f>
        <v>-392.01745663342911</v>
      </c>
    </row>
    <row r="2648" spans="1:4" x14ac:dyDescent="0.15">
      <c r="A2648">
        <v>2647</v>
      </c>
      <c r="B2648">
        <v>5.2920999999999996</v>
      </c>
      <c r="C2648">
        <f>'PID Simulator'!$D$7/SQRT(1+('PID Simulator'!$D$8*B2648)^2)</f>
        <v>1.8892717761940177E-2</v>
      </c>
      <c r="D2648">
        <f>-DEGREES(ATAN2(1,'PID Simulator'!$D$8*B2648))+DEGREES(-'PID Simulator'!$D$9*B2648)</f>
        <v>-392.13245736416917</v>
      </c>
    </row>
    <row r="2649" spans="1:4" x14ac:dyDescent="0.15">
      <c r="A2649">
        <v>2648</v>
      </c>
      <c r="B2649">
        <v>5.2941000000000003</v>
      </c>
      <c r="C2649">
        <f>'PID Simulator'!$D$7/SQRT(1+('PID Simulator'!$D$8*B2649)^2)</f>
        <v>1.8885583035314964E-2</v>
      </c>
      <c r="D2649">
        <f>-DEGREES(ATAN2(1,'PID Simulator'!$D$8*B2649))+DEGREES(-'PID Simulator'!$D$9*B2649)</f>
        <v>-392.24745778586663</v>
      </c>
    </row>
    <row r="2650" spans="1:4" x14ac:dyDescent="0.15">
      <c r="A2650">
        <v>2649</v>
      </c>
      <c r="B2650">
        <v>5.2961</v>
      </c>
      <c r="C2650">
        <f>'PID Simulator'!$D$7/SQRT(1+('PID Simulator'!$D$8*B2650)^2)</f>
        <v>1.88784536944725E-2</v>
      </c>
      <c r="D2650">
        <f>-DEGREES(ATAN2(1,'PID Simulator'!$D$8*B2650))+DEGREES(-'PID Simulator'!$D$9*B2650)</f>
        <v>-392.36245789887124</v>
      </c>
    </row>
    <row r="2651" spans="1:4" x14ac:dyDescent="0.15">
      <c r="A2651">
        <v>2650</v>
      </c>
      <c r="B2651">
        <v>5.2980999999999998</v>
      </c>
      <c r="C2651">
        <f>'PID Simulator'!$D$7/SQRT(1+('PID Simulator'!$D$8*B2651)^2)</f>
        <v>1.8871329733317833E-2</v>
      </c>
      <c r="D2651">
        <f>-DEGREES(ATAN2(1,'PID Simulator'!$D$8*B2651))+DEGREES(-'PID Simulator'!$D$9*B2651)</f>
        <v>-392.47745770353254</v>
      </c>
    </row>
    <row r="2652" spans="1:4" x14ac:dyDescent="0.15">
      <c r="A2652">
        <v>2651</v>
      </c>
      <c r="B2652">
        <v>5.3000999999999996</v>
      </c>
      <c r="C2652">
        <f>'PID Simulator'!$D$7/SQRT(1+('PID Simulator'!$D$8*B2652)^2)</f>
        <v>1.8864211145765201E-2</v>
      </c>
      <c r="D2652">
        <f>-DEGREES(ATAN2(1,'PID Simulator'!$D$8*B2652))+DEGREES(-'PID Simulator'!$D$9*B2652)</f>
        <v>-392.59245720019948</v>
      </c>
    </row>
    <row r="2653" spans="1:4" x14ac:dyDescent="0.15">
      <c r="A2653">
        <v>2652</v>
      </c>
      <c r="B2653">
        <v>5.3021000000000003</v>
      </c>
      <c r="C2653">
        <f>'PID Simulator'!$D$7/SQRT(1+('PID Simulator'!$D$8*B2653)^2)</f>
        <v>1.885709792573801E-2</v>
      </c>
      <c r="D2653">
        <f>-DEGREES(ATAN2(1,'PID Simulator'!$D$8*B2653))+DEGREES(-'PID Simulator'!$D$9*B2653)</f>
        <v>-392.7074563892204</v>
      </c>
    </row>
    <row r="2654" spans="1:4" x14ac:dyDescent="0.15">
      <c r="A2654">
        <v>2653</v>
      </c>
      <c r="B2654">
        <v>5.3041</v>
      </c>
      <c r="C2654">
        <f>'PID Simulator'!$D$7/SQRT(1+('PID Simulator'!$D$8*B2654)^2)</f>
        <v>1.8849990067168847E-2</v>
      </c>
      <c r="D2654">
        <f>-DEGREES(ATAN2(1,'PID Simulator'!$D$8*B2654))+DEGREES(-'PID Simulator'!$D$9*B2654)</f>
        <v>-392.82245527094301</v>
      </c>
    </row>
    <row r="2655" spans="1:4" x14ac:dyDescent="0.15">
      <c r="A2655">
        <v>2654</v>
      </c>
      <c r="B2655">
        <v>5.3060999999999998</v>
      </c>
      <c r="C2655">
        <f>'PID Simulator'!$D$7/SQRT(1+('PID Simulator'!$D$8*B2655)^2)</f>
        <v>1.8842887563999412E-2</v>
      </c>
      <c r="D2655">
        <f>-DEGREES(ATAN2(1,'PID Simulator'!$D$8*B2655))+DEGREES(-'PID Simulator'!$D$9*B2655)</f>
        <v>-392.9374538457148</v>
      </c>
    </row>
    <row r="2656" spans="1:4" x14ac:dyDescent="0.15">
      <c r="A2656">
        <v>2655</v>
      </c>
      <c r="B2656">
        <v>5.3080999999999996</v>
      </c>
      <c r="C2656">
        <f>'PID Simulator'!$D$7/SQRT(1+('PID Simulator'!$D$8*B2656)^2)</f>
        <v>1.883579041018054E-2</v>
      </c>
      <c r="D2656">
        <f>-DEGREES(ATAN2(1,'PID Simulator'!$D$8*B2656))+DEGREES(-'PID Simulator'!$D$9*B2656)</f>
        <v>-393.05245211388251</v>
      </c>
    </row>
    <row r="2657" spans="1:4" x14ac:dyDescent="0.15">
      <c r="A2657">
        <v>2656</v>
      </c>
      <c r="B2657">
        <v>5.3101000000000003</v>
      </c>
      <c r="C2657">
        <f>'PID Simulator'!$D$7/SQRT(1+('PID Simulator'!$D$8*B2657)^2)</f>
        <v>1.8828698599672167E-2</v>
      </c>
      <c r="D2657">
        <f>-DEGREES(ATAN2(1,'PID Simulator'!$D$8*B2657))+DEGREES(-'PID Simulator'!$D$9*B2657)</f>
        <v>-393.16745007579237</v>
      </c>
    </row>
    <row r="2658" spans="1:4" x14ac:dyDescent="0.15">
      <c r="A2658">
        <v>2657</v>
      </c>
      <c r="B2658">
        <v>5.3121</v>
      </c>
      <c r="C2658">
        <f>'PID Simulator'!$D$7/SQRT(1+('PID Simulator'!$D$8*B2658)^2)</f>
        <v>1.8821612126443323E-2</v>
      </c>
      <c r="D2658">
        <f>-DEGREES(ATAN2(1,'PID Simulator'!$D$8*B2658))+DEGREES(-'PID Simulator'!$D$9*B2658)</f>
        <v>-393.28244773179017</v>
      </c>
    </row>
    <row r="2659" spans="1:4" x14ac:dyDescent="0.15">
      <c r="A2659">
        <v>2658</v>
      </c>
      <c r="B2659">
        <v>5.3140999999999998</v>
      </c>
      <c r="C2659">
        <f>'PID Simulator'!$D$7/SQRT(1+('PID Simulator'!$D$8*B2659)^2)</f>
        <v>1.8814530984472107E-2</v>
      </c>
      <c r="D2659">
        <f>-DEGREES(ATAN2(1,'PID Simulator'!$D$8*B2659))+DEGREES(-'PID Simulator'!$D$9*B2659)</f>
        <v>-393.39744508222117</v>
      </c>
    </row>
    <row r="2660" spans="1:4" x14ac:dyDescent="0.15">
      <c r="A2660">
        <v>2659</v>
      </c>
      <c r="B2660">
        <v>5.3160999999999996</v>
      </c>
      <c r="C2660">
        <f>'PID Simulator'!$D$7/SQRT(1+('PID Simulator'!$D$8*B2660)^2)</f>
        <v>1.8807455167745669E-2</v>
      </c>
      <c r="D2660">
        <f>-DEGREES(ATAN2(1,'PID Simulator'!$D$8*B2660))+DEGREES(-'PID Simulator'!$D$9*B2660)</f>
        <v>-393.51244212743006</v>
      </c>
    </row>
    <row r="2661" spans="1:4" x14ac:dyDescent="0.15">
      <c r="A2661">
        <v>2660</v>
      </c>
      <c r="B2661">
        <v>5.3181000000000003</v>
      </c>
      <c r="C2661">
        <f>'PID Simulator'!$D$7/SQRT(1+('PID Simulator'!$D$8*B2661)^2)</f>
        <v>1.8800384670260194E-2</v>
      </c>
      <c r="D2661">
        <f>-DEGREES(ATAN2(1,'PID Simulator'!$D$8*B2661))+DEGREES(-'PID Simulator'!$D$9*B2661)</f>
        <v>-393.62743886776104</v>
      </c>
    </row>
    <row r="2662" spans="1:4" x14ac:dyDescent="0.15">
      <c r="A2662">
        <v>2661</v>
      </c>
      <c r="B2662">
        <v>5.3201000000000001</v>
      </c>
      <c r="C2662">
        <f>'PID Simulator'!$D$7/SQRT(1+('PID Simulator'!$D$8*B2662)^2)</f>
        <v>1.8793319486020896E-2</v>
      </c>
      <c r="D2662">
        <f>-DEGREES(ATAN2(1,'PID Simulator'!$D$8*B2662))+DEGREES(-'PID Simulator'!$D$9*B2662)</f>
        <v>-393.74243530355778</v>
      </c>
    </row>
    <row r="2663" spans="1:4" x14ac:dyDescent="0.15">
      <c r="A2663">
        <v>2662</v>
      </c>
      <c r="B2663">
        <v>5.3220999999999998</v>
      </c>
      <c r="C2663">
        <f>'PID Simulator'!$D$7/SQRT(1+('PID Simulator'!$D$8*B2663)^2)</f>
        <v>1.878625960904199E-2</v>
      </c>
      <c r="D2663">
        <f>-DEGREES(ATAN2(1,'PID Simulator'!$D$8*B2663))+DEGREES(-'PID Simulator'!$D$9*B2663)</f>
        <v>-393.85743143516345</v>
      </c>
    </row>
    <row r="2664" spans="1:4" x14ac:dyDescent="0.15">
      <c r="A2664">
        <v>2663</v>
      </c>
      <c r="B2664">
        <v>5.3240999999999996</v>
      </c>
      <c r="C2664">
        <f>'PID Simulator'!$D$7/SQRT(1+('PID Simulator'!$D$8*B2664)^2)</f>
        <v>1.8779205033346669E-2</v>
      </c>
      <c r="D2664">
        <f>-DEGREES(ATAN2(1,'PID Simulator'!$D$8*B2664))+DEGREES(-'PID Simulator'!$D$9*B2664)</f>
        <v>-393.97242726292063</v>
      </c>
    </row>
    <row r="2665" spans="1:4" x14ac:dyDescent="0.15">
      <c r="A2665">
        <v>2664</v>
      </c>
      <c r="B2665">
        <v>5.3261000000000003</v>
      </c>
      <c r="C2665">
        <f>'PID Simulator'!$D$7/SQRT(1+('PID Simulator'!$D$8*B2665)^2)</f>
        <v>1.8772155752967104E-2</v>
      </c>
      <c r="D2665">
        <f>-DEGREES(ATAN2(1,'PID Simulator'!$D$8*B2665))+DEGREES(-'PID Simulator'!$D$9*B2665)</f>
        <v>-394.0874227871717</v>
      </c>
    </row>
    <row r="2666" spans="1:4" x14ac:dyDescent="0.15">
      <c r="A2666">
        <v>2665</v>
      </c>
      <c r="B2666">
        <v>5.3281000000000001</v>
      </c>
      <c r="C2666">
        <f>'PID Simulator'!$D$7/SQRT(1+('PID Simulator'!$D$8*B2666)^2)</f>
        <v>1.8765111761944415E-2</v>
      </c>
      <c r="D2666">
        <f>-DEGREES(ATAN2(1,'PID Simulator'!$D$8*B2666))+DEGREES(-'PID Simulator'!$D$9*B2666)</f>
        <v>-394.20241800825795</v>
      </c>
    </row>
    <row r="2667" spans="1:4" x14ac:dyDescent="0.15">
      <c r="A2667">
        <v>2666</v>
      </c>
      <c r="B2667">
        <v>5.3300999999999998</v>
      </c>
      <c r="C2667">
        <f>'PID Simulator'!$D$7/SQRT(1+('PID Simulator'!$D$8*B2667)^2)</f>
        <v>1.8758073054328656E-2</v>
      </c>
      <c r="D2667">
        <f>-DEGREES(ATAN2(1,'PID Simulator'!$D$8*B2667))+DEGREES(-'PID Simulator'!$D$9*B2667)</f>
        <v>-394.31741292652066</v>
      </c>
    </row>
    <row r="2668" spans="1:4" x14ac:dyDescent="0.15">
      <c r="A2668">
        <v>2667</v>
      </c>
      <c r="B2668">
        <v>5.3320999999999996</v>
      </c>
      <c r="C2668">
        <f>'PID Simulator'!$D$7/SQRT(1+('PID Simulator'!$D$8*B2668)^2)</f>
        <v>1.875103962417881E-2</v>
      </c>
      <c r="D2668">
        <f>-DEGREES(ATAN2(1,'PID Simulator'!$D$8*B2668))+DEGREES(-'PID Simulator'!$D$9*B2668)</f>
        <v>-394.43240754230038</v>
      </c>
    </row>
    <row r="2669" spans="1:4" x14ac:dyDescent="0.15">
      <c r="A2669">
        <v>2668</v>
      </c>
      <c r="B2669">
        <v>5.3341000000000003</v>
      </c>
      <c r="C2669">
        <f>'PID Simulator'!$D$7/SQRT(1+('PID Simulator'!$D$8*B2669)^2)</f>
        <v>1.8744011465562749E-2</v>
      </c>
      <c r="D2669">
        <f>-DEGREES(ATAN2(1,'PID Simulator'!$D$8*B2669))+DEGREES(-'PID Simulator'!$D$9*B2669)</f>
        <v>-394.54740185593727</v>
      </c>
    </row>
    <row r="2670" spans="1:4" x14ac:dyDescent="0.15">
      <c r="A2670">
        <v>2669</v>
      </c>
      <c r="B2670">
        <v>5.3361000000000001</v>
      </c>
      <c r="C2670">
        <f>'PID Simulator'!$D$7/SQRT(1+('PID Simulator'!$D$8*B2670)^2)</f>
        <v>1.8736988572557234E-2</v>
      </c>
      <c r="D2670">
        <f>-DEGREES(ATAN2(1,'PID Simulator'!$D$8*B2670))+DEGREES(-'PID Simulator'!$D$9*B2670)</f>
        <v>-394.66239586777084</v>
      </c>
    </row>
    <row r="2671" spans="1:4" x14ac:dyDescent="0.15">
      <c r="A2671">
        <v>2670</v>
      </c>
      <c r="B2671">
        <v>5.3380999999999998</v>
      </c>
      <c r="C2671">
        <f>'PID Simulator'!$D$7/SQRT(1+('PID Simulator'!$D$8*B2671)^2)</f>
        <v>1.8729970939247911E-2</v>
      </c>
      <c r="D2671">
        <f>-DEGREES(ATAN2(1,'PID Simulator'!$D$8*B2671))+DEGREES(-'PID Simulator'!$D$9*B2671)</f>
        <v>-394.77738957814006</v>
      </c>
    </row>
    <row r="2672" spans="1:4" x14ac:dyDescent="0.15">
      <c r="A2672">
        <v>2671</v>
      </c>
      <c r="B2672">
        <v>5.3400999999999996</v>
      </c>
      <c r="C2672">
        <f>'PID Simulator'!$D$7/SQRT(1+('PID Simulator'!$D$8*B2672)^2)</f>
        <v>1.8722958559729254E-2</v>
      </c>
      <c r="D2672">
        <f>-DEGREES(ATAN2(1,'PID Simulator'!$D$8*B2672))+DEGREES(-'PID Simulator'!$D$9*B2672)</f>
        <v>-394.89238298738371</v>
      </c>
    </row>
    <row r="2673" spans="1:4" x14ac:dyDescent="0.15">
      <c r="A2673">
        <v>2672</v>
      </c>
      <c r="B2673">
        <v>5.3421000000000003</v>
      </c>
      <c r="C2673">
        <f>'PID Simulator'!$D$7/SQRT(1+('PID Simulator'!$D$8*B2673)^2)</f>
        <v>1.8715951428104585E-2</v>
      </c>
      <c r="D2673">
        <f>-DEGREES(ATAN2(1,'PID Simulator'!$D$8*B2673))+DEGREES(-'PID Simulator'!$D$9*B2673)</f>
        <v>-395.00737609583973</v>
      </c>
    </row>
    <row r="2674" spans="1:4" x14ac:dyDescent="0.15">
      <c r="A2674">
        <v>2673</v>
      </c>
      <c r="B2674">
        <v>5.3441000000000001</v>
      </c>
      <c r="C2674">
        <f>'PID Simulator'!$D$7/SQRT(1+('PID Simulator'!$D$8*B2674)^2)</f>
        <v>1.870894953848605E-2</v>
      </c>
      <c r="D2674">
        <f>-DEGREES(ATAN2(1,'PID Simulator'!$D$8*B2674))+DEGREES(-'PID Simulator'!$D$9*B2674)</f>
        <v>-395.12236890384565</v>
      </c>
    </row>
    <row r="2675" spans="1:4" x14ac:dyDescent="0.15">
      <c r="A2675">
        <v>2674</v>
      </c>
      <c r="B2675">
        <v>5.3460999999999999</v>
      </c>
      <c r="C2675">
        <f>'PID Simulator'!$D$7/SQRT(1+('PID Simulator'!$D$8*B2675)^2)</f>
        <v>1.8701952884994589E-2</v>
      </c>
      <c r="D2675">
        <f>-DEGREES(ATAN2(1,'PID Simulator'!$D$8*B2675))+DEGREES(-'PID Simulator'!$D$9*B2675)</f>
        <v>-395.23736141173845</v>
      </c>
    </row>
    <row r="2676" spans="1:4" x14ac:dyDescent="0.15">
      <c r="A2676">
        <v>2675</v>
      </c>
      <c r="B2676">
        <v>5.3480999999999996</v>
      </c>
      <c r="C2676">
        <f>'PID Simulator'!$D$7/SQRT(1+('PID Simulator'!$D$8*B2676)^2)</f>
        <v>1.8694961461759939E-2</v>
      </c>
      <c r="D2676">
        <f>-DEGREES(ATAN2(1,'PID Simulator'!$D$8*B2676))+DEGREES(-'PID Simulator'!$D$9*B2676)</f>
        <v>-395.3523536198548</v>
      </c>
    </row>
    <row r="2677" spans="1:4" x14ac:dyDescent="0.15">
      <c r="A2677">
        <v>2676</v>
      </c>
      <c r="B2677">
        <v>5.3501000000000003</v>
      </c>
      <c r="C2677">
        <f>'PID Simulator'!$D$7/SQRT(1+('PID Simulator'!$D$8*B2677)^2)</f>
        <v>1.8687975262920591E-2</v>
      </c>
      <c r="D2677">
        <f>-DEGREES(ATAN2(1,'PID Simulator'!$D$8*B2677))+DEGREES(-'PID Simulator'!$D$9*B2677)</f>
        <v>-395.46734552853076</v>
      </c>
    </row>
    <row r="2678" spans="1:4" x14ac:dyDescent="0.15">
      <c r="A2678">
        <v>2677</v>
      </c>
      <c r="B2678">
        <v>5.3521000000000001</v>
      </c>
      <c r="C2678">
        <f>'PID Simulator'!$D$7/SQRT(1+('PID Simulator'!$D$8*B2678)^2)</f>
        <v>1.8680994282623809E-2</v>
      </c>
      <c r="D2678">
        <f>-DEGREES(ATAN2(1,'PID Simulator'!$D$8*B2678))+DEGREES(-'PID Simulator'!$D$9*B2678)</f>
        <v>-395.58233713810165</v>
      </c>
    </row>
    <row r="2679" spans="1:4" x14ac:dyDescent="0.15">
      <c r="A2679">
        <v>2678</v>
      </c>
      <c r="B2679">
        <v>5.3540999999999999</v>
      </c>
      <c r="C2679">
        <f>'PID Simulator'!$D$7/SQRT(1+('PID Simulator'!$D$8*B2679)^2)</f>
        <v>1.8674018515025578E-2</v>
      </c>
      <c r="D2679">
        <f>-DEGREES(ATAN2(1,'PID Simulator'!$D$8*B2679))+DEGREES(-'PID Simulator'!$D$9*B2679)</f>
        <v>-395.69732844890268</v>
      </c>
    </row>
    <row r="2680" spans="1:4" x14ac:dyDescent="0.15">
      <c r="A2680">
        <v>2679</v>
      </c>
      <c r="B2680">
        <v>5.3560999999999996</v>
      </c>
      <c r="C2680">
        <f>'PID Simulator'!$D$7/SQRT(1+('PID Simulator'!$D$8*B2680)^2)</f>
        <v>1.8667047954290618E-2</v>
      </c>
      <c r="D2680">
        <f>-DEGREES(ATAN2(1,'PID Simulator'!$D$8*B2680))+DEGREES(-'PID Simulator'!$D$9*B2680)</f>
        <v>-395.81231946126837</v>
      </c>
    </row>
    <row r="2681" spans="1:4" x14ac:dyDescent="0.15">
      <c r="A2681">
        <v>2680</v>
      </c>
      <c r="B2681">
        <v>5.3581000000000003</v>
      </c>
      <c r="C2681">
        <f>'PID Simulator'!$D$7/SQRT(1+('PID Simulator'!$D$8*B2681)^2)</f>
        <v>1.8660082594592335E-2</v>
      </c>
      <c r="D2681">
        <f>-DEGREES(ATAN2(1,'PID Simulator'!$D$8*B2681))+DEGREES(-'PID Simulator'!$D$9*B2681)</f>
        <v>-395.92731017553274</v>
      </c>
    </row>
    <row r="2682" spans="1:4" x14ac:dyDescent="0.15">
      <c r="A2682">
        <v>2681</v>
      </c>
      <c r="B2682">
        <v>5.3601000000000001</v>
      </c>
      <c r="C2682">
        <f>'PID Simulator'!$D$7/SQRT(1+('PID Simulator'!$D$8*B2682)^2)</f>
        <v>1.8653122430112853E-2</v>
      </c>
      <c r="D2682">
        <f>-DEGREES(ATAN2(1,'PID Simulator'!$D$8*B2682))+DEGREES(-'PID Simulator'!$D$9*B2682)</f>
        <v>-396.04230059202922</v>
      </c>
    </row>
    <row r="2683" spans="1:4" x14ac:dyDescent="0.15">
      <c r="A2683">
        <v>2682</v>
      </c>
      <c r="B2683">
        <v>5.3620999999999999</v>
      </c>
      <c r="C2683">
        <f>'PID Simulator'!$D$7/SQRT(1+('PID Simulator'!$D$8*B2683)^2)</f>
        <v>1.8646167455042939E-2</v>
      </c>
      <c r="D2683">
        <f>-DEGREES(ATAN2(1,'PID Simulator'!$D$8*B2683))+DEGREES(-'PID Simulator'!$D$9*B2683)</f>
        <v>-396.15729071109098</v>
      </c>
    </row>
    <row r="2684" spans="1:4" x14ac:dyDescent="0.15">
      <c r="A2684">
        <v>2683</v>
      </c>
      <c r="B2684">
        <v>5.3640999999999996</v>
      </c>
      <c r="C2684">
        <f>'PID Simulator'!$D$7/SQRT(1+('PID Simulator'!$D$8*B2684)^2)</f>
        <v>1.8639217663582029E-2</v>
      </c>
      <c r="D2684">
        <f>-DEGREES(ATAN2(1,'PID Simulator'!$D$8*B2684))+DEGREES(-'PID Simulator'!$D$9*B2684)</f>
        <v>-396.27228053305049</v>
      </c>
    </row>
    <row r="2685" spans="1:4" x14ac:dyDescent="0.15">
      <c r="A2685">
        <v>2684</v>
      </c>
      <c r="B2685">
        <v>5.3661000000000003</v>
      </c>
      <c r="C2685">
        <f>'PID Simulator'!$D$7/SQRT(1+('PID Simulator'!$D$8*B2685)^2)</f>
        <v>1.8632273049938197E-2</v>
      </c>
      <c r="D2685">
        <f>-DEGREES(ATAN2(1,'PID Simulator'!$D$8*B2685))+DEGREES(-'PID Simulator'!$D$9*B2685)</f>
        <v>-396.38727005823984</v>
      </c>
    </row>
    <row r="2686" spans="1:4" x14ac:dyDescent="0.15">
      <c r="A2686">
        <v>2685</v>
      </c>
      <c r="B2686">
        <v>5.3681000000000001</v>
      </c>
      <c r="C2686">
        <f>'PID Simulator'!$D$7/SQRT(1+('PID Simulator'!$D$8*B2686)^2)</f>
        <v>1.8625333608328153E-2</v>
      </c>
      <c r="D2686">
        <f>-DEGREES(ATAN2(1,'PID Simulator'!$D$8*B2686))+DEGREES(-'PID Simulator'!$D$9*B2686)</f>
        <v>-396.50225928699058</v>
      </c>
    </row>
    <row r="2687" spans="1:4" x14ac:dyDescent="0.15">
      <c r="A2687">
        <v>2686</v>
      </c>
      <c r="B2687">
        <v>5.3700999999999999</v>
      </c>
      <c r="C2687">
        <f>'PID Simulator'!$D$7/SQRT(1+('PID Simulator'!$D$8*B2687)^2)</f>
        <v>1.8618399332977195E-2</v>
      </c>
      <c r="D2687">
        <f>-DEGREES(ATAN2(1,'PID Simulator'!$D$8*B2687))+DEGREES(-'PID Simulator'!$D$9*B2687)</f>
        <v>-396.61724821963367</v>
      </c>
    </row>
    <row r="2688" spans="1:4" x14ac:dyDescent="0.15">
      <c r="A2688">
        <v>2687</v>
      </c>
      <c r="B2688">
        <v>5.3720999999999997</v>
      </c>
      <c r="C2688">
        <f>'PID Simulator'!$D$7/SQRT(1+('PID Simulator'!$D$8*B2688)^2)</f>
        <v>1.8611470218119226E-2</v>
      </c>
      <c r="D2688">
        <f>-DEGREES(ATAN2(1,'PID Simulator'!$D$8*B2688))+DEGREES(-'PID Simulator'!$D$9*B2688)</f>
        <v>-396.73223685649981</v>
      </c>
    </row>
    <row r="2689" spans="1:4" x14ac:dyDescent="0.15">
      <c r="A2689">
        <v>2688</v>
      </c>
      <c r="B2689">
        <v>5.3741000000000003</v>
      </c>
      <c r="C2689">
        <f>'PID Simulator'!$D$7/SQRT(1+('PID Simulator'!$D$8*B2689)^2)</f>
        <v>1.8604546257996724E-2</v>
      </c>
      <c r="D2689">
        <f>-DEGREES(ATAN2(1,'PID Simulator'!$D$8*B2689))+DEGREES(-'PID Simulator'!$D$9*B2689)</f>
        <v>-396.84722519791899</v>
      </c>
    </row>
    <row r="2690" spans="1:4" x14ac:dyDescent="0.15">
      <c r="A2690">
        <v>2689</v>
      </c>
      <c r="B2690">
        <v>5.3761000000000001</v>
      </c>
      <c r="C2690">
        <f>'PID Simulator'!$D$7/SQRT(1+('PID Simulator'!$D$8*B2690)^2)</f>
        <v>1.8597627446860721E-2</v>
      </c>
      <c r="D2690">
        <f>-DEGREES(ATAN2(1,'PID Simulator'!$D$8*B2690))+DEGREES(-'PID Simulator'!$D$9*B2690)</f>
        <v>-396.96221324422083</v>
      </c>
    </row>
    <row r="2691" spans="1:4" x14ac:dyDescent="0.15">
      <c r="A2691">
        <v>2690</v>
      </c>
      <c r="B2691">
        <v>5.3780999999999999</v>
      </c>
      <c r="C2691">
        <f>'PID Simulator'!$D$7/SQRT(1+('PID Simulator'!$D$8*B2691)^2)</f>
        <v>1.8590713778970799E-2</v>
      </c>
      <c r="D2691">
        <f>-DEGREES(ATAN2(1,'PID Simulator'!$D$8*B2691))+DEGREES(-'PID Simulator'!$D$9*B2691)</f>
        <v>-397.07720099573442</v>
      </c>
    </row>
    <row r="2692" spans="1:4" x14ac:dyDescent="0.15">
      <c r="A2692">
        <v>2691</v>
      </c>
      <c r="B2692">
        <v>5.3800999999999997</v>
      </c>
      <c r="C2692">
        <f>'PID Simulator'!$D$7/SQRT(1+('PID Simulator'!$D$8*B2692)^2)</f>
        <v>1.8583805248595073E-2</v>
      </c>
      <c r="D2692">
        <f>-DEGREES(ATAN2(1,'PID Simulator'!$D$8*B2692))+DEGREES(-'PID Simulator'!$D$9*B2692)</f>
        <v>-397.19218845278829</v>
      </c>
    </row>
    <row r="2693" spans="1:4" x14ac:dyDescent="0.15">
      <c r="A2693">
        <v>2692</v>
      </c>
      <c r="B2693">
        <v>5.3820999999999994</v>
      </c>
      <c r="C2693">
        <f>'PID Simulator'!$D$7/SQRT(1+('PID Simulator'!$D$8*B2693)^2)</f>
        <v>1.8576901850010152E-2</v>
      </c>
      <c r="D2693">
        <f>-DEGREES(ATAN2(1,'PID Simulator'!$D$8*B2693))+DEGREES(-'PID Simulator'!$D$9*B2693)</f>
        <v>-397.30717561571055</v>
      </c>
    </row>
    <row r="2694" spans="1:4" x14ac:dyDescent="0.15">
      <c r="A2694">
        <v>2693</v>
      </c>
      <c r="B2694">
        <v>5.3841000000000001</v>
      </c>
      <c r="C2694">
        <f>'PID Simulator'!$D$7/SQRT(1+('PID Simulator'!$D$8*B2694)^2)</f>
        <v>1.8570003577501163E-2</v>
      </c>
      <c r="D2694">
        <f>-DEGREES(ATAN2(1,'PID Simulator'!$D$8*B2694))+DEGREES(-'PID Simulator'!$D$9*B2694)</f>
        <v>-397.42216248482907</v>
      </c>
    </row>
    <row r="2695" spans="1:4" x14ac:dyDescent="0.15">
      <c r="A2695">
        <v>2694</v>
      </c>
      <c r="B2695">
        <v>5.3860999999999999</v>
      </c>
      <c r="C2695">
        <f>'PID Simulator'!$D$7/SQRT(1+('PID Simulator'!$D$8*B2695)^2)</f>
        <v>1.8563110425361705E-2</v>
      </c>
      <c r="D2695">
        <f>-DEGREES(ATAN2(1,'PID Simulator'!$D$8*B2695))+DEGREES(-'PID Simulator'!$D$9*B2695)</f>
        <v>-397.53714906047071</v>
      </c>
    </row>
    <row r="2696" spans="1:4" x14ac:dyDescent="0.15">
      <c r="A2696">
        <v>2695</v>
      </c>
      <c r="B2696">
        <v>5.3880999999999997</v>
      </c>
      <c r="C2696">
        <f>'PID Simulator'!$D$7/SQRT(1+('PID Simulator'!$D$8*B2696)^2)</f>
        <v>1.8556222387893839E-2</v>
      </c>
      <c r="D2696">
        <f>-DEGREES(ATAN2(1,'PID Simulator'!$D$8*B2696))+DEGREES(-'PID Simulator'!$D$9*B2696)</f>
        <v>-397.6521353429622</v>
      </c>
    </row>
    <row r="2697" spans="1:4" x14ac:dyDescent="0.15">
      <c r="A2697">
        <v>2696</v>
      </c>
      <c r="B2697">
        <v>5.3900999999999994</v>
      </c>
      <c r="C2697">
        <f>'PID Simulator'!$D$7/SQRT(1+('PID Simulator'!$D$8*B2697)^2)</f>
        <v>1.8549339459408083E-2</v>
      </c>
      <c r="D2697">
        <f>-DEGREES(ATAN2(1,'PID Simulator'!$D$8*B2697))+DEGREES(-'PID Simulator'!$D$9*B2697)</f>
        <v>-397.76712133262976</v>
      </c>
    </row>
    <row r="2698" spans="1:4" x14ac:dyDescent="0.15">
      <c r="A2698">
        <v>2697</v>
      </c>
      <c r="B2698">
        <v>5.3921000000000001</v>
      </c>
      <c r="C2698">
        <f>'PID Simulator'!$D$7/SQRT(1+('PID Simulator'!$D$8*B2698)^2)</f>
        <v>1.8542461634223382E-2</v>
      </c>
      <c r="D2698">
        <f>-DEGREES(ATAN2(1,'PID Simulator'!$D$8*B2698))+DEGREES(-'PID Simulator'!$D$9*B2698)</f>
        <v>-397.8821070297991</v>
      </c>
    </row>
    <row r="2699" spans="1:4" x14ac:dyDescent="0.15">
      <c r="A2699">
        <v>2698</v>
      </c>
      <c r="B2699">
        <v>5.3940999999999999</v>
      </c>
      <c r="C2699">
        <f>'PID Simulator'!$D$7/SQRT(1+('PID Simulator'!$D$8*B2699)^2)</f>
        <v>1.8535588906667101E-2</v>
      </c>
      <c r="D2699">
        <f>-DEGREES(ATAN2(1,'PID Simulator'!$D$8*B2699))+DEGREES(-'PID Simulator'!$D$9*B2699)</f>
        <v>-397.99709243479532</v>
      </c>
    </row>
    <row r="2700" spans="1:4" x14ac:dyDescent="0.15">
      <c r="A2700">
        <v>2699</v>
      </c>
      <c r="B2700">
        <v>5.3960999999999997</v>
      </c>
      <c r="C2700">
        <f>'PID Simulator'!$D$7/SQRT(1+('PID Simulator'!$D$8*B2700)^2)</f>
        <v>1.8528721271075015E-2</v>
      </c>
      <c r="D2700">
        <f>-DEGREES(ATAN2(1,'PID Simulator'!$D$8*B2700))+DEGREES(-'PID Simulator'!$D$9*B2700)</f>
        <v>-398.11207754794316</v>
      </c>
    </row>
    <row r="2701" spans="1:4" x14ac:dyDescent="0.15">
      <c r="A2701">
        <v>2700</v>
      </c>
      <c r="B2701">
        <v>5.3980999999999995</v>
      </c>
      <c r="C2701">
        <f>'PID Simulator'!$D$7/SQRT(1+('PID Simulator'!$D$8*B2701)^2)</f>
        <v>1.8521858721791278E-2</v>
      </c>
      <c r="D2701">
        <f>-DEGREES(ATAN2(1,'PID Simulator'!$D$8*B2701))+DEGREES(-'PID Simulator'!$D$9*B2701)</f>
        <v>-398.22706236956697</v>
      </c>
    </row>
    <row r="2702" spans="1:4" x14ac:dyDescent="0.15">
      <c r="A2702">
        <v>2701</v>
      </c>
      <c r="B2702">
        <v>5.4001000000000001</v>
      </c>
      <c r="C2702">
        <f>'PID Simulator'!$D$7/SQRT(1+('PID Simulator'!$D$8*B2702)^2)</f>
        <v>1.8515001253168413E-2</v>
      </c>
      <c r="D2702">
        <f>-DEGREES(ATAN2(1,'PID Simulator'!$D$8*B2702))+DEGREES(-'PID Simulator'!$D$9*B2702)</f>
        <v>-398.34204689999046</v>
      </c>
    </row>
    <row r="2703" spans="1:4" x14ac:dyDescent="0.15">
      <c r="A2703">
        <v>2702</v>
      </c>
      <c r="B2703">
        <v>5.4020999999999999</v>
      </c>
      <c r="C2703">
        <f>'PID Simulator'!$D$7/SQRT(1+('PID Simulator'!$D$8*B2703)^2)</f>
        <v>1.8508148859567312E-2</v>
      </c>
      <c r="D2703">
        <f>-DEGREES(ATAN2(1,'PID Simulator'!$D$8*B2703))+DEGREES(-'PID Simulator'!$D$9*B2703)</f>
        <v>-398.45703113953687</v>
      </c>
    </row>
    <row r="2704" spans="1:4" x14ac:dyDescent="0.15">
      <c r="A2704">
        <v>2703</v>
      </c>
      <c r="B2704">
        <v>5.4040999999999997</v>
      </c>
      <c r="C2704">
        <f>'PID Simulator'!$D$7/SQRT(1+('PID Simulator'!$D$8*B2704)^2)</f>
        <v>1.8501301535357194E-2</v>
      </c>
      <c r="D2704">
        <f>-DEGREES(ATAN2(1,'PID Simulator'!$D$8*B2704))+DEGREES(-'PID Simulator'!$D$9*B2704)</f>
        <v>-398.57201508852899</v>
      </c>
    </row>
    <row r="2705" spans="1:4" x14ac:dyDescent="0.15">
      <c r="A2705">
        <v>2704</v>
      </c>
      <c r="B2705">
        <v>5.4060999999999995</v>
      </c>
      <c r="C2705">
        <f>'PID Simulator'!$D$7/SQRT(1+('PID Simulator'!$D$8*B2705)^2)</f>
        <v>1.8494459274915612E-2</v>
      </c>
      <c r="D2705">
        <f>-DEGREES(ATAN2(1,'PID Simulator'!$D$8*B2705))+DEGREES(-'PID Simulator'!$D$9*B2705)</f>
        <v>-398.68699874728924</v>
      </c>
    </row>
    <row r="2706" spans="1:4" x14ac:dyDescent="0.15">
      <c r="A2706">
        <v>2705</v>
      </c>
      <c r="B2706">
        <v>5.4081000000000001</v>
      </c>
      <c r="C2706">
        <f>'PID Simulator'!$D$7/SQRT(1+('PID Simulator'!$D$8*B2706)^2)</f>
        <v>1.8487622072628423E-2</v>
      </c>
      <c r="D2706">
        <f>-DEGREES(ATAN2(1,'PID Simulator'!$D$8*B2706))+DEGREES(-'PID Simulator'!$D$9*B2706)</f>
        <v>-398.80198211613947</v>
      </c>
    </row>
    <row r="2707" spans="1:4" x14ac:dyDescent="0.15">
      <c r="A2707">
        <v>2706</v>
      </c>
      <c r="B2707">
        <v>5.4100999999999999</v>
      </c>
      <c r="C2707">
        <f>'PID Simulator'!$D$7/SQRT(1+('PID Simulator'!$D$8*B2707)^2)</f>
        <v>1.848078992288979E-2</v>
      </c>
      <c r="D2707">
        <f>-DEGREES(ATAN2(1,'PID Simulator'!$D$8*B2707))+DEGREES(-'PID Simulator'!$D$9*B2707)</f>
        <v>-398.91696519540085</v>
      </c>
    </row>
    <row r="2708" spans="1:4" x14ac:dyDescent="0.15">
      <c r="A2708">
        <v>2707</v>
      </c>
      <c r="B2708">
        <v>5.4120999999999997</v>
      </c>
      <c r="C2708">
        <f>'PID Simulator'!$D$7/SQRT(1+('PID Simulator'!$D$8*B2708)^2)</f>
        <v>1.8473962820102139E-2</v>
      </c>
      <c r="D2708">
        <f>-DEGREES(ATAN2(1,'PID Simulator'!$D$8*B2708))+DEGREES(-'PID Simulator'!$D$9*B2708)</f>
        <v>-399.03194798539448</v>
      </c>
    </row>
    <row r="2709" spans="1:4" x14ac:dyDescent="0.15">
      <c r="A2709">
        <v>2708</v>
      </c>
      <c r="B2709">
        <v>5.4140999999999995</v>
      </c>
      <c r="C2709">
        <f>'PID Simulator'!$D$7/SQRT(1+('PID Simulator'!$D$8*B2709)^2)</f>
        <v>1.8467140758676174E-2</v>
      </c>
      <c r="D2709">
        <f>-DEGREES(ATAN2(1,'PID Simulator'!$D$8*B2709))+DEGREES(-'PID Simulator'!$D$9*B2709)</f>
        <v>-399.14693048644079</v>
      </c>
    </row>
    <row r="2710" spans="1:4" x14ac:dyDescent="0.15">
      <c r="A2710">
        <v>2709</v>
      </c>
      <c r="B2710">
        <v>5.4161000000000001</v>
      </c>
      <c r="C2710">
        <f>'PID Simulator'!$D$7/SQRT(1+('PID Simulator'!$D$8*B2710)^2)</f>
        <v>1.8460323733030835E-2</v>
      </c>
      <c r="D2710">
        <f>-DEGREES(ATAN2(1,'PID Simulator'!$D$8*B2710))+DEGREES(-'PID Simulator'!$D$9*B2710)</f>
        <v>-399.26191269885965</v>
      </c>
    </row>
    <row r="2711" spans="1:4" x14ac:dyDescent="0.15">
      <c r="A2711">
        <v>2710</v>
      </c>
      <c r="B2711">
        <v>5.4180999999999999</v>
      </c>
      <c r="C2711">
        <f>'PID Simulator'!$D$7/SQRT(1+('PID Simulator'!$D$8*B2711)^2)</f>
        <v>1.8453511737593312E-2</v>
      </c>
      <c r="D2711">
        <f>-DEGREES(ATAN2(1,'PID Simulator'!$D$8*B2711))+DEGREES(-'PID Simulator'!$D$9*B2711)</f>
        <v>-399.37689462297055</v>
      </c>
    </row>
    <row r="2712" spans="1:4" x14ac:dyDescent="0.15">
      <c r="A2712">
        <v>2711</v>
      </c>
      <c r="B2712">
        <v>5.4200999999999997</v>
      </c>
      <c r="C2712">
        <f>'PID Simulator'!$D$7/SQRT(1+('PID Simulator'!$D$8*B2712)^2)</f>
        <v>1.8446704766798997E-2</v>
      </c>
      <c r="D2712">
        <f>-DEGREES(ATAN2(1,'PID Simulator'!$D$8*B2712))+DEGREES(-'PID Simulator'!$D$9*B2712)</f>
        <v>-399.49187625909258</v>
      </c>
    </row>
    <row r="2713" spans="1:4" x14ac:dyDescent="0.15">
      <c r="A2713">
        <v>2712</v>
      </c>
      <c r="B2713">
        <v>5.4220999999999995</v>
      </c>
      <c r="C2713">
        <f>'PID Simulator'!$D$7/SQRT(1+('PID Simulator'!$D$8*B2713)^2)</f>
        <v>1.8439902815091495E-2</v>
      </c>
      <c r="D2713">
        <f>-DEGREES(ATAN2(1,'PID Simulator'!$D$8*B2713))+DEGREES(-'PID Simulator'!$D$9*B2713)</f>
        <v>-399.60685760754416</v>
      </c>
    </row>
    <row r="2714" spans="1:4" x14ac:dyDescent="0.15">
      <c r="A2714">
        <v>2713</v>
      </c>
      <c r="B2714">
        <v>5.4241000000000001</v>
      </c>
      <c r="C2714">
        <f>'PID Simulator'!$D$7/SQRT(1+('PID Simulator'!$D$8*B2714)^2)</f>
        <v>1.8433105876922595E-2</v>
      </c>
      <c r="D2714">
        <f>-DEGREES(ATAN2(1,'PID Simulator'!$D$8*B2714))+DEGREES(-'PID Simulator'!$D$9*B2714)</f>
        <v>-399.72183866864344</v>
      </c>
    </row>
    <row r="2715" spans="1:4" x14ac:dyDescent="0.15">
      <c r="A2715">
        <v>2714</v>
      </c>
      <c r="B2715">
        <v>5.4260999999999999</v>
      </c>
      <c r="C2715">
        <f>'PID Simulator'!$D$7/SQRT(1+('PID Simulator'!$D$8*B2715)^2)</f>
        <v>1.8426313946752263E-2</v>
      </c>
      <c r="D2715">
        <f>-DEGREES(ATAN2(1,'PID Simulator'!$D$8*B2715))+DEGREES(-'PID Simulator'!$D$9*B2715)</f>
        <v>-399.83681944270802</v>
      </c>
    </row>
    <row r="2716" spans="1:4" x14ac:dyDescent="0.15">
      <c r="A2716">
        <v>2715</v>
      </c>
      <c r="B2716">
        <v>5.4280999999999997</v>
      </c>
      <c r="C2716">
        <f>'PID Simulator'!$D$7/SQRT(1+('PID Simulator'!$D$8*B2716)^2)</f>
        <v>1.8419527019048618E-2</v>
      </c>
      <c r="D2716">
        <f>-DEGREES(ATAN2(1,'PID Simulator'!$D$8*B2716))+DEGREES(-'PID Simulator'!$D$9*B2716)</f>
        <v>-399.95179993005496</v>
      </c>
    </row>
    <row r="2717" spans="1:4" x14ac:dyDescent="0.15">
      <c r="A2717">
        <v>2716</v>
      </c>
      <c r="B2717">
        <v>5.4300999999999995</v>
      </c>
      <c r="C2717">
        <f>'PID Simulator'!$D$7/SQRT(1+('PID Simulator'!$D$8*B2717)^2)</f>
        <v>1.8412745088287927E-2</v>
      </c>
      <c r="D2717">
        <f>-DEGREES(ATAN2(1,'PID Simulator'!$D$8*B2717))+DEGREES(-'PID Simulator'!$D$9*B2717)</f>
        <v>-400.066780131001</v>
      </c>
    </row>
    <row r="2718" spans="1:4" x14ac:dyDescent="0.15">
      <c r="A2718">
        <v>2717</v>
      </c>
      <c r="B2718">
        <v>5.4321000000000002</v>
      </c>
      <c r="C2718">
        <f>'PID Simulator'!$D$7/SQRT(1+('PID Simulator'!$D$8*B2718)^2)</f>
        <v>1.8405968148954576E-2</v>
      </c>
      <c r="D2718">
        <f>-DEGREES(ATAN2(1,'PID Simulator'!$D$8*B2718))+DEGREES(-'PID Simulator'!$D$9*B2718)</f>
        <v>-400.18176004586229</v>
      </c>
    </row>
    <row r="2719" spans="1:4" x14ac:dyDescent="0.15">
      <c r="A2719">
        <v>2718</v>
      </c>
      <c r="B2719">
        <v>5.4340999999999999</v>
      </c>
      <c r="C2719">
        <f>'PID Simulator'!$D$7/SQRT(1+('PID Simulator'!$D$8*B2719)^2)</f>
        <v>1.8399196195541083E-2</v>
      </c>
      <c r="D2719">
        <f>-DEGREES(ATAN2(1,'PID Simulator'!$D$8*B2719))+DEGREES(-'PID Simulator'!$D$9*B2719)</f>
        <v>-400.29673967495461</v>
      </c>
    </row>
    <row r="2720" spans="1:4" x14ac:dyDescent="0.15">
      <c r="A2720">
        <v>2719</v>
      </c>
      <c r="B2720">
        <v>5.4360999999999997</v>
      </c>
      <c r="C2720">
        <f>'PID Simulator'!$D$7/SQRT(1+('PID Simulator'!$D$8*B2720)^2)</f>
        <v>1.8392429222548044E-2</v>
      </c>
      <c r="D2720">
        <f>-DEGREES(ATAN2(1,'PID Simulator'!$D$8*B2720))+DEGREES(-'PID Simulator'!$D$9*B2720)</f>
        <v>-400.4117190185932</v>
      </c>
    </row>
    <row r="2721" spans="1:4" x14ac:dyDescent="0.15">
      <c r="A2721">
        <v>2720</v>
      </c>
      <c r="B2721">
        <v>5.4380999999999995</v>
      </c>
      <c r="C2721">
        <f>'PID Simulator'!$D$7/SQRT(1+('PID Simulator'!$D$8*B2721)^2)</f>
        <v>1.8385667224484148E-2</v>
      </c>
      <c r="D2721">
        <f>-DEGREES(ATAN2(1,'PID Simulator'!$D$8*B2721))+DEGREES(-'PID Simulator'!$D$9*B2721)</f>
        <v>-400.52669807709287</v>
      </c>
    </row>
    <row r="2722" spans="1:4" x14ac:dyDescent="0.15">
      <c r="A2722">
        <v>2721</v>
      </c>
      <c r="B2722">
        <v>5.4401000000000002</v>
      </c>
      <c r="C2722">
        <f>'PID Simulator'!$D$7/SQRT(1+('PID Simulator'!$D$8*B2722)^2)</f>
        <v>1.8378910195866148E-2</v>
      </c>
      <c r="D2722">
        <f>-DEGREES(ATAN2(1,'PID Simulator'!$D$8*B2722))+DEGREES(-'PID Simulator'!$D$9*B2722)</f>
        <v>-400.64167685076802</v>
      </c>
    </row>
    <row r="2723" spans="1:4" x14ac:dyDescent="0.15">
      <c r="A2723">
        <v>2722</v>
      </c>
      <c r="B2723">
        <v>5.4420999999999999</v>
      </c>
      <c r="C2723">
        <f>'PID Simulator'!$D$7/SQRT(1+('PID Simulator'!$D$8*B2723)^2)</f>
        <v>1.8372158131218858E-2</v>
      </c>
      <c r="D2723">
        <f>-DEGREES(ATAN2(1,'PID Simulator'!$D$8*B2723))+DEGREES(-'PID Simulator'!$D$9*B2723)</f>
        <v>-400.75665533993248</v>
      </c>
    </row>
    <row r="2724" spans="1:4" x14ac:dyDescent="0.15">
      <c r="A2724">
        <v>2723</v>
      </c>
      <c r="B2724">
        <v>5.4440999999999997</v>
      </c>
      <c r="C2724">
        <f>'PID Simulator'!$D$7/SQRT(1+('PID Simulator'!$D$8*B2724)^2)</f>
        <v>1.8365411025075124E-2</v>
      </c>
      <c r="D2724">
        <f>-DEGREES(ATAN2(1,'PID Simulator'!$D$8*B2724))+DEGREES(-'PID Simulator'!$D$9*B2724)</f>
        <v>-400.87163354489962</v>
      </c>
    </row>
    <row r="2725" spans="1:4" x14ac:dyDescent="0.15">
      <c r="A2725">
        <v>2724</v>
      </c>
      <c r="B2725">
        <v>5.4460999999999995</v>
      </c>
      <c r="C2725">
        <f>'PID Simulator'!$D$7/SQRT(1+('PID Simulator'!$D$8*B2725)^2)</f>
        <v>1.835866887197582E-2</v>
      </c>
      <c r="D2725">
        <f>-DEGREES(ATAN2(1,'PID Simulator'!$D$8*B2725))+DEGREES(-'PID Simulator'!$D$9*B2725)</f>
        <v>-400.98661146598249</v>
      </c>
    </row>
    <row r="2726" spans="1:4" x14ac:dyDescent="0.15">
      <c r="A2726">
        <v>2725</v>
      </c>
      <c r="B2726">
        <v>5.4481000000000002</v>
      </c>
      <c r="C2726">
        <f>'PID Simulator'!$D$7/SQRT(1+('PID Simulator'!$D$8*B2726)^2)</f>
        <v>1.8351931666469826E-2</v>
      </c>
      <c r="D2726">
        <f>-DEGREES(ATAN2(1,'PID Simulator'!$D$8*B2726))+DEGREES(-'PID Simulator'!$D$9*B2726)</f>
        <v>-401.10158910349355</v>
      </c>
    </row>
    <row r="2727" spans="1:4" x14ac:dyDescent="0.15">
      <c r="A2727">
        <v>2726</v>
      </c>
      <c r="B2727">
        <v>5.4500999999999999</v>
      </c>
      <c r="C2727">
        <f>'PID Simulator'!$D$7/SQRT(1+('PID Simulator'!$D$8*B2727)^2)</f>
        <v>1.8345199403114017E-2</v>
      </c>
      <c r="D2727">
        <f>-DEGREES(ATAN2(1,'PID Simulator'!$D$8*B2727))+DEGREES(-'PID Simulator'!$D$9*B2727)</f>
        <v>-401.21656645774488</v>
      </c>
    </row>
    <row r="2728" spans="1:4" x14ac:dyDescent="0.15">
      <c r="A2728">
        <v>2727</v>
      </c>
      <c r="B2728">
        <v>5.4520999999999997</v>
      </c>
      <c r="C2728">
        <f>'PID Simulator'!$D$7/SQRT(1+('PID Simulator'!$D$8*B2728)^2)</f>
        <v>1.8338472076473256E-2</v>
      </c>
      <c r="D2728">
        <f>-DEGREES(ATAN2(1,'PID Simulator'!$D$8*B2728))+DEGREES(-'PID Simulator'!$D$9*B2728)</f>
        <v>-401.33154352904796</v>
      </c>
    </row>
    <row r="2729" spans="1:4" x14ac:dyDescent="0.15">
      <c r="A2729">
        <v>2728</v>
      </c>
      <c r="B2729">
        <v>5.4540999999999995</v>
      </c>
      <c r="C2729">
        <f>'PID Simulator'!$D$7/SQRT(1+('PID Simulator'!$D$8*B2729)^2)</f>
        <v>1.8331749681120363E-2</v>
      </c>
      <c r="D2729">
        <f>-DEGREES(ATAN2(1,'PID Simulator'!$D$8*B2729))+DEGREES(-'PID Simulator'!$D$9*B2729)</f>
        <v>-401.44652031771403</v>
      </c>
    </row>
    <row r="2730" spans="1:4" x14ac:dyDescent="0.15">
      <c r="A2730">
        <v>2729</v>
      </c>
      <c r="B2730">
        <v>5.4561000000000002</v>
      </c>
      <c r="C2730">
        <f>'PID Simulator'!$D$7/SQRT(1+('PID Simulator'!$D$8*B2730)^2)</f>
        <v>1.8325032211636109E-2</v>
      </c>
      <c r="D2730">
        <f>-DEGREES(ATAN2(1,'PID Simulator'!$D$8*B2730))+DEGREES(-'PID Simulator'!$D$9*B2730)</f>
        <v>-401.56149682405379</v>
      </c>
    </row>
    <row r="2731" spans="1:4" x14ac:dyDescent="0.15">
      <c r="A2731">
        <v>2730</v>
      </c>
      <c r="B2731">
        <v>5.4581</v>
      </c>
      <c r="C2731">
        <f>'PID Simulator'!$D$7/SQRT(1+('PID Simulator'!$D$8*B2731)^2)</f>
        <v>1.8318319662609203E-2</v>
      </c>
      <c r="D2731">
        <f>-DEGREES(ATAN2(1,'PID Simulator'!$D$8*B2731))+DEGREES(-'PID Simulator'!$D$9*B2731)</f>
        <v>-401.67647304837737</v>
      </c>
    </row>
    <row r="2732" spans="1:4" x14ac:dyDescent="0.15">
      <c r="A2732">
        <v>2731</v>
      </c>
      <c r="B2732">
        <v>5.4600999999999997</v>
      </c>
      <c r="C2732">
        <f>'PID Simulator'!$D$7/SQRT(1+('PID Simulator'!$D$8*B2732)^2)</f>
        <v>1.8311612028636279E-2</v>
      </c>
      <c r="D2732">
        <f>-DEGREES(ATAN2(1,'PID Simulator'!$D$8*B2732))+DEGREES(-'PID Simulator'!$D$9*B2732)</f>
        <v>-401.79144899099447</v>
      </c>
    </row>
    <row r="2733" spans="1:4" x14ac:dyDescent="0.15">
      <c r="A2733">
        <v>2732</v>
      </c>
      <c r="B2733">
        <v>5.4620999999999995</v>
      </c>
      <c r="C2733">
        <f>'PID Simulator'!$D$7/SQRT(1+('PID Simulator'!$D$8*B2733)^2)</f>
        <v>1.8304909304321878E-2</v>
      </c>
      <c r="D2733">
        <f>-DEGREES(ATAN2(1,'PID Simulator'!$D$8*B2733))+DEGREES(-'PID Simulator'!$D$9*B2733)</f>
        <v>-401.90642465221458</v>
      </c>
    </row>
    <row r="2734" spans="1:4" x14ac:dyDescent="0.15">
      <c r="A2734">
        <v>2733</v>
      </c>
      <c r="B2734">
        <v>5.4641000000000002</v>
      </c>
      <c r="C2734">
        <f>'PID Simulator'!$D$7/SQRT(1+('PID Simulator'!$D$8*B2734)^2)</f>
        <v>1.8298211484278421E-2</v>
      </c>
      <c r="D2734">
        <f>-DEGREES(ATAN2(1,'PID Simulator'!$D$8*B2734))+DEGREES(-'PID Simulator'!$D$9*B2734)</f>
        <v>-402.02140003234649</v>
      </c>
    </row>
    <row r="2735" spans="1:4" x14ac:dyDescent="0.15">
      <c r="A2735">
        <v>2734</v>
      </c>
      <c r="B2735">
        <v>5.4661</v>
      </c>
      <c r="C2735">
        <f>'PID Simulator'!$D$7/SQRT(1+('PID Simulator'!$D$8*B2735)^2)</f>
        <v>1.8291518563126233E-2</v>
      </c>
      <c r="D2735">
        <f>-DEGREES(ATAN2(1,'PID Simulator'!$D$8*B2735))+DEGREES(-'PID Simulator'!$D$9*B2735)</f>
        <v>-402.13637513169851</v>
      </c>
    </row>
    <row r="2736" spans="1:4" x14ac:dyDescent="0.15">
      <c r="A2736">
        <v>2735</v>
      </c>
      <c r="B2736">
        <v>5.4680999999999997</v>
      </c>
      <c r="C2736">
        <f>'PID Simulator'!$D$7/SQRT(1+('PID Simulator'!$D$8*B2736)^2)</f>
        <v>1.8284830535493485E-2</v>
      </c>
      <c r="D2736">
        <f>-DEGREES(ATAN2(1,'PID Simulator'!$D$8*B2736))+DEGREES(-'PID Simulator'!$D$9*B2736)</f>
        <v>-402.25134995057869</v>
      </c>
    </row>
    <row r="2737" spans="1:4" x14ac:dyDescent="0.15">
      <c r="A2737">
        <v>2736</v>
      </c>
      <c r="B2737">
        <v>5.4700999999999995</v>
      </c>
      <c r="C2737">
        <f>'PID Simulator'!$D$7/SQRT(1+('PID Simulator'!$D$8*B2737)^2)</f>
        <v>1.827814739601619E-2</v>
      </c>
      <c r="D2737">
        <f>-DEGREES(ATAN2(1,'PID Simulator'!$D$8*B2737))+DEGREES(-'PID Simulator'!$D$9*B2737)</f>
        <v>-402.36632448929447</v>
      </c>
    </row>
    <row r="2738" spans="1:4" x14ac:dyDescent="0.15">
      <c r="A2738">
        <v>2737</v>
      </c>
      <c r="B2738">
        <v>5.4721000000000002</v>
      </c>
      <c r="C2738">
        <f>'PID Simulator'!$D$7/SQRT(1+('PID Simulator'!$D$8*B2738)^2)</f>
        <v>1.8271469139338213E-2</v>
      </c>
      <c r="D2738">
        <f>-DEGREES(ATAN2(1,'PID Simulator'!$D$8*B2738))+DEGREES(-'PID Simulator'!$D$9*B2738)</f>
        <v>-402.48129874815311</v>
      </c>
    </row>
    <row r="2739" spans="1:4" x14ac:dyDescent="0.15">
      <c r="A2739">
        <v>2738</v>
      </c>
      <c r="B2739">
        <v>5.4741</v>
      </c>
      <c r="C2739">
        <f>'PID Simulator'!$D$7/SQRT(1+('PID Simulator'!$D$8*B2739)^2)</f>
        <v>1.8264795760111238E-2</v>
      </c>
      <c r="D2739">
        <f>-DEGREES(ATAN2(1,'PID Simulator'!$D$8*B2739))+DEGREES(-'PID Simulator'!$D$9*B2739)</f>
        <v>-402.59627272746087</v>
      </c>
    </row>
    <row r="2740" spans="1:4" x14ac:dyDescent="0.15">
      <c r="A2740">
        <v>2739</v>
      </c>
      <c r="B2740">
        <v>5.4760999999999997</v>
      </c>
      <c r="C2740">
        <f>'PID Simulator'!$D$7/SQRT(1+('PID Simulator'!$D$8*B2740)^2)</f>
        <v>1.8258127252994753E-2</v>
      </c>
      <c r="D2740">
        <f>-DEGREES(ATAN2(1,'PID Simulator'!$D$8*B2740))+DEGREES(-'PID Simulator'!$D$9*B2740)</f>
        <v>-402.71124642752415</v>
      </c>
    </row>
    <row r="2741" spans="1:4" x14ac:dyDescent="0.15">
      <c r="A2741">
        <v>2740</v>
      </c>
      <c r="B2741">
        <v>5.4780999999999995</v>
      </c>
      <c r="C2741">
        <f>'PID Simulator'!$D$7/SQRT(1+('PID Simulator'!$D$8*B2741)^2)</f>
        <v>1.8251463612656029E-2</v>
      </c>
      <c r="D2741">
        <f>-DEGREES(ATAN2(1,'PID Simulator'!$D$8*B2741))+DEGREES(-'PID Simulator'!$D$9*B2741)</f>
        <v>-402.82621984864863</v>
      </c>
    </row>
    <row r="2742" spans="1:4" x14ac:dyDescent="0.15">
      <c r="A2742">
        <v>2741</v>
      </c>
      <c r="B2742">
        <v>5.4801000000000002</v>
      </c>
      <c r="C2742">
        <f>'PID Simulator'!$D$7/SQRT(1+('PID Simulator'!$D$8*B2742)^2)</f>
        <v>1.8244804833770129E-2</v>
      </c>
      <c r="D2742">
        <f>-DEGREES(ATAN2(1,'PID Simulator'!$D$8*B2742))+DEGREES(-'PID Simulator'!$D$9*B2742)</f>
        <v>-402.94119299113953</v>
      </c>
    </row>
    <row r="2743" spans="1:4" x14ac:dyDescent="0.15">
      <c r="A2743">
        <v>2742</v>
      </c>
      <c r="B2743">
        <v>5.4821</v>
      </c>
      <c r="C2743">
        <f>'PID Simulator'!$D$7/SQRT(1+('PID Simulator'!$D$8*B2743)^2)</f>
        <v>1.8238150911019879E-2</v>
      </c>
      <c r="D2743">
        <f>-DEGREES(ATAN2(1,'PID Simulator'!$D$8*B2743))+DEGREES(-'PID Simulator'!$D$9*B2743)</f>
        <v>-403.05616585530169</v>
      </c>
    </row>
    <row r="2744" spans="1:4" x14ac:dyDescent="0.15">
      <c r="A2744">
        <v>2743</v>
      </c>
      <c r="B2744">
        <v>5.4840999999999998</v>
      </c>
      <c r="C2744">
        <f>'PID Simulator'!$D$7/SQRT(1+('PID Simulator'!$D$8*B2744)^2)</f>
        <v>1.8231501839095849E-2</v>
      </c>
      <c r="D2744">
        <f>-DEGREES(ATAN2(1,'PID Simulator'!$D$8*B2744))+DEGREES(-'PID Simulator'!$D$9*B2744)</f>
        <v>-403.1711384414395</v>
      </c>
    </row>
    <row r="2745" spans="1:4" x14ac:dyDescent="0.15">
      <c r="A2745">
        <v>2744</v>
      </c>
      <c r="B2745">
        <v>5.4860999999999995</v>
      </c>
      <c r="C2745">
        <f>'PID Simulator'!$D$7/SQRT(1+('PID Simulator'!$D$8*B2745)^2)</f>
        <v>1.8224857612696346E-2</v>
      </c>
      <c r="D2745">
        <f>-DEGREES(ATAN2(1,'PID Simulator'!$D$8*B2745))+DEGREES(-'PID Simulator'!$D$9*B2745)</f>
        <v>-403.2861107498569</v>
      </c>
    </row>
    <row r="2746" spans="1:4" x14ac:dyDescent="0.15">
      <c r="A2746">
        <v>2745</v>
      </c>
      <c r="B2746">
        <v>5.4881000000000002</v>
      </c>
      <c r="C2746">
        <f>'PID Simulator'!$D$7/SQRT(1+('PID Simulator'!$D$8*B2746)^2)</f>
        <v>1.8218218226527399E-2</v>
      </c>
      <c r="D2746">
        <f>-DEGREES(ATAN2(1,'PID Simulator'!$D$8*B2746))+DEGREES(-'PID Simulator'!$D$9*B2746)</f>
        <v>-403.40108278085734</v>
      </c>
    </row>
    <row r="2747" spans="1:4" x14ac:dyDescent="0.15">
      <c r="A2747">
        <v>2746</v>
      </c>
      <c r="B2747">
        <v>5.4901</v>
      </c>
      <c r="C2747">
        <f>'PID Simulator'!$D$7/SQRT(1+('PID Simulator'!$D$8*B2747)^2)</f>
        <v>1.8211583675302748E-2</v>
      </c>
      <c r="D2747">
        <f>-DEGREES(ATAN2(1,'PID Simulator'!$D$8*B2747))+DEGREES(-'PID Simulator'!$D$9*B2747)</f>
        <v>-403.51605453474389</v>
      </c>
    </row>
    <row r="2748" spans="1:4" x14ac:dyDescent="0.15">
      <c r="A2748">
        <v>2747</v>
      </c>
      <c r="B2748">
        <v>5.4920999999999998</v>
      </c>
      <c r="C2748">
        <f>'PID Simulator'!$D$7/SQRT(1+('PID Simulator'!$D$8*B2748)^2)</f>
        <v>1.8204953953743823E-2</v>
      </c>
      <c r="D2748">
        <f>-DEGREES(ATAN2(1,'PID Simulator'!$D$8*B2748))+DEGREES(-'PID Simulator'!$D$9*B2748)</f>
        <v>-403.63102601181913</v>
      </c>
    </row>
    <row r="2749" spans="1:4" x14ac:dyDescent="0.15">
      <c r="A2749">
        <v>2748</v>
      </c>
      <c r="B2749">
        <v>5.4940999999999995</v>
      </c>
      <c r="C2749">
        <f>'PID Simulator'!$D$7/SQRT(1+('PID Simulator'!$D$8*B2749)^2)</f>
        <v>1.8198329056579737E-2</v>
      </c>
      <c r="D2749">
        <f>-DEGREES(ATAN2(1,'PID Simulator'!$D$8*B2749))+DEGREES(-'PID Simulator'!$D$9*B2749)</f>
        <v>-403.7459972123853</v>
      </c>
    </row>
    <row r="2750" spans="1:4" x14ac:dyDescent="0.15">
      <c r="A2750">
        <v>2749</v>
      </c>
      <c r="B2750">
        <v>5.4961000000000002</v>
      </c>
      <c r="C2750">
        <f>'PID Simulator'!$D$7/SQRT(1+('PID Simulator'!$D$8*B2750)^2)</f>
        <v>1.8191708978547268E-2</v>
      </c>
      <c r="D2750">
        <f>-DEGREES(ATAN2(1,'PID Simulator'!$D$8*B2750))+DEGREES(-'PID Simulator'!$D$9*B2750)</f>
        <v>-403.86096813674408</v>
      </c>
    </row>
    <row r="2751" spans="1:4" x14ac:dyDescent="0.15">
      <c r="A2751">
        <v>2750</v>
      </c>
      <c r="B2751">
        <v>5.4981</v>
      </c>
      <c r="C2751">
        <f>'PID Simulator'!$D$7/SQRT(1+('PID Simulator'!$D$8*B2751)^2)</f>
        <v>1.8185093714390844E-2</v>
      </c>
      <c r="D2751">
        <f>-DEGREES(ATAN2(1,'PID Simulator'!$D$8*B2751))+DEGREES(-'PID Simulator'!$D$9*B2751)</f>
        <v>-403.97593878519677</v>
      </c>
    </row>
    <row r="2752" spans="1:4" x14ac:dyDescent="0.15">
      <c r="A2752">
        <v>2751</v>
      </c>
      <c r="B2752">
        <v>5.5000999999999998</v>
      </c>
      <c r="C2752">
        <f>'PID Simulator'!$D$7/SQRT(1+('PID Simulator'!$D$8*B2752)^2)</f>
        <v>1.8178483258862534E-2</v>
      </c>
      <c r="D2752">
        <f>-DEGREES(ATAN2(1,'PID Simulator'!$D$8*B2752))+DEGREES(-'PID Simulator'!$D$9*B2752)</f>
        <v>-404.09090915804421</v>
      </c>
    </row>
    <row r="2753" spans="1:4" x14ac:dyDescent="0.15">
      <c r="A2753">
        <v>2752</v>
      </c>
      <c r="B2753">
        <v>5.5020999999999995</v>
      </c>
      <c r="C2753">
        <f>'PID Simulator'!$D$7/SQRT(1+('PID Simulator'!$D$8*B2753)^2)</f>
        <v>1.817187760672203E-2</v>
      </c>
      <c r="D2753">
        <f>-DEGREES(ATAN2(1,'PID Simulator'!$D$8*B2753))+DEGREES(-'PID Simulator'!$D$9*B2753)</f>
        <v>-404.20587925558675</v>
      </c>
    </row>
    <row r="2754" spans="1:4" x14ac:dyDescent="0.15">
      <c r="A2754">
        <v>2753</v>
      </c>
      <c r="B2754">
        <v>5.5041000000000002</v>
      </c>
      <c r="C2754">
        <f>'PID Simulator'!$D$7/SQRT(1+('PID Simulator'!$D$8*B2754)^2)</f>
        <v>1.8165276752736624E-2</v>
      </c>
      <c r="D2754">
        <f>-DEGREES(ATAN2(1,'PID Simulator'!$D$8*B2754))+DEGREES(-'PID Simulator'!$D$9*B2754)</f>
        <v>-404.32084907812452</v>
      </c>
    </row>
    <row r="2755" spans="1:4" x14ac:dyDescent="0.15">
      <c r="A2755">
        <v>2754</v>
      </c>
      <c r="B2755">
        <v>5.5061</v>
      </c>
      <c r="C2755">
        <f>'PID Simulator'!$D$7/SQRT(1+('PID Simulator'!$D$8*B2755)^2)</f>
        <v>1.8158680691681226E-2</v>
      </c>
      <c r="D2755">
        <f>-DEGREES(ATAN2(1,'PID Simulator'!$D$8*B2755))+DEGREES(-'PID Simulator'!$D$9*B2755)</f>
        <v>-404.43581862595693</v>
      </c>
    </row>
    <row r="2756" spans="1:4" x14ac:dyDescent="0.15">
      <c r="A2756">
        <v>2755</v>
      </c>
      <c r="B2756">
        <v>5.5080999999999998</v>
      </c>
      <c r="C2756">
        <f>'PID Simulator'!$D$7/SQRT(1+('PID Simulator'!$D$8*B2756)^2)</f>
        <v>1.8152089418338315E-2</v>
      </c>
      <c r="D2756">
        <f>-DEGREES(ATAN2(1,'PID Simulator'!$D$8*B2756))+DEGREES(-'PID Simulator'!$D$9*B2756)</f>
        <v>-404.55078789938312</v>
      </c>
    </row>
    <row r="2757" spans="1:4" x14ac:dyDescent="0.15">
      <c r="A2757">
        <v>2756</v>
      </c>
      <c r="B2757">
        <v>5.5100999999999996</v>
      </c>
      <c r="C2757">
        <f>'PID Simulator'!$D$7/SQRT(1+('PID Simulator'!$D$8*B2757)^2)</f>
        <v>1.8145502927497937E-2</v>
      </c>
      <c r="D2757">
        <f>-DEGREES(ATAN2(1,'PID Simulator'!$D$8*B2757))+DEGREES(-'PID Simulator'!$D$9*B2757)</f>
        <v>-404.66575689870172</v>
      </c>
    </row>
    <row r="2758" spans="1:4" x14ac:dyDescent="0.15">
      <c r="A2758">
        <v>2757</v>
      </c>
      <c r="B2758">
        <v>5.5121000000000002</v>
      </c>
      <c r="C2758">
        <f>'PID Simulator'!$D$7/SQRT(1+('PID Simulator'!$D$8*B2758)^2)</f>
        <v>1.8138921213957698E-2</v>
      </c>
      <c r="D2758">
        <f>-DEGREES(ATAN2(1,'PID Simulator'!$D$8*B2758))+DEGREES(-'PID Simulator'!$D$9*B2758)</f>
        <v>-404.78072562421113</v>
      </c>
    </row>
    <row r="2759" spans="1:4" x14ac:dyDescent="0.15">
      <c r="A2759">
        <v>2758</v>
      </c>
      <c r="B2759">
        <v>5.5141</v>
      </c>
      <c r="C2759">
        <f>'PID Simulator'!$D$7/SQRT(1+('PID Simulator'!$D$8*B2759)^2)</f>
        <v>1.8132344272522746E-2</v>
      </c>
      <c r="D2759">
        <f>-DEGREES(ATAN2(1,'PID Simulator'!$D$8*B2759))+DEGREES(-'PID Simulator'!$D$9*B2759)</f>
        <v>-404.895694076209</v>
      </c>
    </row>
    <row r="2760" spans="1:4" x14ac:dyDescent="0.15">
      <c r="A2760">
        <v>2759</v>
      </c>
      <c r="B2760">
        <v>5.5160999999999998</v>
      </c>
      <c r="C2760">
        <f>'PID Simulator'!$D$7/SQRT(1+('PID Simulator'!$D$8*B2760)^2)</f>
        <v>1.8125772098005751E-2</v>
      </c>
      <c r="D2760">
        <f>-DEGREES(ATAN2(1,'PID Simulator'!$D$8*B2760))+DEGREES(-'PID Simulator'!$D$9*B2760)</f>
        <v>-405.01066225499267</v>
      </c>
    </row>
    <row r="2761" spans="1:4" x14ac:dyDescent="0.15">
      <c r="A2761">
        <v>2760</v>
      </c>
      <c r="B2761">
        <v>5.5180999999999996</v>
      </c>
      <c r="C2761">
        <f>'PID Simulator'!$D$7/SQRT(1+('PID Simulator'!$D$8*B2761)^2)</f>
        <v>1.8119204685226913E-2</v>
      </c>
      <c r="D2761">
        <f>-DEGREES(ATAN2(1,'PID Simulator'!$D$8*B2761))+DEGREES(-'PID Simulator'!$D$9*B2761)</f>
        <v>-405.12563016085926</v>
      </c>
    </row>
    <row r="2762" spans="1:4" x14ac:dyDescent="0.15">
      <c r="A2762">
        <v>2761</v>
      </c>
      <c r="B2762">
        <v>5.5201000000000002</v>
      </c>
      <c r="C2762">
        <f>'PID Simulator'!$D$7/SQRT(1+('PID Simulator'!$D$8*B2762)^2)</f>
        <v>1.8112642029013911E-2</v>
      </c>
      <c r="D2762">
        <f>-DEGREES(ATAN2(1,'PID Simulator'!$D$8*B2762))+DEGREES(-'PID Simulator'!$D$9*B2762)</f>
        <v>-405.24059779410521</v>
      </c>
    </row>
    <row r="2763" spans="1:4" x14ac:dyDescent="0.15">
      <c r="A2763">
        <v>2762</v>
      </c>
      <c r="B2763">
        <v>5.5221</v>
      </c>
      <c r="C2763">
        <f>'PID Simulator'!$D$7/SQRT(1+('PID Simulator'!$D$8*B2763)^2)</f>
        <v>1.8106084124201925E-2</v>
      </c>
      <c r="D2763">
        <f>-DEGREES(ATAN2(1,'PID Simulator'!$D$8*B2763))+DEGREES(-'PID Simulator'!$D$9*B2763)</f>
        <v>-405.35556515502651</v>
      </c>
    </row>
    <row r="2764" spans="1:4" x14ac:dyDescent="0.15">
      <c r="A2764">
        <v>2763</v>
      </c>
      <c r="B2764">
        <v>5.5240999999999998</v>
      </c>
      <c r="C2764">
        <f>'PID Simulator'!$D$7/SQRT(1+('PID Simulator'!$D$8*B2764)^2)</f>
        <v>1.8099530965633603E-2</v>
      </c>
      <c r="D2764">
        <f>-DEGREES(ATAN2(1,'PID Simulator'!$D$8*B2764))+DEGREES(-'PID Simulator'!$D$9*B2764)</f>
        <v>-405.47053224391891</v>
      </c>
    </row>
    <row r="2765" spans="1:4" x14ac:dyDescent="0.15">
      <c r="A2765">
        <v>2764</v>
      </c>
      <c r="B2765">
        <v>5.5260999999999996</v>
      </c>
      <c r="C2765">
        <f>'PID Simulator'!$D$7/SQRT(1+('PID Simulator'!$D$8*B2765)^2)</f>
        <v>1.8092982548159064E-2</v>
      </c>
      <c r="D2765">
        <f>-DEGREES(ATAN2(1,'PID Simulator'!$D$8*B2765))+DEGREES(-'PID Simulator'!$D$9*B2765)</f>
        <v>-405.5854990610776</v>
      </c>
    </row>
    <row r="2766" spans="1:4" x14ac:dyDescent="0.15">
      <c r="A2766">
        <v>2765</v>
      </c>
      <c r="B2766">
        <v>5.5281000000000002</v>
      </c>
      <c r="C2766">
        <f>'PID Simulator'!$D$7/SQRT(1+('PID Simulator'!$D$8*B2766)^2)</f>
        <v>1.8086438866635846E-2</v>
      </c>
      <c r="D2766">
        <f>-DEGREES(ATAN2(1,'PID Simulator'!$D$8*B2766))+DEGREES(-'PID Simulator'!$D$9*B2766)</f>
        <v>-405.70046560679748</v>
      </c>
    </row>
    <row r="2767" spans="1:4" x14ac:dyDescent="0.15">
      <c r="A2767">
        <v>2766</v>
      </c>
      <c r="B2767">
        <v>5.5301</v>
      </c>
      <c r="C2767">
        <f>'PID Simulator'!$D$7/SQRT(1+('PID Simulator'!$D$8*B2767)^2)</f>
        <v>1.8079899915928961E-2</v>
      </c>
      <c r="D2767">
        <f>-DEGREES(ATAN2(1,'PID Simulator'!$D$8*B2767))+DEGREES(-'PID Simulator'!$D$9*B2767)</f>
        <v>-405.81543188137277</v>
      </c>
    </row>
    <row r="2768" spans="1:4" x14ac:dyDescent="0.15">
      <c r="A2768">
        <v>2767</v>
      </c>
      <c r="B2768">
        <v>5.5320999999999998</v>
      </c>
      <c r="C2768">
        <f>'PID Simulator'!$D$7/SQRT(1+('PID Simulator'!$D$8*B2768)^2)</f>
        <v>1.8073365690910809E-2</v>
      </c>
      <c r="D2768">
        <f>-DEGREES(ATAN2(1,'PID Simulator'!$D$8*B2768))+DEGREES(-'PID Simulator'!$D$9*B2768)</f>
        <v>-405.93039788509748</v>
      </c>
    </row>
    <row r="2769" spans="1:4" x14ac:dyDescent="0.15">
      <c r="A2769">
        <v>2768</v>
      </c>
      <c r="B2769">
        <v>5.5340999999999996</v>
      </c>
      <c r="C2769">
        <f>'PID Simulator'!$D$7/SQRT(1+('PID Simulator'!$D$8*B2769)^2)</f>
        <v>1.8066836186461203E-2</v>
      </c>
      <c r="D2769">
        <f>-DEGREES(ATAN2(1,'PID Simulator'!$D$8*B2769))+DEGREES(-'PID Simulator'!$D$9*B2769)</f>
        <v>-406.04536361826518</v>
      </c>
    </row>
    <row r="2770" spans="1:4" x14ac:dyDescent="0.15">
      <c r="A2770">
        <v>2769</v>
      </c>
      <c r="B2770">
        <v>5.5361000000000002</v>
      </c>
      <c r="C2770">
        <f>'PID Simulator'!$D$7/SQRT(1+('PID Simulator'!$D$8*B2770)^2)</f>
        <v>1.806031139746735E-2</v>
      </c>
      <c r="D2770">
        <f>-DEGREES(ATAN2(1,'PID Simulator'!$D$8*B2770))+DEGREES(-'PID Simulator'!$D$9*B2770)</f>
        <v>-406.16032908116898</v>
      </c>
    </row>
    <row r="2771" spans="1:4" x14ac:dyDescent="0.15">
      <c r="A2771">
        <v>2770</v>
      </c>
      <c r="B2771">
        <v>5.5381</v>
      </c>
      <c r="C2771">
        <f>'PID Simulator'!$D$7/SQRT(1+('PID Simulator'!$D$8*B2771)^2)</f>
        <v>1.8053791318823849E-2</v>
      </c>
      <c r="D2771">
        <f>-DEGREES(ATAN2(1,'PID Simulator'!$D$8*B2771))+DEGREES(-'PID Simulator'!$D$9*B2771)</f>
        <v>-406.27529427410144</v>
      </c>
    </row>
    <row r="2772" spans="1:4" x14ac:dyDescent="0.15">
      <c r="A2772">
        <v>2771</v>
      </c>
      <c r="B2772">
        <v>5.5400999999999998</v>
      </c>
      <c r="C2772">
        <f>'PID Simulator'!$D$7/SQRT(1+('PID Simulator'!$D$8*B2772)^2)</f>
        <v>1.8047275945432647E-2</v>
      </c>
      <c r="D2772">
        <f>-DEGREES(ATAN2(1,'PID Simulator'!$D$8*B2772))+DEGREES(-'PID Simulator'!$D$9*B2772)</f>
        <v>-406.39025919735491</v>
      </c>
    </row>
    <row r="2773" spans="1:4" x14ac:dyDescent="0.15">
      <c r="A2773">
        <v>2772</v>
      </c>
      <c r="B2773">
        <v>5.5420999999999996</v>
      </c>
      <c r="C2773">
        <f>'PID Simulator'!$D$7/SQRT(1+('PID Simulator'!$D$8*B2773)^2)</f>
        <v>1.8040765272203056E-2</v>
      </c>
      <c r="D2773">
        <f>-DEGREES(ATAN2(1,'PID Simulator'!$D$8*B2773))+DEGREES(-'PID Simulator'!$D$9*B2773)</f>
        <v>-406.50522385122122</v>
      </c>
    </row>
    <row r="2774" spans="1:4" x14ac:dyDescent="0.15">
      <c r="A2774">
        <v>2773</v>
      </c>
      <c r="B2774">
        <v>5.5441000000000003</v>
      </c>
      <c r="C2774">
        <f>'PID Simulator'!$D$7/SQRT(1+('PID Simulator'!$D$8*B2774)^2)</f>
        <v>1.8034259294051714E-2</v>
      </c>
      <c r="D2774">
        <f>-DEGREES(ATAN2(1,'PID Simulator'!$D$8*B2774))+DEGREES(-'PID Simulator'!$D$9*B2774)</f>
        <v>-406.6201882359918</v>
      </c>
    </row>
    <row r="2775" spans="1:4" x14ac:dyDescent="0.15">
      <c r="A2775">
        <v>2774</v>
      </c>
      <c r="B2775">
        <v>5.5461</v>
      </c>
      <c r="C2775">
        <f>'PID Simulator'!$D$7/SQRT(1+('PID Simulator'!$D$8*B2775)^2)</f>
        <v>1.802775800590261E-2</v>
      </c>
      <c r="D2775">
        <f>-DEGREES(ATAN2(1,'PID Simulator'!$D$8*B2775))+DEGREES(-'PID Simulator'!$D$9*B2775)</f>
        <v>-406.73515235195759</v>
      </c>
    </row>
    <row r="2776" spans="1:4" x14ac:dyDescent="0.15">
      <c r="A2776">
        <v>2775</v>
      </c>
      <c r="B2776">
        <v>5.5480999999999998</v>
      </c>
      <c r="C2776">
        <f>'PID Simulator'!$D$7/SQRT(1+('PID Simulator'!$D$8*B2776)^2)</f>
        <v>1.8021261402687023E-2</v>
      </c>
      <c r="D2776">
        <f>-DEGREES(ATAN2(1,'PID Simulator'!$D$8*B2776))+DEGREES(-'PID Simulator'!$D$9*B2776)</f>
        <v>-406.85011619940917</v>
      </c>
    </row>
    <row r="2777" spans="1:4" x14ac:dyDescent="0.15">
      <c r="A2777">
        <v>2776</v>
      </c>
      <c r="B2777">
        <v>5.5500999999999996</v>
      </c>
      <c r="C2777">
        <f>'PID Simulator'!$D$7/SQRT(1+('PID Simulator'!$D$8*B2777)^2)</f>
        <v>1.8014769479343534E-2</v>
      </c>
      <c r="D2777">
        <f>-DEGREES(ATAN2(1,'PID Simulator'!$D$8*B2777))+DEGREES(-'PID Simulator'!$D$9*B2777)</f>
        <v>-406.96507977863666</v>
      </c>
    </row>
    <row r="2778" spans="1:4" x14ac:dyDescent="0.15">
      <c r="A2778">
        <v>2777</v>
      </c>
      <c r="B2778">
        <v>5.5521000000000003</v>
      </c>
      <c r="C2778">
        <f>'PID Simulator'!$D$7/SQRT(1+('PID Simulator'!$D$8*B2778)^2)</f>
        <v>1.8008282230818032E-2</v>
      </c>
      <c r="D2778">
        <f>-DEGREES(ATAN2(1,'PID Simulator'!$D$8*B2778))+DEGREES(-'PID Simulator'!$D$9*B2778)</f>
        <v>-407.08004308992992</v>
      </c>
    </row>
    <row r="2779" spans="1:4" x14ac:dyDescent="0.15">
      <c r="A2779">
        <v>2778</v>
      </c>
      <c r="B2779">
        <v>5.5541</v>
      </c>
      <c r="C2779">
        <f>'PID Simulator'!$D$7/SQRT(1+('PID Simulator'!$D$8*B2779)^2)</f>
        <v>1.8001799652063655E-2</v>
      </c>
      <c r="D2779">
        <f>-DEGREES(ATAN2(1,'PID Simulator'!$D$8*B2779))+DEGREES(-'PID Simulator'!$D$9*B2779)</f>
        <v>-407.1950061335782</v>
      </c>
    </row>
    <row r="2780" spans="1:4" x14ac:dyDescent="0.15">
      <c r="A2780">
        <v>2779</v>
      </c>
      <c r="B2780">
        <v>5.5560999999999998</v>
      </c>
      <c r="C2780">
        <f>'PID Simulator'!$D$7/SQRT(1+('PID Simulator'!$D$8*B2780)^2)</f>
        <v>1.7995321738040818E-2</v>
      </c>
      <c r="D2780">
        <f>-DEGREES(ATAN2(1,'PID Simulator'!$D$8*B2780))+DEGREES(-'PID Simulator'!$D$9*B2780)</f>
        <v>-407.30996890987035</v>
      </c>
    </row>
    <row r="2781" spans="1:4" x14ac:dyDescent="0.15">
      <c r="A2781">
        <v>2780</v>
      </c>
      <c r="B2781">
        <v>5.5580999999999996</v>
      </c>
      <c r="C2781">
        <f>'PID Simulator'!$D$7/SQRT(1+('PID Simulator'!$D$8*B2781)^2)</f>
        <v>1.7988848483717176E-2</v>
      </c>
      <c r="D2781">
        <f>-DEGREES(ATAN2(1,'PID Simulator'!$D$8*B2781))+DEGREES(-'PID Simulator'!$D$9*B2781)</f>
        <v>-407.42493141909495</v>
      </c>
    </row>
    <row r="2782" spans="1:4" x14ac:dyDescent="0.15">
      <c r="A2782">
        <v>2781</v>
      </c>
      <c r="B2782">
        <v>5.5601000000000003</v>
      </c>
      <c r="C2782">
        <f>'PID Simulator'!$D$7/SQRT(1+('PID Simulator'!$D$8*B2782)^2)</f>
        <v>1.7982379884067621E-2</v>
      </c>
      <c r="D2782">
        <f>-DEGREES(ATAN2(1,'PID Simulator'!$D$8*B2782))+DEGREES(-'PID Simulator'!$D$9*B2782)</f>
        <v>-407.53989366154002</v>
      </c>
    </row>
    <row r="2783" spans="1:4" x14ac:dyDescent="0.15">
      <c r="A2783">
        <v>2782</v>
      </c>
      <c r="B2783">
        <v>5.5621</v>
      </c>
      <c r="C2783">
        <f>'PID Simulator'!$D$7/SQRT(1+('PID Simulator'!$D$8*B2783)^2)</f>
        <v>1.7975915934074264E-2</v>
      </c>
      <c r="D2783">
        <f>-DEGREES(ATAN2(1,'PID Simulator'!$D$8*B2783))+DEGREES(-'PID Simulator'!$D$9*B2783)</f>
        <v>-407.6548556374932</v>
      </c>
    </row>
    <row r="2784" spans="1:4" x14ac:dyDescent="0.15">
      <c r="A2784">
        <v>2783</v>
      </c>
      <c r="B2784">
        <v>5.5640999999999998</v>
      </c>
      <c r="C2784">
        <f>'PID Simulator'!$D$7/SQRT(1+('PID Simulator'!$D$8*B2784)^2)</f>
        <v>1.7969456628726434E-2</v>
      </c>
      <c r="D2784">
        <f>-DEGREES(ATAN2(1,'PID Simulator'!$D$8*B2784))+DEGREES(-'PID Simulator'!$D$9*B2784)</f>
        <v>-407.76981734724177</v>
      </c>
    </row>
    <row r="2785" spans="1:4" x14ac:dyDescent="0.15">
      <c r="A2785">
        <v>2784</v>
      </c>
      <c r="B2785">
        <v>5.5660999999999996</v>
      </c>
      <c r="C2785">
        <f>'PID Simulator'!$D$7/SQRT(1+('PID Simulator'!$D$8*B2785)^2)</f>
        <v>1.7963001963020649E-2</v>
      </c>
      <c r="D2785">
        <f>-DEGREES(ATAN2(1,'PID Simulator'!$D$8*B2785))+DEGREES(-'PID Simulator'!$D$9*B2785)</f>
        <v>-407.88477879107256</v>
      </c>
    </row>
    <row r="2786" spans="1:4" x14ac:dyDescent="0.15">
      <c r="A2786">
        <v>2785</v>
      </c>
      <c r="B2786">
        <v>5.5681000000000003</v>
      </c>
      <c r="C2786">
        <f>'PID Simulator'!$D$7/SQRT(1+('PID Simulator'!$D$8*B2786)^2)</f>
        <v>1.7956551931960604E-2</v>
      </c>
      <c r="D2786">
        <f>-DEGREES(ATAN2(1,'PID Simulator'!$D$8*B2786))+DEGREES(-'PID Simulator'!$D$9*B2786)</f>
        <v>-407.99973996927201</v>
      </c>
    </row>
    <row r="2787" spans="1:4" x14ac:dyDescent="0.15">
      <c r="A2787">
        <v>2786</v>
      </c>
      <c r="B2787">
        <v>5.5701000000000001</v>
      </c>
      <c r="C2787">
        <f>'PID Simulator'!$D$7/SQRT(1+('PID Simulator'!$D$8*B2787)^2)</f>
        <v>1.7950106530557178E-2</v>
      </c>
      <c r="D2787">
        <f>-DEGREES(ATAN2(1,'PID Simulator'!$D$8*B2787))+DEGREES(-'PID Simulator'!$D$9*B2787)</f>
        <v>-408.1147008821261</v>
      </c>
    </row>
    <row r="2788" spans="1:4" x14ac:dyDescent="0.15">
      <c r="A2788">
        <v>2787</v>
      </c>
      <c r="B2788">
        <v>5.5720999999999998</v>
      </c>
      <c r="C2788">
        <f>'PID Simulator'!$D$7/SQRT(1+('PID Simulator'!$D$8*B2788)^2)</f>
        <v>1.7943665753828393E-2</v>
      </c>
      <c r="D2788">
        <f>-DEGREES(ATAN2(1,'PID Simulator'!$D$8*B2788))+DEGREES(-'PID Simulator'!$D$9*B2788)</f>
        <v>-408.22966152992046</v>
      </c>
    </row>
    <row r="2789" spans="1:4" x14ac:dyDescent="0.15">
      <c r="A2789">
        <v>2788</v>
      </c>
      <c r="B2789">
        <v>5.5740999999999996</v>
      </c>
      <c r="C2789">
        <f>'PID Simulator'!$D$7/SQRT(1+('PID Simulator'!$D$8*B2789)^2)</f>
        <v>1.7937229596799432E-2</v>
      </c>
      <c r="D2789">
        <f>-DEGREES(ATAN2(1,'PID Simulator'!$D$8*B2789))+DEGREES(-'PID Simulator'!$D$9*B2789)</f>
        <v>-408.34462191294017</v>
      </c>
    </row>
    <row r="2790" spans="1:4" x14ac:dyDescent="0.15">
      <c r="A2790">
        <v>2789</v>
      </c>
      <c r="B2790">
        <v>5.5761000000000003</v>
      </c>
      <c r="C2790">
        <f>'PID Simulator'!$D$7/SQRT(1+('PID Simulator'!$D$8*B2790)^2)</f>
        <v>1.7930798054502588E-2</v>
      </c>
      <c r="D2790">
        <f>-DEGREES(ATAN2(1,'PID Simulator'!$D$8*B2790))+DEGREES(-'PID Simulator'!$D$9*B2790)</f>
        <v>-408.45958203147018</v>
      </c>
    </row>
    <row r="2791" spans="1:4" x14ac:dyDescent="0.15">
      <c r="A2791">
        <v>2790</v>
      </c>
      <c r="B2791">
        <v>5.5781000000000001</v>
      </c>
      <c r="C2791">
        <f>'PID Simulator'!$D$7/SQRT(1+('PID Simulator'!$D$8*B2791)^2)</f>
        <v>1.7924371121977294E-2</v>
      </c>
      <c r="D2791">
        <f>-DEGREES(ATAN2(1,'PID Simulator'!$D$8*B2791))+DEGREES(-'PID Simulator'!$D$9*B2791)</f>
        <v>-408.57454188579482</v>
      </c>
    </row>
    <row r="2792" spans="1:4" x14ac:dyDescent="0.15">
      <c r="A2792">
        <v>2791</v>
      </c>
      <c r="B2792">
        <v>5.5800999999999998</v>
      </c>
      <c r="C2792">
        <f>'PID Simulator'!$D$7/SQRT(1+('PID Simulator'!$D$8*B2792)^2)</f>
        <v>1.7917948794270076E-2</v>
      </c>
      <c r="D2792">
        <f>-DEGREES(ATAN2(1,'PID Simulator'!$D$8*B2792))+DEGREES(-'PID Simulator'!$D$9*B2792)</f>
        <v>-408.68950147619785</v>
      </c>
    </row>
    <row r="2793" spans="1:4" x14ac:dyDescent="0.15">
      <c r="A2793">
        <v>2792</v>
      </c>
      <c r="B2793">
        <v>5.5820999999999996</v>
      </c>
      <c r="C2793">
        <f>'PID Simulator'!$D$7/SQRT(1+('PID Simulator'!$D$8*B2793)^2)</f>
        <v>1.7911531066434561E-2</v>
      </c>
      <c r="D2793">
        <f>-DEGREES(ATAN2(1,'PID Simulator'!$D$8*B2793))+DEGREES(-'PID Simulator'!$D$9*B2793)</f>
        <v>-408.80446080296309</v>
      </c>
    </row>
    <row r="2794" spans="1:4" x14ac:dyDescent="0.15">
      <c r="A2794">
        <v>2793</v>
      </c>
      <c r="B2794">
        <v>5.5841000000000003</v>
      </c>
      <c r="C2794">
        <f>'PID Simulator'!$D$7/SQRT(1+('PID Simulator'!$D$8*B2794)^2)</f>
        <v>1.7905117933531445E-2</v>
      </c>
      <c r="D2794">
        <f>-DEGREES(ATAN2(1,'PID Simulator'!$D$8*B2794))+DEGREES(-'PID Simulator'!$D$9*B2794)</f>
        <v>-408.91941986637369</v>
      </c>
    </row>
    <row r="2795" spans="1:4" x14ac:dyDescent="0.15">
      <c r="A2795">
        <v>2794</v>
      </c>
      <c r="B2795">
        <v>5.5861000000000001</v>
      </c>
      <c r="C2795">
        <f>'PID Simulator'!$D$7/SQRT(1+('PID Simulator'!$D$8*B2795)^2)</f>
        <v>1.7898709390628507E-2</v>
      </c>
      <c r="D2795">
        <f>-DEGREES(ATAN2(1,'PID Simulator'!$D$8*B2795))+DEGREES(-'PID Simulator'!$D$9*B2795)</f>
        <v>-409.0343786667122</v>
      </c>
    </row>
    <row r="2796" spans="1:4" x14ac:dyDescent="0.15">
      <c r="A2796">
        <v>2795</v>
      </c>
      <c r="B2796">
        <v>5.5880999999999998</v>
      </c>
      <c r="C2796">
        <f>'PID Simulator'!$D$7/SQRT(1+('PID Simulator'!$D$8*B2796)^2)</f>
        <v>1.7892305432800574E-2</v>
      </c>
      <c r="D2796">
        <f>-DEGREES(ATAN2(1,'PID Simulator'!$D$8*B2796))+DEGREES(-'PID Simulator'!$D$9*B2796)</f>
        <v>-409.14933720426103</v>
      </c>
    </row>
    <row r="2797" spans="1:4" x14ac:dyDescent="0.15">
      <c r="A2797">
        <v>2796</v>
      </c>
      <c r="B2797">
        <v>5.5900999999999996</v>
      </c>
      <c r="C2797">
        <f>'PID Simulator'!$D$7/SQRT(1+('PID Simulator'!$D$8*B2797)^2)</f>
        <v>1.7885906055129516E-2</v>
      </c>
      <c r="D2797">
        <f>-DEGREES(ATAN2(1,'PID Simulator'!$D$8*B2797))+DEGREES(-'PID Simulator'!$D$9*B2797)</f>
        <v>-409.26429547930218</v>
      </c>
    </row>
    <row r="2798" spans="1:4" x14ac:dyDescent="0.15">
      <c r="A2798">
        <v>2797</v>
      </c>
      <c r="B2798">
        <v>5.5921000000000003</v>
      </c>
      <c r="C2798">
        <f>'PID Simulator'!$D$7/SQRT(1+('PID Simulator'!$D$8*B2798)^2)</f>
        <v>1.7879511252704226E-2</v>
      </c>
      <c r="D2798">
        <f>-DEGREES(ATAN2(1,'PID Simulator'!$D$8*B2798))+DEGREES(-'PID Simulator'!$D$9*B2798)</f>
        <v>-409.37925349211724</v>
      </c>
    </row>
    <row r="2799" spans="1:4" x14ac:dyDescent="0.15">
      <c r="A2799">
        <v>2798</v>
      </c>
      <c r="B2799">
        <v>5.5941000000000001</v>
      </c>
      <c r="C2799">
        <f>'PID Simulator'!$D$7/SQRT(1+('PID Simulator'!$D$8*B2799)^2)</f>
        <v>1.7873121020620632E-2</v>
      </c>
      <c r="D2799">
        <f>-DEGREES(ATAN2(1,'PID Simulator'!$D$8*B2799))+DEGREES(-'PID Simulator'!$D$9*B2799)</f>
        <v>-409.49421124298715</v>
      </c>
    </row>
    <row r="2800" spans="1:4" x14ac:dyDescent="0.15">
      <c r="A2800">
        <v>2799</v>
      </c>
      <c r="B2800">
        <v>5.5960999999999999</v>
      </c>
      <c r="C2800">
        <f>'PID Simulator'!$D$7/SQRT(1+('PID Simulator'!$D$8*B2800)^2)</f>
        <v>1.7866735353981655E-2</v>
      </c>
      <c r="D2800">
        <f>-DEGREES(ATAN2(1,'PID Simulator'!$D$8*B2800))+DEGREES(-'PID Simulator'!$D$9*B2800)</f>
        <v>-409.60916873219281</v>
      </c>
    </row>
    <row r="2801" spans="1:4" x14ac:dyDescent="0.15">
      <c r="A2801">
        <v>2800</v>
      </c>
      <c r="B2801">
        <v>5.5980999999999996</v>
      </c>
      <c r="C2801">
        <f>'PID Simulator'!$D$7/SQRT(1+('PID Simulator'!$D$8*B2801)^2)</f>
        <v>1.7860354247897208E-2</v>
      </c>
      <c r="D2801">
        <f>-DEGREES(ATAN2(1,'PID Simulator'!$D$8*B2801))+DEGREES(-'PID Simulator'!$D$9*B2801)</f>
        <v>-409.72412596001448</v>
      </c>
    </row>
    <row r="2802" spans="1:4" x14ac:dyDescent="0.15">
      <c r="A2802">
        <v>2801</v>
      </c>
      <c r="B2802">
        <v>5.6001000000000003</v>
      </c>
      <c r="C2802">
        <f>'PID Simulator'!$D$7/SQRT(1+('PID Simulator'!$D$8*B2802)^2)</f>
        <v>1.7853977697484182E-2</v>
      </c>
      <c r="D2802">
        <f>-DEGREES(ATAN2(1,'PID Simulator'!$D$8*B2802))+DEGREES(-'PID Simulator'!$D$9*B2802)</f>
        <v>-409.8390829267322</v>
      </c>
    </row>
    <row r="2803" spans="1:4" x14ac:dyDescent="0.15">
      <c r="A2803">
        <v>2802</v>
      </c>
      <c r="B2803">
        <v>5.6021000000000001</v>
      </c>
      <c r="C2803">
        <f>'PID Simulator'!$D$7/SQRT(1+('PID Simulator'!$D$8*B2803)^2)</f>
        <v>1.7847605697866451E-2</v>
      </c>
      <c r="D2803">
        <f>-DEGREES(ATAN2(1,'PID Simulator'!$D$8*B2803))+DEGREES(-'PID Simulator'!$D$9*B2803)</f>
        <v>-409.95403963262527</v>
      </c>
    </row>
    <row r="2804" spans="1:4" x14ac:dyDescent="0.15">
      <c r="A2804">
        <v>2803</v>
      </c>
      <c r="B2804">
        <v>5.6040999999999999</v>
      </c>
      <c r="C2804">
        <f>'PID Simulator'!$D$7/SQRT(1+('PID Simulator'!$D$8*B2804)^2)</f>
        <v>1.7841238244174829E-2</v>
      </c>
      <c r="D2804">
        <f>-DEGREES(ATAN2(1,'PID Simulator'!$D$8*B2804))+DEGREES(-'PID Simulator'!$D$9*B2804)</f>
        <v>-410.068996077973</v>
      </c>
    </row>
    <row r="2805" spans="1:4" x14ac:dyDescent="0.15">
      <c r="A2805">
        <v>2804</v>
      </c>
      <c r="B2805">
        <v>5.6060999999999996</v>
      </c>
      <c r="C2805">
        <f>'PID Simulator'!$D$7/SQRT(1+('PID Simulator'!$D$8*B2805)^2)</f>
        <v>1.7834875331547078E-2</v>
      </c>
      <c r="D2805">
        <f>-DEGREES(ATAN2(1,'PID Simulator'!$D$8*B2805))+DEGREES(-'PID Simulator'!$D$9*B2805)</f>
        <v>-410.1839522630541</v>
      </c>
    </row>
    <row r="2806" spans="1:4" x14ac:dyDescent="0.15">
      <c r="A2806">
        <v>2805</v>
      </c>
      <c r="B2806">
        <v>5.6081000000000003</v>
      </c>
      <c r="C2806">
        <f>'PID Simulator'!$D$7/SQRT(1+('PID Simulator'!$D$8*B2806)^2)</f>
        <v>1.7828516955127886E-2</v>
      </c>
      <c r="D2806">
        <f>-DEGREES(ATAN2(1,'PID Simulator'!$D$8*B2806))+DEGREES(-'PID Simulator'!$D$9*B2806)</f>
        <v>-410.29890818814687</v>
      </c>
    </row>
    <row r="2807" spans="1:4" x14ac:dyDescent="0.15">
      <c r="A2807">
        <v>2806</v>
      </c>
      <c r="B2807">
        <v>5.6101000000000001</v>
      </c>
      <c r="C2807">
        <f>'PID Simulator'!$D$7/SQRT(1+('PID Simulator'!$D$8*B2807)^2)</f>
        <v>1.7822163110068869E-2</v>
      </c>
      <c r="D2807">
        <f>-DEGREES(ATAN2(1,'PID Simulator'!$D$8*B2807))+DEGREES(-'PID Simulator'!$D$9*B2807)</f>
        <v>-410.41386385352928</v>
      </c>
    </row>
    <row r="2808" spans="1:4" x14ac:dyDescent="0.15">
      <c r="A2808">
        <v>2807</v>
      </c>
      <c r="B2808">
        <v>5.6120999999999999</v>
      </c>
      <c r="C2808">
        <f>'PID Simulator'!$D$7/SQRT(1+('PID Simulator'!$D$8*B2808)^2)</f>
        <v>1.7815813791528544E-2</v>
      </c>
      <c r="D2808">
        <f>-DEGREES(ATAN2(1,'PID Simulator'!$D$8*B2808))+DEGREES(-'PID Simulator'!$D$9*B2808)</f>
        <v>-410.52881925947884</v>
      </c>
    </row>
    <row r="2809" spans="1:4" x14ac:dyDescent="0.15">
      <c r="A2809">
        <v>2808</v>
      </c>
      <c r="B2809">
        <v>5.6140999999999996</v>
      </c>
      <c r="C2809">
        <f>'PID Simulator'!$D$7/SQRT(1+('PID Simulator'!$D$8*B2809)^2)</f>
        <v>1.7809468994672315E-2</v>
      </c>
      <c r="D2809">
        <f>-DEGREES(ATAN2(1,'PID Simulator'!$D$8*B2809))+DEGREES(-'PID Simulator'!$D$9*B2809)</f>
        <v>-410.64377440627271</v>
      </c>
    </row>
    <row r="2810" spans="1:4" x14ac:dyDescent="0.15">
      <c r="A2810">
        <v>2809</v>
      </c>
      <c r="B2810">
        <v>5.6161000000000003</v>
      </c>
      <c r="C2810">
        <f>'PID Simulator'!$D$7/SQRT(1+('PID Simulator'!$D$8*B2810)^2)</f>
        <v>1.7803128714672475E-2</v>
      </c>
      <c r="D2810">
        <f>-DEGREES(ATAN2(1,'PID Simulator'!$D$8*B2810))+DEGREES(-'PID Simulator'!$D$9*B2810)</f>
        <v>-410.75872929418767</v>
      </c>
    </row>
    <row r="2811" spans="1:4" x14ac:dyDescent="0.15">
      <c r="A2811">
        <v>2810</v>
      </c>
      <c r="B2811">
        <v>5.6181000000000001</v>
      </c>
      <c r="C2811">
        <f>'PID Simulator'!$D$7/SQRT(1+('PID Simulator'!$D$8*B2811)^2)</f>
        <v>1.779679294670819E-2</v>
      </c>
      <c r="D2811">
        <f>-DEGREES(ATAN2(1,'PID Simulator'!$D$8*B2811))+DEGREES(-'PID Simulator'!$D$9*B2811)</f>
        <v>-410.8736839235001</v>
      </c>
    </row>
    <row r="2812" spans="1:4" x14ac:dyDescent="0.15">
      <c r="A2812">
        <v>2811</v>
      </c>
      <c r="B2812">
        <v>5.6200999999999999</v>
      </c>
      <c r="C2812">
        <f>'PID Simulator'!$D$7/SQRT(1+('PID Simulator'!$D$8*B2812)^2)</f>
        <v>1.7790461685965465E-2</v>
      </c>
      <c r="D2812">
        <f>-DEGREES(ATAN2(1,'PID Simulator'!$D$8*B2812))+DEGREES(-'PID Simulator'!$D$9*B2812)</f>
        <v>-410.9886382944859</v>
      </c>
    </row>
    <row r="2813" spans="1:4" x14ac:dyDescent="0.15">
      <c r="A2813">
        <v>2812</v>
      </c>
      <c r="B2813">
        <v>5.6220999999999997</v>
      </c>
      <c r="C2813">
        <f>'PID Simulator'!$D$7/SQRT(1+('PID Simulator'!$D$8*B2813)^2)</f>
        <v>1.7784134927637179E-2</v>
      </c>
      <c r="D2813">
        <f>-DEGREES(ATAN2(1,'PID Simulator'!$D$8*B2813))+DEGREES(-'PID Simulator'!$D$9*B2813)</f>
        <v>-411.10359240742059</v>
      </c>
    </row>
    <row r="2814" spans="1:4" x14ac:dyDescent="0.15">
      <c r="A2814">
        <v>2813</v>
      </c>
      <c r="B2814">
        <v>5.6241000000000003</v>
      </c>
      <c r="C2814">
        <f>'PID Simulator'!$D$7/SQRT(1+('PID Simulator'!$D$8*B2814)^2)</f>
        <v>1.7777812666923007E-2</v>
      </c>
      <c r="D2814">
        <f>-DEGREES(ATAN2(1,'PID Simulator'!$D$8*B2814))+DEGREES(-'PID Simulator'!$D$9*B2814)</f>
        <v>-411.21854626257959</v>
      </c>
    </row>
    <row r="2815" spans="1:4" x14ac:dyDescent="0.15">
      <c r="A2815">
        <v>2814</v>
      </c>
      <c r="B2815">
        <v>5.6261000000000001</v>
      </c>
      <c r="C2815">
        <f>'PID Simulator'!$D$7/SQRT(1+('PID Simulator'!$D$8*B2815)^2)</f>
        <v>1.7771494899029475E-2</v>
      </c>
      <c r="D2815">
        <f>-DEGREES(ATAN2(1,'PID Simulator'!$D$8*B2815))+DEGREES(-'PID Simulator'!$D$9*B2815)</f>
        <v>-411.33349986023745</v>
      </c>
    </row>
    <row r="2816" spans="1:4" x14ac:dyDescent="0.15">
      <c r="A2816">
        <v>2815</v>
      </c>
      <c r="B2816">
        <v>5.6280999999999999</v>
      </c>
      <c r="C2816">
        <f>'PID Simulator'!$D$7/SQRT(1+('PID Simulator'!$D$8*B2816)^2)</f>
        <v>1.7765181619169908E-2</v>
      </c>
      <c r="D2816">
        <f>-DEGREES(ATAN2(1,'PID Simulator'!$D$8*B2816))+DEGREES(-'PID Simulator'!$D$9*B2816)</f>
        <v>-411.44845320066861</v>
      </c>
    </row>
    <row r="2817" spans="1:4" x14ac:dyDescent="0.15">
      <c r="A2817">
        <v>2816</v>
      </c>
      <c r="B2817">
        <v>5.6300999999999997</v>
      </c>
      <c r="C2817">
        <f>'PID Simulator'!$D$7/SQRT(1+('PID Simulator'!$D$8*B2817)^2)</f>
        <v>1.7758872822564414E-2</v>
      </c>
      <c r="D2817">
        <f>-DEGREES(ATAN2(1,'PID Simulator'!$D$8*B2817))+DEGREES(-'PID Simulator'!$D$9*B2817)</f>
        <v>-411.56340628414716</v>
      </c>
    </row>
    <row r="2818" spans="1:4" x14ac:dyDescent="0.15">
      <c r="A2818">
        <v>2817</v>
      </c>
      <c r="B2818">
        <v>5.6320999999999994</v>
      </c>
      <c r="C2818">
        <f>'PID Simulator'!$D$7/SQRT(1+('PID Simulator'!$D$8*B2818)^2)</f>
        <v>1.7752568504439906E-2</v>
      </c>
      <c r="D2818">
        <f>-DEGREES(ATAN2(1,'PID Simulator'!$D$8*B2818))+DEGREES(-'PID Simulator'!$D$9*B2818)</f>
        <v>-411.6783591109467</v>
      </c>
    </row>
    <row r="2819" spans="1:4" x14ac:dyDescent="0.15">
      <c r="A2819">
        <v>2818</v>
      </c>
      <c r="B2819">
        <v>5.6341000000000001</v>
      </c>
      <c r="C2819">
        <f>'PID Simulator'!$D$7/SQRT(1+('PID Simulator'!$D$8*B2819)^2)</f>
        <v>1.7746268660030054E-2</v>
      </c>
      <c r="D2819">
        <f>-DEGREES(ATAN2(1,'PID Simulator'!$D$8*B2819))+DEGREES(-'PID Simulator'!$D$9*B2819)</f>
        <v>-411.79331168134053</v>
      </c>
    </row>
    <row r="2820" spans="1:4" x14ac:dyDescent="0.15">
      <c r="A2820">
        <v>2819</v>
      </c>
      <c r="B2820">
        <v>5.6360999999999999</v>
      </c>
      <c r="C2820">
        <f>'PID Simulator'!$D$7/SQRT(1+('PID Simulator'!$D$8*B2820)^2)</f>
        <v>1.7739973284575297E-2</v>
      </c>
      <c r="D2820">
        <f>-DEGREES(ATAN2(1,'PID Simulator'!$D$8*B2820))+DEGREES(-'PID Simulator'!$D$9*B2820)</f>
        <v>-411.90826399560132</v>
      </c>
    </row>
    <row r="2821" spans="1:4" x14ac:dyDescent="0.15">
      <c r="A2821">
        <v>2820</v>
      </c>
      <c r="B2821">
        <v>5.6380999999999997</v>
      </c>
      <c r="C2821">
        <f>'PID Simulator'!$D$7/SQRT(1+('PID Simulator'!$D$8*B2821)^2)</f>
        <v>1.7733682373322814E-2</v>
      </c>
      <c r="D2821">
        <f>-DEGREES(ATAN2(1,'PID Simulator'!$D$8*B2821))+DEGREES(-'PID Simulator'!$D$9*B2821)</f>
        <v>-412.02321605400164</v>
      </c>
    </row>
    <row r="2822" spans="1:4" x14ac:dyDescent="0.15">
      <c r="A2822">
        <v>2821</v>
      </c>
      <c r="B2822">
        <v>5.6400999999999994</v>
      </c>
      <c r="C2822">
        <f>'PID Simulator'!$D$7/SQRT(1+('PID Simulator'!$D$8*B2822)^2)</f>
        <v>1.7727395921526529E-2</v>
      </c>
      <c r="D2822">
        <f>-DEGREES(ATAN2(1,'PID Simulator'!$D$8*B2822))+DEGREES(-'PID Simulator'!$D$9*B2822)</f>
        <v>-412.1381678568136</v>
      </c>
    </row>
    <row r="2823" spans="1:4" x14ac:dyDescent="0.15">
      <c r="A2823">
        <v>2822</v>
      </c>
      <c r="B2823">
        <v>5.6421000000000001</v>
      </c>
      <c r="C2823">
        <f>'PID Simulator'!$D$7/SQRT(1+('PID Simulator'!$D$8*B2823)^2)</f>
        <v>1.7721113924447078E-2</v>
      </c>
      <c r="D2823">
        <f>-DEGREES(ATAN2(1,'PID Simulator'!$D$8*B2823))+DEGREES(-'PID Simulator'!$D$9*B2823)</f>
        <v>-412.25311940430885</v>
      </c>
    </row>
    <row r="2824" spans="1:4" x14ac:dyDescent="0.15">
      <c r="A2824">
        <v>2823</v>
      </c>
      <c r="B2824">
        <v>5.6440999999999999</v>
      </c>
      <c r="C2824">
        <f>'PID Simulator'!$D$7/SQRT(1+('PID Simulator'!$D$8*B2824)^2)</f>
        <v>1.7714836377351828E-2</v>
      </c>
      <c r="D2824">
        <f>-DEGREES(ATAN2(1,'PID Simulator'!$D$8*B2824))+DEGREES(-'PID Simulator'!$D$9*B2824)</f>
        <v>-412.36807069675859</v>
      </c>
    </row>
    <row r="2825" spans="1:4" x14ac:dyDescent="0.15">
      <c r="A2825">
        <v>2824</v>
      </c>
      <c r="B2825">
        <v>5.6460999999999997</v>
      </c>
      <c r="C2825">
        <f>'PID Simulator'!$D$7/SQRT(1+('PID Simulator'!$D$8*B2825)^2)</f>
        <v>1.770856327551483E-2</v>
      </c>
      <c r="D2825">
        <f>-DEGREES(ATAN2(1,'PID Simulator'!$D$8*B2825))+DEGREES(-'PID Simulator'!$D$9*B2825)</f>
        <v>-412.48302173443392</v>
      </c>
    </row>
    <row r="2826" spans="1:4" x14ac:dyDescent="0.15">
      <c r="A2826">
        <v>2825</v>
      </c>
      <c r="B2826">
        <v>5.6480999999999995</v>
      </c>
      <c r="C2826">
        <f>'PID Simulator'!$D$7/SQRT(1+('PID Simulator'!$D$8*B2826)^2)</f>
        <v>1.7702294614216831E-2</v>
      </c>
      <c r="D2826">
        <f>-DEGREES(ATAN2(1,'PID Simulator'!$D$8*B2826))+DEGREES(-'PID Simulator'!$D$9*B2826)</f>
        <v>-412.59797251760529</v>
      </c>
    </row>
    <row r="2827" spans="1:4" x14ac:dyDescent="0.15">
      <c r="A2827">
        <v>2826</v>
      </c>
      <c r="B2827">
        <v>5.6501000000000001</v>
      </c>
      <c r="C2827">
        <f>'PID Simulator'!$D$7/SQRT(1+('PID Simulator'!$D$8*B2827)^2)</f>
        <v>1.7696030388745246E-2</v>
      </c>
      <c r="D2827">
        <f>-DEGREES(ATAN2(1,'PID Simulator'!$D$8*B2827))+DEGREES(-'PID Simulator'!$D$9*B2827)</f>
        <v>-412.71292304654281</v>
      </c>
    </row>
    <row r="2828" spans="1:4" x14ac:dyDescent="0.15">
      <c r="A2828">
        <v>2827</v>
      </c>
      <c r="B2828">
        <v>5.6520999999999999</v>
      </c>
      <c r="C2828">
        <f>'PID Simulator'!$D$7/SQRT(1+('PID Simulator'!$D$8*B2828)^2)</f>
        <v>1.768977059439417E-2</v>
      </c>
      <c r="D2828">
        <f>-DEGREES(ATAN2(1,'PID Simulator'!$D$8*B2828))+DEGREES(-'PID Simulator'!$D$9*B2828)</f>
        <v>-412.82787332151628</v>
      </c>
    </row>
    <row r="2829" spans="1:4" x14ac:dyDescent="0.15">
      <c r="A2829">
        <v>2828</v>
      </c>
      <c r="B2829">
        <v>5.6540999999999997</v>
      </c>
      <c r="C2829">
        <f>'PID Simulator'!$D$7/SQRT(1+('PID Simulator'!$D$8*B2829)^2)</f>
        <v>1.7683515226464344E-2</v>
      </c>
      <c r="D2829">
        <f>-DEGREES(ATAN2(1,'PID Simulator'!$D$8*B2829))+DEGREES(-'PID Simulator'!$D$9*B2829)</f>
        <v>-412.94282334279512</v>
      </c>
    </row>
    <row r="2830" spans="1:4" x14ac:dyDescent="0.15">
      <c r="A2830">
        <v>2829</v>
      </c>
      <c r="B2830">
        <v>5.6560999999999995</v>
      </c>
      <c r="C2830">
        <f>'PID Simulator'!$D$7/SQRT(1+('PID Simulator'!$D$8*B2830)^2)</f>
        <v>1.7677264280263144E-2</v>
      </c>
      <c r="D2830">
        <f>-DEGREES(ATAN2(1,'PID Simulator'!$D$8*B2830))+DEGREES(-'PID Simulator'!$D$9*B2830)</f>
        <v>-413.05777311064833</v>
      </c>
    </row>
    <row r="2831" spans="1:4" x14ac:dyDescent="0.15">
      <c r="A2831">
        <v>2830</v>
      </c>
      <c r="B2831">
        <v>5.6581000000000001</v>
      </c>
      <c r="C2831">
        <f>'PID Simulator'!$D$7/SQRT(1+('PID Simulator'!$D$8*B2831)^2)</f>
        <v>1.7671017751104575E-2</v>
      </c>
      <c r="D2831">
        <f>-DEGREES(ATAN2(1,'PID Simulator'!$D$8*B2831))+DEGREES(-'PID Simulator'!$D$9*B2831)</f>
        <v>-413.17272262534448</v>
      </c>
    </row>
    <row r="2832" spans="1:4" x14ac:dyDescent="0.15">
      <c r="A2832">
        <v>2831</v>
      </c>
      <c r="B2832">
        <v>5.6600999999999999</v>
      </c>
      <c r="C2832">
        <f>'PID Simulator'!$D$7/SQRT(1+('PID Simulator'!$D$8*B2832)^2)</f>
        <v>1.7664775634309283E-2</v>
      </c>
      <c r="D2832">
        <f>-DEGREES(ATAN2(1,'PID Simulator'!$D$8*B2832))+DEGREES(-'PID Simulator'!$D$9*B2832)</f>
        <v>-413.28767188715187</v>
      </c>
    </row>
    <row r="2833" spans="1:4" x14ac:dyDescent="0.15">
      <c r="A2833">
        <v>2832</v>
      </c>
      <c r="B2833">
        <v>5.6620999999999997</v>
      </c>
      <c r="C2833">
        <f>'PID Simulator'!$D$7/SQRT(1+('PID Simulator'!$D$8*B2833)^2)</f>
        <v>1.7658537925204498E-2</v>
      </c>
      <c r="D2833">
        <f>-DEGREES(ATAN2(1,'PID Simulator'!$D$8*B2833))+DEGREES(-'PID Simulator'!$D$9*B2833)</f>
        <v>-413.40262089633836</v>
      </c>
    </row>
    <row r="2834" spans="1:4" x14ac:dyDescent="0.15">
      <c r="A2834">
        <v>2833</v>
      </c>
      <c r="B2834">
        <v>5.6640999999999995</v>
      </c>
      <c r="C2834">
        <f>'PID Simulator'!$D$7/SQRT(1+('PID Simulator'!$D$8*B2834)^2)</f>
        <v>1.7652304619124048E-2</v>
      </c>
      <c r="D2834">
        <f>-DEGREES(ATAN2(1,'PID Simulator'!$D$8*B2834))+DEGREES(-'PID Simulator'!$D$9*B2834)</f>
        <v>-413.51756965317145</v>
      </c>
    </row>
    <row r="2835" spans="1:4" x14ac:dyDescent="0.15">
      <c r="A2835">
        <v>2834</v>
      </c>
      <c r="B2835">
        <v>5.6661000000000001</v>
      </c>
      <c r="C2835">
        <f>'PID Simulator'!$D$7/SQRT(1+('PID Simulator'!$D$8*B2835)^2)</f>
        <v>1.7646075711408336E-2</v>
      </c>
      <c r="D2835">
        <f>-DEGREES(ATAN2(1,'PID Simulator'!$D$8*B2835))+DEGREES(-'PID Simulator'!$D$9*B2835)</f>
        <v>-413.6325181579183</v>
      </c>
    </row>
    <row r="2836" spans="1:4" x14ac:dyDescent="0.15">
      <c r="A2836">
        <v>2835</v>
      </c>
      <c r="B2836">
        <v>5.6680999999999999</v>
      </c>
      <c r="C2836">
        <f>'PID Simulator'!$D$7/SQRT(1+('PID Simulator'!$D$8*B2836)^2)</f>
        <v>1.7639851197404362E-2</v>
      </c>
      <c r="D2836">
        <f>-DEGREES(ATAN2(1,'PID Simulator'!$D$8*B2836))+DEGREES(-'PID Simulator'!$D$9*B2836)</f>
        <v>-413.7474664108455</v>
      </c>
    </row>
    <row r="2837" spans="1:4" x14ac:dyDescent="0.15">
      <c r="A2837">
        <v>2836</v>
      </c>
      <c r="B2837">
        <v>5.6700999999999997</v>
      </c>
      <c r="C2837">
        <f>'PID Simulator'!$D$7/SQRT(1+('PID Simulator'!$D$8*B2837)^2)</f>
        <v>1.7633631072465673E-2</v>
      </c>
      <c r="D2837">
        <f>-DEGREES(ATAN2(1,'PID Simulator'!$D$8*B2837))+DEGREES(-'PID Simulator'!$D$9*B2837)</f>
        <v>-413.86241441221955</v>
      </c>
    </row>
    <row r="2838" spans="1:4" x14ac:dyDescent="0.15">
      <c r="A2838">
        <v>2837</v>
      </c>
      <c r="B2838">
        <v>5.6720999999999995</v>
      </c>
      <c r="C2838">
        <f>'PID Simulator'!$D$7/SQRT(1+('PID Simulator'!$D$8*B2838)^2)</f>
        <v>1.7627415331952345E-2</v>
      </c>
      <c r="D2838">
        <f>-DEGREES(ATAN2(1,'PID Simulator'!$D$8*B2838))+DEGREES(-'PID Simulator'!$D$9*B2838)</f>
        <v>-413.97736216230629</v>
      </c>
    </row>
    <row r="2839" spans="1:4" x14ac:dyDescent="0.15">
      <c r="A2839">
        <v>2838</v>
      </c>
      <c r="B2839">
        <v>5.6741000000000001</v>
      </c>
      <c r="C2839">
        <f>'PID Simulator'!$D$7/SQRT(1+('PID Simulator'!$D$8*B2839)^2)</f>
        <v>1.7621203971231021E-2</v>
      </c>
      <c r="D2839">
        <f>-DEGREES(ATAN2(1,'PID Simulator'!$D$8*B2839))+DEGREES(-'PID Simulator'!$D$9*B2839)</f>
        <v>-414.09230966137159</v>
      </c>
    </row>
    <row r="2840" spans="1:4" x14ac:dyDescent="0.15">
      <c r="A2840">
        <v>2839</v>
      </c>
      <c r="B2840">
        <v>5.6760999999999999</v>
      </c>
      <c r="C2840">
        <f>'PID Simulator'!$D$7/SQRT(1+('PID Simulator'!$D$8*B2840)^2)</f>
        <v>1.7614996985674852E-2</v>
      </c>
      <c r="D2840">
        <f>-DEGREES(ATAN2(1,'PID Simulator'!$D$8*B2840))+DEGREES(-'PID Simulator'!$D$9*B2840)</f>
        <v>-414.20725690968038</v>
      </c>
    </row>
    <row r="2841" spans="1:4" x14ac:dyDescent="0.15">
      <c r="A2841">
        <v>2840</v>
      </c>
      <c r="B2841">
        <v>5.6780999999999997</v>
      </c>
      <c r="C2841">
        <f>'PID Simulator'!$D$7/SQRT(1+('PID Simulator'!$D$8*B2841)^2)</f>
        <v>1.7608794370663507E-2</v>
      </c>
      <c r="D2841">
        <f>-DEGREES(ATAN2(1,'PID Simulator'!$D$8*B2841))+DEGREES(-'PID Simulator'!$D$9*B2841)</f>
        <v>-414.32220390749774</v>
      </c>
    </row>
    <row r="2842" spans="1:4" x14ac:dyDescent="0.15">
      <c r="A2842">
        <v>2841</v>
      </c>
      <c r="B2842">
        <v>5.6800999999999995</v>
      </c>
      <c r="C2842">
        <f>'PID Simulator'!$D$7/SQRT(1+('PID Simulator'!$D$8*B2842)^2)</f>
        <v>1.7602596121583162E-2</v>
      </c>
      <c r="D2842">
        <f>-DEGREES(ATAN2(1,'PID Simulator'!$D$8*B2842))+DEGREES(-'PID Simulator'!$D$9*B2842)</f>
        <v>-414.43715065508803</v>
      </c>
    </row>
    <row r="2843" spans="1:4" x14ac:dyDescent="0.15">
      <c r="A2843">
        <v>2842</v>
      </c>
      <c r="B2843">
        <v>5.6821000000000002</v>
      </c>
      <c r="C2843">
        <f>'PID Simulator'!$D$7/SQRT(1+('PID Simulator'!$D$8*B2843)^2)</f>
        <v>1.7596402233826469E-2</v>
      </c>
      <c r="D2843">
        <f>-DEGREES(ATAN2(1,'PID Simulator'!$D$8*B2843))+DEGREES(-'PID Simulator'!$D$9*B2843)</f>
        <v>-414.55209715271548</v>
      </c>
    </row>
    <row r="2844" spans="1:4" x14ac:dyDescent="0.15">
      <c r="A2844">
        <v>2843</v>
      </c>
      <c r="B2844">
        <v>5.6840999999999999</v>
      </c>
      <c r="C2844">
        <f>'PID Simulator'!$D$7/SQRT(1+('PID Simulator'!$D$8*B2844)^2)</f>
        <v>1.7590212702792579E-2</v>
      </c>
      <c r="D2844">
        <f>-DEGREES(ATAN2(1,'PID Simulator'!$D$8*B2844))+DEGREES(-'PID Simulator'!$D$9*B2844)</f>
        <v>-414.66704340064376</v>
      </c>
    </row>
    <row r="2845" spans="1:4" x14ac:dyDescent="0.15">
      <c r="A2845">
        <v>2844</v>
      </c>
      <c r="B2845">
        <v>5.6860999999999997</v>
      </c>
      <c r="C2845">
        <f>'PID Simulator'!$D$7/SQRT(1+('PID Simulator'!$D$8*B2845)^2)</f>
        <v>1.7584027523887102E-2</v>
      </c>
      <c r="D2845">
        <f>-DEGREES(ATAN2(1,'PID Simulator'!$D$8*B2845))+DEGREES(-'PID Simulator'!$D$9*B2845)</f>
        <v>-414.78198939913619</v>
      </c>
    </row>
    <row r="2846" spans="1:4" x14ac:dyDescent="0.15">
      <c r="A2846">
        <v>2845</v>
      </c>
      <c r="B2846">
        <v>5.6880999999999995</v>
      </c>
      <c r="C2846">
        <f>'PID Simulator'!$D$7/SQRT(1+('PID Simulator'!$D$8*B2846)^2)</f>
        <v>1.75778466925221E-2</v>
      </c>
      <c r="D2846">
        <f>-DEGREES(ATAN2(1,'PID Simulator'!$D$8*B2846))+DEGREES(-'PID Simulator'!$D$9*B2846)</f>
        <v>-414.8969351484559</v>
      </c>
    </row>
    <row r="2847" spans="1:4" x14ac:dyDescent="0.15">
      <c r="A2847">
        <v>2846</v>
      </c>
      <c r="B2847">
        <v>5.6901000000000002</v>
      </c>
      <c r="C2847">
        <f>'PID Simulator'!$D$7/SQRT(1+('PID Simulator'!$D$8*B2847)^2)</f>
        <v>1.7571670204116083E-2</v>
      </c>
      <c r="D2847">
        <f>-DEGREES(ATAN2(1,'PID Simulator'!$D$8*B2847))+DEGREES(-'PID Simulator'!$D$9*B2847)</f>
        <v>-415.01188064886554</v>
      </c>
    </row>
    <row r="2848" spans="1:4" x14ac:dyDescent="0.15">
      <c r="A2848">
        <v>2847</v>
      </c>
      <c r="B2848">
        <v>5.6920999999999999</v>
      </c>
      <c r="C2848">
        <f>'PID Simulator'!$D$7/SQRT(1+('PID Simulator'!$D$8*B2848)^2)</f>
        <v>1.7565498054094002E-2</v>
      </c>
      <c r="D2848">
        <f>-DEGREES(ATAN2(1,'PID Simulator'!$D$8*B2848))+DEGREES(-'PID Simulator'!$D$9*B2848)</f>
        <v>-415.1268259006273</v>
      </c>
    </row>
    <row r="2849" spans="1:4" x14ac:dyDescent="0.15">
      <c r="A2849">
        <v>2848</v>
      </c>
      <c r="B2849">
        <v>5.6940999999999997</v>
      </c>
      <c r="C2849">
        <f>'PID Simulator'!$D$7/SQRT(1+('PID Simulator'!$D$8*B2849)^2)</f>
        <v>1.7559330237887225E-2</v>
      </c>
      <c r="D2849">
        <f>-DEGREES(ATAN2(1,'PID Simulator'!$D$8*B2849))+DEGREES(-'PID Simulator'!$D$9*B2849)</f>
        <v>-415.24177090400292</v>
      </c>
    </row>
    <row r="2850" spans="1:4" x14ac:dyDescent="0.15">
      <c r="A2850">
        <v>2849</v>
      </c>
      <c r="B2850">
        <v>5.6960999999999995</v>
      </c>
      <c r="C2850">
        <f>'PID Simulator'!$D$7/SQRT(1+('PID Simulator'!$D$8*B2850)^2)</f>
        <v>1.7553166750933529E-2</v>
      </c>
      <c r="D2850">
        <f>-DEGREES(ATAN2(1,'PID Simulator'!$D$8*B2850))+DEGREES(-'PID Simulator'!$D$9*B2850)</f>
        <v>-415.35671565925423</v>
      </c>
    </row>
    <row r="2851" spans="1:4" x14ac:dyDescent="0.15">
      <c r="A2851">
        <v>2850</v>
      </c>
      <c r="B2851">
        <v>5.6981000000000002</v>
      </c>
      <c r="C2851">
        <f>'PID Simulator'!$D$7/SQRT(1+('PID Simulator'!$D$8*B2851)^2)</f>
        <v>1.75470075886771E-2</v>
      </c>
      <c r="D2851">
        <f>-DEGREES(ATAN2(1,'PID Simulator'!$D$8*B2851))+DEGREES(-'PID Simulator'!$D$9*B2851)</f>
        <v>-415.47166016664232</v>
      </c>
    </row>
    <row r="2852" spans="1:4" x14ac:dyDescent="0.15">
      <c r="A2852">
        <v>2851</v>
      </c>
      <c r="B2852">
        <v>5.7000999999999999</v>
      </c>
      <c r="C2852">
        <f>'PID Simulator'!$D$7/SQRT(1+('PID Simulator'!$D$8*B2852)^2)</f>
        <v>1.7540852746568508E-2</v>
      </c>
      <c r="D2852">
        <f>-DEGREES(ATAN2(1,'PID Simulator'!$D$8*B2852))+DEGREES(-'PID Simulator'!$D$9*B2852)</f>
        <v>-415.58660442642775</v>
      </c>
    </row>
    <row r="2853" spans="1:4" x14ac:dyDescent="0.15">
      <c r="A2853">
        <v>2852</v>
      </c>
      <c r="B2853">
        <v>5.7020999999999997</v>
      </c>
      <c r="C2853">
        <f>'PID Simulator'!$D$7/SQRT(1+('PID Simulator'!$D$8*B2853)^2)</f>
        <v>1.7534702220064695E-2</v>
      </c>
      <c r="D2853">
        <f>-DEGREES(ATAN2(1,'PID Simulator'!$D$8*B2853))+DEGREES(-'PID Simulator'!$D$9*B2853)</f>
        <v>-415.70154843887127</v>
      </c>
    </row>
    <row r="2854" spans="1:4" x14ac:dyDescent="0.15">
      <c r="A2854">
        <v>2853</v>
      </c>
      <c r="B2854">
        <v>5.7040999999999995</v>
      </c>
      <c r="C2854">
        <f>'PID Simulator'!$D$7/SQRT(1+('PID Simulator'!$D$8*B2854)^2)</f>
        <v>1.7528556004628982E-2</v>
      </c>
      <c r="D2854">
        <f>-DEGREES(ATAN2(1,'PID Simulator'!$D$8*B2854))+DEGREES(-'PID Simulator'!$D$9*B2854)</f>
        <v>-415.81649220423276</v>
      </c>
    </row>
    <row r="2855" spans="1:4" x14ac:dyDescent="0.15">
      <c r="A2855">
        <v>2854</v>
      </c>
      <c r="B2855">
        <v>5.7061000000000002</v>
      </c>
      <c r="C2855">
        <f>'PID Simulator'!$D$7/SQRT(1+('PID Simulator'!$D$8*B2855)^2)</f>
        <v>1.7522414095731031E-2</v>
      </c>
      <c r="D2855">
        <f>-DEGREES(ATAN2(1,'PID Simulator'!$D$8*B2855))+DEGREES(-'PID Simulator'!$D$9*B2855)</f>
        <v>-415.93143572277199</v>
      </c>
    </row>
    <row r="2856" spans="1:4" x14ac:dyDescent="0.15">
      <c r="A2856">
        <v>2855</v>
      </c>
      <c r="B2856">
        <v>5.7081</v>
      </c>
      <c r="C2856">
        <f>'PID Simulator'!$D$7/SQRT(1+('PID Simulator'!$D$8*B2856)^2)</f>
        <v>1.7516276488846867E-2</v>
      </c>
      <c r="D2856">
        <f>-DEGREES(ATAN2(1,'PID Simulator'!$D$8*B2856))+DEGREES(-'PID Simulator'!$D$9*B2856)</f>
        <v>-416.04637899474824</v>
      </c>
    </row>
    <row r="2857" spans="1:4" x14ac:dyDescent="0.15">
      <c r="A2857">
        <v>2856</v>
      </c>
      <c r="B2857">
        <v>5.7100999999999997</v>
      </c>
      <c r="C2857">
        <f>'PID Simulator'!$D$7/SQRT(1+('PID Simulator'!$D$8*B2857)^2)</f>
        <v>1.7510143179458829E-2</v>
      </c>
      <c r="D2857">
        <f>-DEGREES(ATAN2(1,'PID Simulator'!$D$8*B2857))+DEGREES(-'PID Simulator'!$D$9*B2857)</f>
        <v>-416.16132202042053</v>
      </c>
    </row>
    <row r="2858" spans="1:4" x14ac:dyDescent="0.15">
      <c r="A2858">
        <v>2857</v>
      </c>
      <c r="B2858">
        <v>5.7120999999999995</v>
      </c>
      <c r="C2858">
        <f>'PID Simulator'!$D$7/SQRT(1+('PID Simulator'!$D$8*B2858)^2)</f>
        <v>1.7504014163055595E-2</v>
      </c>
      <c r="D2858">
        <f>-DEGREES(ATAN2(1,'PID Simulator'!$D$8*B2858))+DEGREES(-'PID Simulator'!$D$9*B2858)</f>
        <v>-416.27626480004744</v>
      </c>
    </row>
    <row r="2859" spans="1:4" x14ac:dyDescent="0.15">
      <c r="A2859">
        <v>2858</v>
      </c>
      <c r="B2859">
        <v>5.7141000000000002</v>
      </c>
      <c r="C2859">
        <f>'PID Simulator'!$D$7/SQRT(1+('PID Simulator'!$D$8*B2859)^2)</f>
        <v>1.7497889435132138E-2</v>
      </c>
      <c r="D2859">
        <f>-DEGREES(ATAN2(1,'PID Simulator'!$D$8*B2859))+DEGREES(-'PID Simulator'!$D$9*B2859)</f>
        <v>-416.39120733388728</v>
      </c>
    </row>
    <row r="2860" spans="1:4" x14ac:dyDescent="0.15">
      <c r="A2860">
        <v>2859</v>
      </c>
      <c r="B2860">
        <v>5.7161</v>
      </c>
      <c r="C2860">
        <f>'PID Simulator'!$D$7/SQRT(1+('PID Simulator'!$D$8*B2860)^2)</f>
        <v>1.7491768991189746E-2</v>
      </c>
      <c r="D2860">
        <f>-DEGREES(ATAN2(1,'PID Simulator'!$D$8*B2860))+DEGREES(-'PID Simulator'!$D$9*B2860)</f>
        <v>-416.50614962219788</v>
      </c>
    </row>
    <row r="2861" spans="1:4" x14ac:dyDescent="0.15">
      <c r="A2861">
        <v>2860</v>
      </c>
      <c r="B2861">
        <v>5.7180999999999997</v>
      </c>
      <c r="C2861">
        <f>'PID Simulator'!$D$7/SQRT(1+('PID Simulator'!$D$8*B2861)^2)</f>
        <v>1.748565282673599E-2</v>
      </c>
      <c r="D2861">
        <f>-DEGREES(ATAN2(1,'PID Simulator'!$D$8*B2861))+DEGREES(-'PID Simulator'!$D$9*B2861)</f>
        <v>-416.6210916652368</v>
      </c>
    </row>
    <row r="2862" spans="1:4" x14ac:dyDescent="0.15">
      <c r="A2862">
        <v>2861</v>
      </c>
      <c r="B2862">
        <v>5.7200999999999995</v>
      </c>
      <c r="C2862">
        <f>'PID Simulator'!$D$7/SQRT(1+('PID Simulator'!$D$8*B2862)^2)</f>
        <v>1.7479540937284717E-2</v>
      </c>
      <c r="D2862">
        <f>-DEGREES(ATAN2(1,'PID Simulator'!$D$8*B2862))+DEGREES(-'PID Simulator'!$D$9*B2862)</f>
        <v>-416.73603346326121</v>
      </c>
    </row>
    <row r="2863" spans="1:4" x14ac:dyDescent="0.15">
      <c r="A2863">
        <v>2862</v>
      </c>
      <c r="B2863">
        <v>5.7221000000000002</v>
      </c>
      <c r="C2863">
        <f>'PID Simulator'!$D$7/SQRT(1+('PID Simulator'!$D$8*B2863)^2)</f>
        <v>1.7473433318356039E-2</v>
      </c>
      <c r="D2863">
        <f>-DEGREES(ATAN2(1,'PID Simulator'!$D$8*B2863))+DEGREES(-'PID Simulator'!$D$9*B2863)</f>
        <v>-416.85097501652785</v>
      </c>
    </row>
    <row r="2864" spans="1:4" x14ac:dyDescent="0.15">
      <c r="A2864">
        <v>2863</v>
      </c>
      <c r="B2864">
        <v>5.7241</v>
      </c>
      <c r="C2864">
        <f>'PID Simulator'!$D$7/SQRT(1+('PID Simulator'!$D$8*B2864)^2)</f>
        <v>1.7467329965476334E-2</v>
      </c>
      <c r="D2864">
        <f>-DEGREES(ATAN2(1,'PID Simulator'!$D$8*B2864))+DEGREES(-'PID Simulator'!$D$9*B2864)</f>
        <v>-416.96591632529328</v>
      </c>
    </row>
    <row r="2865" spans="1:4" x14ac:dyDescent="0.15">
      <c r="A2865">
        <v>2864</v>
      </c>
      <c r="B2865">
        <v>5.7260999999999997</v>
      </c>
      <c r="C2865">
        <f>'PID Simulator'!$D$7/SQRT(1+('PID Simulator'!$D$8*B2865)^2)</f>
        <v>1.7461230874178221E-2</v>
      </c>
      <c r="D2865">
        <f>-DEGREES(ATAN2(1,'PID Simulator'!$D$8*B2865))+DEGREES(-'PID Simulator'!$D$9*B2865)</f>
        <v>-417.08085738981356</v>
      </c>
    </row>
    <row r="2866" spans="1:4" x14ac:dyDescent="0.15">
      <c r="A2866">
        <v>2865</v>
      </c>
      <c r="B2866">
        <v>5.7280999999999995</v>
      </c>
      <c r="C2866">
        <f>'PID Simulator'!$D$7/SQRT(1+('PID Simulator'!$D$8*B2866)^2)</f>
        <v>1.7455136040000555E-2</v>
      </c>
      <c r="D2866">
        <f>-DEGREES(ATAN2(1,'PID Simulator'!$D$8*B2866))+DEGREES(-'PID Simulator'!$D$9*B2866)</f>
        <v>-417.19579821034438</v>
      </c>
    </row>
    <row r="2867" spans="1:4" x14ac:dyDescent="0.15">
      <c r="A2867">
        <v>2866</v>
      </c>
      <c r="B2867">
        <v>5.7301000000000002</v>
      </c>
      <c r="C2867">
        <f>'PID Simulator'!$D$7/SQRT(1+('PID Simulator'!$D$8*B2867)^2)</f>
        <v>1.7449045458488396E-2</v>
      </c>
      <c r="D2867">
        <f>-DEGREES(ATAN2(1,'PID Simulator'!$D$8*B2867))+DEGREES(-'PID Simulator'!$D$9*B2867)</f>
        <v>-417.31073878714119</v>
      </c>
    </row>
    <row r="2868" spans="1:4" x14ac:dyDescent="0.15">
      <c r="A2868">
        <v>2867</v>
      </c>
      <c r="B2868">
        <v>5.7321</v>
      </c>
      <c r="C2868">
        <f>'PID Simulator'!$D$7/SQRT(1+('PID Simulator'!$D$8*B2868)^2)</f>
        <v>1.7442959125193051E-2</v>
      </c>
      <c r="D2868">
        <f>-DEGREES(ATAN2(1,'PID Simulator'!$D$8*B2868))+DEGREES(-'PID Simulator'!$D$9*B2868)</f>
        <v>-417.42567912045888</v>
      </c>
    </row>
    <row r="2869" spans="1:4" x14ac:dyDescent="0.15">
      <c r="A2869">
        <v>2868</v>
      </c>
      <c r="B2869">
        <v>5.7340999999999998</v>
      </c>
      <c r="C2869">
        <f>'PID Simulator'!$D$7/SQRT(1+('PID Simulator'!$D$8*B2869)^2)</f>
        <v>1.7436877035672007E-2</v>
      </c>
      <c r="D2869">
        <f>-DEGREES(ATAN2(1,'PID Simulator'!$D$8*B2869))+DEGREES(-'PID Simulator'!$D$9*B2869)</f>
        <v>-417.54061921055228</v>
      </c>
    </row>
    <row r="2870" spans="1:4" x14ac:dyDescent="0.15">
      <c r="A2870">
        <v>2869</v>
      </c>
      <c r="B2870">
        <v>5.7360999999999995</v>
      </c>
      <c r="C2870">
        <f>'PID Simulator'!$D$7/SQRT(1+('PID Simulator'!$D$8*B2870)^2)</f>
        <v>1.743079918548894E-2</v>
      </c>
      <c r="D2870">
        <f>-DEGREES(ATAN2(1,'PID Simulator'!$D$8*B2870))+DEGREES(-'PID Simulator'!$D$9*B2870)</f>
        <v>-417.65555905767553</v>
      </c>
    </row>
    <row r="2871" spans="1:4" x14ac:dyDescent="0.15">
      <c r="A2871">
        <v>2870</v>
      </c>
      <c r="B2871">
        <v>5.7381000000000002</v>
      </c>
      <c r="C2871">
        <f>'PID Simulator'!$D$7/SQRT(1+('PID Simulator'!$D$8*B2871)^2)</f>
        <v>1.7424725570213715E-2</v>
      </c>
      <c r="D2871">
        <f>-DEGREES(ATAN2(1,'PID Simulator'!$D$8*B2871))+DEGREES(-'PID Simulator'!$D$9*B2871)</f>
        <v>-417.77049866208279</v>
      </c>
    </row>
    <row r="2872" spans="1:4" x14ac:dyDescent="0.15">
      <c r="A2872">
        <v>2871</v>
      </c>
      <c r="B2872">
        <v>5.7401</v>
      </c>
      <c r="C2872">
        <f>'PID Simulator'!$D$7/SQRT(1+('PID Simulator'!$D$8*B2872)^2)</f>
        <v>1.7418656185422366E-2</v>
      </c>
      <c r="D2872">
        <f>-DEGREES(ATAN2(1,'PID Simulator'!$D$8*B2872))+DEGREES(-'PID Simulator'!$D$9*B2872)</f>
        <v>-417.88543802402751</v>
      </c>
    </row>
    <row r="2873" spans="1:4" x14ac:dyDescent="0.15">
      <c r="A2873">
        <v>2872</v>
      </c>
      <c r="B2873">
        <v>5.7420999999999998</v>
      </c>
      <c r="C2873">
        <f>'PID Simulator'!$D$7/SQRT(1+('PID Simulator'!$D$8*B2873)^2)</f>
        <v>1.741259102669708E-2</v>
      </c>
      <c r="D2873">
        <f>-DEGREES(ATAN2(1,'PID Simulator'!$D$8*B2873))+DEGREES(-'PID Simulator'!$D$9*B2873)</f>
        <v>-418.00037714376299</v>
      </c>
    </row>
    <row r="2874" spans="1:4" x14ac:dyDescent="0.15">
      <c r="A2874">
        <v>2873</v>
      </c>
      <c r="B2874">
        <v>5.7440999999999995</v>
      </c>
      <c r="C2874">
        <f>'PID Simulator'!$D$7/SQRT(1+('PID Simulator'!$D$8*B2874)^2)</f>
        <v>1.7406530089626202E-2</v>
      </c>
      <c r="D2874">
        <f>-DEGREES(ATAN2(1,'PID Simulator'!$D$8*B2874))+DEGREES(-'PID Simulator'!$D$9*B2874)</f>
        <v>-418.11531602154201</v>
      </c>
    </row>
    <row r="2875" spans="1:4" x14ac:dyDescent="0.15">
      <c r="A2875">
        <v>2874</v>
      </c>
      <c r="B2875">
        <v>5.7461000000000002</v>
      </c>
      <c r="C2875">
        <f>'PID Simulator'!$D$7/SQRT(1+('PID Simulator'!$D$8*B2875)^2)</f>
        <v>1.7400473369804201E-2</v>
      </c>
      <c r="D2875">
        <f>-DEGREES(ATAN2(1,'PID Simulator'!$D$8*B2875))+DEGREES(-'PID Simulator'!$D$9*B2875)</f>
        <v>-418.23025465761737</v>
      </c>
    </row>
    <row r="2876" spans="1:4" x14ac:dyDescent="0.15">
      <c r="A2876">
        <v>2875</v>
      </c>
      <c r="B2876">
        <v>5.7481</v>
      </c>
      <c r="C2876">
        <f>'PID Simulator'!$D$7/SQRT(1+('PID Simulator'!$D$8*B2876)^2)</f>
        <v>1.7394420862831685E-2</v>
      </c>
      <c r="D2876">
        <f>-DEGREES(ATAN2(1,'PID Simulator'!$D$8*B2876))+DEGREES(-'PID Simulator'!$D$9*B2876)</f>
        <v>-418.34519305224109</v>
      </c>
    </row>
    <row r="2877" spans="1:4" x14ac:dyDescent="0.15">
      <c r="A2877">
        <v>2876</v>
      </c>
      <c r="B2877">
        <v>5.7500999999999998</v>
      </c>
      <c r="C2877">
        <f>'PID Simulator'!$D$7/SQRT(1+('PID Simulator'!$D$8*B2877)^2)</f>
        <v>1.7388372564315375E-2</v>
      </c>
      <c r="D2877">
        <f>-DEGREES(ATAN2(1,'PID Simulator'!$D$8*B2877))+DEGREES(-'PID Simulator'!$D$9*B2877)</f>
        <v>-418.46013120566499</v>
      </c>
    </row>
    <row r="2878" spans="1:4" x14ac:dyDescent="0.15">
      <c r="A2878">
        <v>2877</v>
      </c>
      <c r="B2878">
        <v>5.7520999999999995</v>
      </c>
      <c r="C2878">
        <f>'PID Simulator'!$D$7/SQRT(1+('PID Simulator'!$D$8*B2878)^2)</f>
        <v>1.7382328469868095E-2</v>
      </c>
      <c r="D2878">
        <f>-DEGREES(ATAN2(1,'PID Simulator'!$D$8*B2878))+DEGREES(-'PID Simulator'!$D$9*B2878)</f>
        <v>-418.57506911814062</v>
      </c>
    </row>
    <row r="2879" spans="1:4" x14ac:dyDescent="0.15">
      <c r="A2879">
        <v>2878</v>
      </c>
      <c r="B2879">
        <v>5.7541000000000002</v>
      </c>
      <c r="C2879">
        <f>'PID Simulator'!$D$7/SQRT(1+('PID Simulator'!$D$8*B2879)^2)</f>
        <v>1.7376288575108756E-2</v>
      </c>
      <c r="D2879">
        <f>-DEGREES(ATAN2(1,'PID Simulator'!$D$8*B2879))+DEGREES(-'PID Simulator'!$D$9*B2879)</f>
        <v>-418.69000678991927</v>
      </c>
    </row>
    <row r="2880" spans="1:4" x14ac:dyDescent="0.15">
      <c r="A2880">
        <v>2879</v>
      </c>
      <c r="B2880">
        <v>5.7561</v>
      </c>
      <c r="C2880">
        <f>'PID Simulator'!$D$7/SQRT(1+('PID Simulator'!$D$8*B2880)^2)</f>
        <v>1.7370252875662379E-2</v>
      </c>
      <c r="D2880">
        <f>-DEGREES(ATAN2(1,'PID Simulator'!$D$8*B2880))+DEGREES(-'PID Simulator'!$D$9*B2880)</f>
        <v>-418.80494422125145</v>
      </c>
    </row>
    <row r="2881" spans="1:4" x14ac:dyDescent="0.15">
      <c r="A2881">
        <v>2880</v>
      </c>
      <c r="B2881">
        <v>5.7580999999999998</v>
      </c>
      <c r="C2881">
        <f>'PID Simulator'!$D$7/SQRT(1+('PID Simulator'!$D$8*B2881)^2)</f>
        <v>1.7364221367160027E-2</v>
      </c>
      <c r="D2881">
        <f>-DEGREES(ATAN2(1,'PID Simulator'!$D$8*B2881))+DEGREES(-'PID Simulator'!$D$9*B2881)</f>
        <v>-418.91988141238772</v>
      </c>
    </row>
    <row r="2882" spans="1:4" x14ac:dyDescent="0.15">
      <c r="A2882">
        <v>2881</v>
      </c>
      <c r="B2882">
        <v>5.7600999999999996</v>
      </c>
      <c r="C2882">
        <f>'PID Simulator'!$D$7/SQRT(1+('PID Simulator'!$D$8*B2882)^2)</f>
        <v>1.7358194045238848E-2</v>
      </c>
      <c r="D2882">
        <f>-DEGREES(ATAN2(1,'PID Simulator'!$D$8*B2882))+DEGREES(-'PID Simulator'!$D$9*B2882)</f>
        <v>-419.03481836357821</v>
      </c>
    </row>
    <row r="2883" spans="1:4" x14ac:dyDescent="0.15">
      <c r="A2883">
        <v>2882</v>
      </c>
      <c r="B2883">
        <v>5.7621000000000002</v>
      </c>
      <c r="C2883">
        <f>'PID Simulator'!$D$7/SQRT(1+('PID Simulator'!$D$8*B2883)^2)</f>
        <v>1.7352170905542037E-2</v>
      </c>
      <c r="D2883">
        <f>-DEGREES(ATAN2(1,'PID Simulator'!$D$8*B2883))+DEGREES(-'PID Simulator'!$D$9*B2883)</f>
        <v>-419.14975507507279</v>
      </c>
    </row>
    <row r="2884" spans="1:4" x14ac:dyDescent="0.15">
      <c r="A2884">
        <v>2883</v>
      </c>
      <c r="B2884">
        <v>5.7641</v>
      </c>
      <c r="C2884">
        <f>'PID Simulator'!$D$7/SQRT(1+('PID Simulator'!$D$8*B2884)^2)</f>
        <v>1.7346151943718829E-2</v>
      </c>
      <c r="D2884">
        <f>-DEGREES(ATAN2(1,'PID Simulator'!$D$8*B2884))+DEGREES(-'PID Simulator'!$D$9*B2884)</f>
        <v>-419.26469154712061</v>
      </c>
    </row>
    <row r="2885" spans="1:4" x14ac:dyDescent="0.15">
      <c r="A2885">
        <v>2884</v>
      </c>
      <c r="B2885">
        <v>5.7660999999999998</v>
      </c>
      <c r="C2885">
        <f>'PID Simulator'!$D$7/SQRT(1+('PID Simulator'!$D$8*B2885)^2)</f>
        <v>1.7340137155424491E-2</v>
      </c>
      <c r="D2885">
        <f>-DEGREES(ATAN2(1,'PID Simulator'!$D$8*B2885))+DEGREES(-'PID Simulator'!$D$9*B2885)</f>
        <v>-419.37962777997092</v>
      </c>
    </row>
    <row r="2886" spans="1:4" x14ac:dyDescent="0.15">
      <c r="A2886">
        <v>2885</v>
      </c>
      <c r="B2886">
        <v>5.7680999999999996</v>
      </c>
      <c r="C2886">
        <f>'PID Simulator'!$D$7/SQRT(1+('PID Simulator'!$D$8*B2886)^2)</f>
        <v>1.7334126536320316E-2</v>
      </c>
      <c r="D2886">
        <f>-DEGREES(ATAN2(1,'PID Simulator'!$D$8*B2886))+DEGREES(-'PID Simulator'!$D$9*B2886)</f>
        <v>-419.49456377387236</v>
      </c>
    </row>
    <row r="2887" spans="1:4" x14ac:dyDescent="0.15">
      <c r="A2887">
        <v>2886</v>
      </c>
      <c r="B2887">
        <v>5.7701000000000002</v>
      </c>
      <c r="C2887">
        <f>'PID Simulator'!$D$7/SQRT(1+('PID Simulator'!$D$8*B2887)^2)</f>
        <v>1.73281200820736E-2</v>
      </c>
      <c r="D2887">
        <f>-DEGREES(ATAN2(1,'PID Simulator'!$D$8*B2887))+DEGREES(-'PID Simulator'!$D$9*B2887)</f>
        <v>-419.60949952907333</v>
      </c>
    </row>
    <row r="2888" spans="1:4" x14ac:dyDescent="0.15">
      <c r="A2888">
        <v>2887</v>
      </c>
      <c r="B2888">
        <v>5.7721</v>
      </c>
      <c r="C2888">
        <f>'PID Simulator'!$D$7/SQRT(1+('PID Simulator'!$D$8*B2888)^2)</f>
        <v>1.7322117788357645E-2</v>
      </c>
      <c r="D2888">
        <f>-DEGREES(ATAN2(1,'PID Simulator'!$D$8*B2888))+DEGREES(-'PID Simulator'!$D$9*B2888)</f>
        <v>-419.72443504582179</v>
      </c>
    </row>
    <row r="2889" spans="1:4" x14ac:dyDescent="0.15">
      <c r="A2889">
        <v>2888</v>
      </c>
      <c r="B2889">
        <v>5.7740999999999998</v>
      </c>
      <c r="C2889">
        <f>'PID Simulator'!$D$7/SQRT(1+('PID Simulator'!$D$8*B2889)^2)</f>
        <v>1.7316119650851745E-2</v>
      </c>
      <c r="D2889">
        <f>-DEGREES(ATAN2(1,'PID Simulator'!$D$8*B2889))+DEGREES(-'PID Simulator'!$D$9*B2889)</f>
        <v>-419.83937032436552</v>
      </c>
    </row>
    <row r="2890" spans="1:4" x14ac:dyDescent="0.15">
      <c r="A2890">
        <v>2889</v>
      </c>
      <c r="B2890">
        <v>5.7760999999999996</v>
      </c>
      <c r="C2890">
        <f>'PID Simulator'!$D$7/SQRT(1+('PID Simulator'!$D$8*B2890)^2)</f>
        <v>1.731012566524117E-2</v>
      </c>
      <c r="D2890">
        <f>-DEGREES(ATAN2(1,'PID Simulator'!$D$8*B2890))+DEGREES(-'PID Simulator'!$D$9*B2890)</f>
        <v>-419.95430536495178</v>
      </c>
    </row>
    <row r="2891" spans="1:4" x14ac:dyDescent="0.15">
      <c r="A2891">
        <v>2890</v>
      </c>
      <c r="B2891">
        <v>5.7781000000000002</v>
      </c>
      <c r="C2891">
        <f>'PID Simulator'!$D$7/SQRT(1+('PID Simulator'!$D$8*B2891)^2)</f>
        <v>1.7304135827217154E-2</v>
      </c>
      <c r="D2891">
        <f>-DEGREES(ATAN2(1,'PID Simulator'!$D$8*B2891))+DEGREES(-'PID Simulator'!$D$9*B2891)</f>
        <v>-420.06924016782762</v>
      </c>
    </row>
    <row r="2892" spans="1:4" x14ac:dyDescent="0.15">
      <c r="A2892">
        <v>2891</v>
      </c>
      <c r="B2892">
        <v>5.7801</v>
      </c>
      <c r="C2892">
        <f>'PID Simulator'!$D$7/SQRT(1+('PID Simulator'!$D$8*B2892)^2)</f>
        <v>1.7298150132476906E-2</v>
      </c>
      <c r="D2892">
        <f>-DEGREES(ATAN2(1,'PID Simulator'!$D$8*B2892))+DEGREES(-'PID Simulator'!$D$9*B2892)</f>
        <v>-420.18417473323967</v>
      </c>
    </row>
    <row r="2893" spans="1:4" x14ac:dyDescent="0.15">
      <c r="A2893">
        <v>2892</v>
      </c>
      <c r="B2893">
        <v>5.7820999999999998</v>
      </c>
      <c r="C2893">
        <f>'PID Simulator'!$D$7/SQRT(1+('PID Simulator'!$D$8*B2893)^2)</f>
        <v>1.7292168576723568E-2</v>
      </c>
      <c r="D2893">
        <f>-DEGREES(ATAN2(1,'PID Simulator'!$D$8*B2893))+DEGREES(-'PID Simulator'!$D$9*B2893)</f>
        <v>-420.29910906143425</v>
      </c>
    </row>
    <row r="2894" spans="1:4" x14ac:dyDescent="0.15">
      <c r="A2894">
        <v>2893</v>
      </c>
      <c r="B2894">
        <v>5.7840999999999996</v>
      </c>
      <c r="C2894">
        <f>'PID Simulator'!$D$7/SQRT(1+('PID Simulator'!$D$8*B2894)^2)</f>
        <v>1.7286191155666229E-2</v>
      </c>
      <c r="D2894">
        <f>-DEGREES(ATAN2(1,'PID Simulator'!$D$8*B2894))+DEGREES(-'PID Simulator'!$D$9*B2894)</f>
        <v>-420.41404315265731</v>
      </c>
    </row>
    <row r="2895" spans="1:4" x14ac:dyDescent="0.15">
      <c r="A2895">
        <v>2894</v>
      </c>
      <c r="B2895">
        <v>5.7861000000000002</v>
      </c>
      <c r="C2895">
        <f>'PID Simulator'!$D$7/SQRT(1+('PID Simulator'!$D$8*B2895)^2)</f>
        <v>1.7280217865019903E-2</v>
      </c>
      <c r="D2895">
        <f>-DEGREES(ATAN2(1,'PID Simulator'!$D$8*B2895))+DEGREES(-'PID Simulator'!$D$9*B2895)</f>
        <v>-420.52897700715459</v>
      </c>
    </row>
    <row r="2896" spans="1:4" x14ac:dyDescent="0.15">
      <c r="A2896">
        <v>2895</v>
      </c>
      <c r="B2896">
        <v>5.7881</v>
      </c>
      <c r="C2896">
        <f>'PID Simulator'!$D$7/SQRT(1+('PID Simulator'!$D$8*B2896)^2)</f>
        <v>1.7274248700505524E-2</v>
      </c>
      <c r="D2896">
        <f>-DEGREES(ATAN2(1,'PID Simulator'!$D$8*B2896))+DEGREES(-'PID Simulator'!$D$9*B2896)</f>
        <v>-420.6439106251712</v>
      </c>
    </row>
    <row r="2897" spans="1:4" x14ac:dyDescent="0.15">
      <c r="A2897">
        <v>2896</v>
      </c>
      <c r="B2897">
        <v>5.7900999999999998</v>
      </c>
      <c r="C2897">
        <f>'PID Simulator'!$D$7/SQRT(1+('PID Simulator'!$D$8*B2897)^2)</f>
        <v>1.7268283657849937E-2</v>
      </c>
      <c r="D2897">
        <f>-DEGREES(ATAN2(1,'PID Simulator'!$D$8*B2897))+DEGREES(-'PID Simulator'!$D$9*B2897)</f>
        <v>-420.75884400695224</v>
      </c>
    </row>
    <row r="2898" spans="1:4" x14ac:dyDescent="0.15">
      <c r="A2898">
        <v>2897</v>
      </c>
      <c r="B2898">
        <v>5.7920999999999996</v>
      </c>
      <c r="C2898">
        <f>'PID Simulator'!$D$7/SQRT(1+('PID Simulator'!$D$8*B2898)^2)</f>
        <v>1.7262322732785874E-2</v>
      </c>
      <c r="D2898">
        <f>-DEGREES(ATAN2(1,'PID Simulator'!$D$8*B2898))+DEGREES(-'PID Simulator'!$D$9*B2898)</f>
        <v>-420.87377715274232</v>
      </c>
    </row>
    <row r="2899" spans="1:4" x14ac:dyDescent="0.15">
      <c r="A2899">
        <v>2898</v>
      </c>
      <c r="B2899">
        <v>5.7941000000000003</v>
      </c>
      <c r="C2899">
        <f>'PID Simulator'!$D$7/SQRT(1+('PID Simulator'!$D$8*B2899)^2)</f>
        <v>1.725636592105196E-2</v>
      </c>
      <c r="D2899">
        <f>-DEGREES(ATAN2(1,'PID Simulator'!$D$8*B2899))+DEGREES(-'PID Simulator'!$D$9*B2899)</f>
        <v>-420.98871006278563</v>
      </c>
    </row>
    <row r="2900" spans="1:4" x14ac:dyDescent="0.15">
      <c r="A2900">
        <v>2899</v>
      </c>
      <c r="B2900">
        <v>5.7961</v>
      </c>
      <c r="C2900">
        <f>'PID Simulator'!$D$7/SQRT(1+('PID Simulator'!$D$8*B2900)^2)</f>
        <v>1.7250413218392702E-2</v>
      </c>
      <c r="D2900">
        <f>-DEGREES(ATAN2(1,'PID Simulator'!$D$8*B2900))+DEGREES(-'PID Simulator'!$D$9*B2900)</f>
        <v>-421.1036427373262</v>
      </c>
    </row>
    <row r="2901" spans="1:4" x14ac:dyDescent="0.15">
      <c r="A2901">
        <v>2900</v>
      </c>
      <c r="B2901">
        <v>5.7980999999999998</v>
      </c>
      <c r="C2901">
        <f>'PID Simulator'!$D$7/SQRT(1+('PID Simulator'!$D$8*B2901)^2)</f>
        <v>1.7244464620558474E-2</v>
      </c>
      <c r="D2901">
        <f>-DEGREES(ATAN2(1,'PID Simulator'!$D$8*B2901))+DEGREES(-'PID Simulator'!$D$9*B2901)</f>
        <v>-421.2185751766076</v>
      </c>
    </row>
    <row r="2902" spans="1:4" x14ac:dyDescent="0.15">
      <c r="A2902">
        <v>2901</v>
      </c>
      <c r="B2902">
        <v>5.8000999999999996</v>
      </c>
      <c r="C2902">
        <f>'PID Simulator'!$D$7/SQRT(1+('PID Simulator'!$D$8*B2902)^2)</f>
        <v>1.7238520123305495E-2</v>
      </c>
      <c r="D2902">
        <f>-DEGREES(ATAN2(1,'PID Simulator'!$D$8*B2902))+DEGREES(-'PID Simulator'!$D$9*B2902)</f>
        <v>-421.33350738087302</v>
      </c>
    </row>
    <row r="2903" spans="1:4" x14ac:dyDescent="0.15">
      <c r="A2903">
        <v>2902</v>
      </c>
      <c r="B2903">
        <v>5.8021000000000003</v>
      </c>
      <c r="C2903">
        <f>'PID Simulator'!$D$7/SQRT(1+('PID Simulator'!$D$8*B2903)^2)</f>
        <v>1.7232579722395846E-2</v>
      </c>
      <c r="D2903">
        <f>-DEGREES(ATAN2(1,'PID Simulator'!$D$8*B2903))+DEGREES(-'PID Simulator'!$D$9*B2903)</f>
        <v>-421.44843935036562</v>
      </c>
    </row>
    <row r="2904" spans="1:4" x14ac:dyDescent="0.15">
      <c r="A2904">
        <v>2903</v>
      </c>
      <c r="B2904">
        <v>5.8041</v>
      </c>
      <c r="C2904">
        <f>'PID Simulator'!$D$7/SQRT(1+('PID Simulator'!$D$8*B2904)^2)</f>
        <v>1.7226643413597441E-2</v>
      </c>
      <c r="D2904">
        <f>-DEGREES(ATAN2(1,'PID Simulator'!$D$8*B2904))+DEGREES(-'PID Simulator'!$D$9*B2904)</f>
        <v>-421.56337108532779</v>
      </c>
    </row>
    <row r="2905" spans="1:4" x14ac:dyDescent="0.15">
      <c r="A2905">
        <v>2904</v>
      </c>
      <c r="B2905">
        <v>5.8060999999999998</v>
      </c>
      <c r="C2905">
        <f>'PID Simulator'!$D$7/SQRT(1+('PID Simulator'!$D$8*B2905)^2)</f>
        <v>1.7220711192684011E-2</v>
      </c>
      <c r="D2905">
        <f>-DEGREES(ATAN2(1,'PID Simulator'!$D$8*B2905))+DEGREES(-'PID Simulator'!$D$9*B2905)</f>
        <v>-421.67830258600191</v>
      </c>
    </row>
    <row r="2906" spans="1:4" x14ac:dyDescent="0.15">
      <c r="A2906">
        <v>2905</v>
      </c>
      <c r="B2906">
        <v>5.8080999999999996</v>
      </c>
      <c r="C2906">
        <f>'PID Simulator'!$D$7/SQRT(1+('PID Simulator'!$D$8*B2906)^2)</f>
        <v>1.7214783055435119E-2</v>
      </c>
      <c r="D2906">
        <f>-DEGREES(ATAN2(1,'PID Simulator'!$D$8*B2906))+DEGREES(-'PID Simulator'!$D$9*B2906)</f>
        <v>-421.79323385262978</v>
      </c>
    </row>
    <row r="2907" spans="1:4" x14ac:dyDescent="0.15">
      <c r="A2907">
        <v>2906</v>
      </c>
      <c r="B2907">
        <v>5.8101000000000003</v>
      </c>
      <c r="C2907">
        <f>'PID Simulator'!$D$7/SQRT(1+('PID Simulator'!$D$8*B2907)^2)</f>
        <v>1.720885899763612E-2</v>
      </c>
      <c r="D2907">
        <f>-DEGREES(ATAN2(1,'PID Simulator'!$D$8*B2907))+DEGREES(-'PID Simulator'!$D$9*B2907)</f>
        <v>-421.90816488545317</v>
      </c>
    </row>
    <row r="2908" spans="1:4" x14ac:dyDescent="0.15">
      <c r="A2908">
        <v>2907</v>
      </c>
      <c r="B2908">
        <v>5.8121</v>
      </c>
      <c r="C2908">
        <f>'PID Simulator'!$D$7/SQRT(1+('PID Simulator'!$D$8*B2908)^2)</f>
        <v>1.7202939015078179E-2</v>
      </c>
      <c r="D2908">
        <f>-DEGREES(ATAN2(1,'PID Simulator'!$D$8*B2908))+DEGREES(-'PID Simulator'!$D$9*B2908)</f>
        <v>-422.02309568471327</v>
      </c>
    </row>
    <row r="2909" spans="1:4" x14ac:dyDescent="0.15">
      <c r="A2909">
        <v>2908</v>
      </c>
      <c r="B2909">
        <v>5.8140999999999998</v>
      </c>
      <c r="C2909">
        <f>'PID Simulator'!$D$7/SQRT(1+('PID Simulator'!$D$8*B2909)^2)</f>
        <v>1.7197023103558241E-2</v>
      </c>
      <c r="D2909">
        <f>-DEGREES(ATAN2(1,'PID Simulator'!$D$8*B2909))+DEGREES(-'PID Simulator'!$D$9*B2909)</f>
        <v>-422.13802625065097</v>
      </c>
    </row>
    <row r="2910" spans="1:4" x14ac:dyDescent="0.15">
      <c r="A2910">
        <v>2909</v>
      </c>
      <c r="B2910">
        <v>5.8160999999999996</v>
      </c>
      <c r="C2910">
        <f>'PID Simulator'!$D$7/SQRT(1+('PID Simulator'!$D$8*B2910)^2)</f>
        <v>1.7191111258879028E-2</v>
      </c>
      <c r="D2910">
        <f>-DEGREES(ATAN2(1,'PID Simulator'!$D$8*B2910))+DEGREES(-'PID Simulator'!$D$9*B2910)</f>
        <v>-422.25295658350694</v>
      </c>
    </row>
    <row r="2911" spans="1:4" x14ac:dyDescent="0.15">
      <c r="A2911">
        <v>2910</v>
      </c>
      <c r="B2911">
        <v>5.8181000000000003</v>
      </c>
      <c r="C2911">
        <f>'PID Simulator'!$D$7/SQRT(1+('PID Simulator'!$D$8*B2911)^2)</f>
        <v>1.7185203476849025E-2</v>
      </c>
      <c r="D2911">
        <f>-DEGREES(ATAN2(1,'PID Simulator'!$D$8*B2911))+DEGREES(-'PID Simulator'!$D$9*B2911)</f>
        <v>-422.36788668352153</v>
      </c>
    </row>
    <row r="2912" spans="1:4" x14ac:dyDescent="0.15">
      <c r="A2912">
        <v>2911</v>
      </c>
      <c r="B2912">
        <v>5.8201000000000001</v>
      </c>
      <c r="C2912">
        <f>'PID Simulator'!$D$7/SQRT(1+('PID Simulator'!$D$8*B2912)^2)</f>
        <v>1.7179299753282494E-2</v>
      </c>
      <c r="D2912">
        <f>-DEGREES(ATAN2(1,'PID Simulator'!$D$8*B2912))+DEGREES(-'PID Simulator'!$D$9*B2912)</f>
        <v>-422.4828165509345</v>
      </c>
    </row>
    <row r="2913" spans="1:4" x14ac:dyDescent="0.15">
      <c r="A2913">
        <v>2912</v>
      </c>
      <c r="B2913">
        <v>5.8220999999999998</v>
      </c>
      <c r="C2913">
        <f>'PID Simulator'!$D$7/SQRT(1+('PID Simulator'!$D$8*B2913)^2)</f>
        <v>1.7173400083999417E-2</v>
      </c>
      <c r="D2913">
        <f>-DEGREES(ATAN2(1,'PID Simulator'!$D$8*B2913))+DEGREES(-'PID Simulator'!$D$9*B2913)</f>
        <v>-422.5977461859855</v>
      </c>
    </row>
    <row r="2914" spans="1:4" x14ac:dyDescent="0.15">
      <c r="A2914">
        <v>2913</v>
      </c>
      <c r="B2914">
        <v>5.8240999999999996</v>
      </c>
      <c r="C2914">
        <f>'PID Simulator'!$D$7/SQRT(1+('PID Simulator'!$D$8*B2914)^2)</f>
        <v>1.7167504464825525E-2</v>
      </c>
      <c r="D2914">
        <f>-DEGREES(ATAN2(1,'PID Simulator'!$D$8*B2914))+DEGREES(-'PID Simulator'!$D$9*B2914)</f>
        <v>-422.71267558891395</v>
      </c>
    </row>
    <row r="2915" spans="1:4" x14ac:dyDescent="0.15">
      <c r="A2915">
        <v>2914</v>
      </c>
      <c r="B2915">
        <v>5.8261000000000003</v>
      </c>
      <c r="C2915">
        <f>'PID Simulator'!$D$7/SQRT(1+('PID Simulator'!$D$8*B2915)^2)</f>
        <v>1.7161612891592286E-2</v>
      </c>
      <c r="D2915">
        <f>-DEGREES(ATAN2(1,'PID Simulator'!$D$8*B2915))+DEGREES(-'PID Simulator'!$D$9*B2915)</f>
        <v>-422.82760475995877</v>
      </c>
    </row>
    <row r="2916" spans="1:4" x14ac:dyDescent="0.15">
      <c r="A2916">
        <v>2915</v>
      </c>
      <c r="B2916">
        <v>5.8281000000000001</v>
      </c>
      <c r="C2916">
        <f>'PID Simulator'!$D$7/SQRT(1+('PID Simulator'!$D$8*B2916)^2)</f>
        <v>1.7155725360136875E-2</v>
      </c>
      <c r="D2916">
        <f>-DEGREES(ATAN2(1,'PID Simulator'!$D$8*B2916))+DEGREES(-'PID Simulator'!$D$9*B2916)</f>
        <v>-422.94253369935842</v>
      </c>
    </row>
    <row r="2917" spans="1:4" x14ac:dyDescent="0.15">
      <c r="A2917">
        <v>2916</v>
      </c>
      <c r="B2917">
        <v>5.8300999999999998</v>
      </c>
      <c r="C2917">
        <f>'PID Simulator'!$D$7/SQRT(1+('PID Simulator'!$D$8*B2917)^2)</f>
        <v>1.7149841866302178E-2</v>
      </c>
      <c r="D2917">
        <f>-DEGREES(ATAN2(1,'PID Simulator'!$D$8*B2917))+DEGREES(-'PID Simulator'!$D$9*B2917)</f>
        <v>-423.05746240735141</v>
      </c>
    </row>
    <row r="2918" spans="1:4" x14ac:dyDescent="0.15">
      <c r="A2918">
        <v>2917</v>
      </c>
      <c r="B2918">
        <v>5.8320999999999996</v>
      </c>
      <c r="C2918">
        <f>'PID Simulator'!$D$7/SQRT(1+('PID Simulator'!$D$8*B2918)^2)</f>
        <v>1.7143962405936772E-2</v>
      </c>
      <c r="D2918">
        <f>-DEGREES(ATAN2(1,'PID Simulator'!$D$8*B2918))+DEGREES(-'PID Simulator'!$D$9*B2918)</f>
        <v>-423.17239088417563</v>
      </c>
    </row>
    <row r="2919" spans="1:4" x14ac:dyDescent="0.15">
      <c r="A2919">
        <v>2918</v>
      </c>
      <c r="B2919">
        <v>5.8341000000000003</v>
      </c>
      <c r="C2919">
        <f>'PID Simulator'!$D$7/SQRT(1+('PID Simulator'!$D$8*B2919)^2)</f>
        <v>1.7138086974894936E-2</v>
      </c>
      <c r="D2919">
        <f>-DEGREES(ATAN2(1,'PID Simulator'!$D$8*B2919))+DEGREES(-'PID Simulator'!$D$9*B2919)</f>
        <v>-423.28731913006879</v>
      </c>
    </row>
    <row r="2920" spans="1:4" x14ac:dyDescent="0.15">
      <c r="A2920">
        <v>2919</v>
      </c>
      <c r="B2920">
        <v>5.8361000000000001</v>
      </c>
      <c r="C2920">
        <f>'PID Simulator'!$D$7/SQRT(1+('PID Simulator'!$D$8*B2920)^2)</f>
        <v>1.7132215569036619E-2</v>
      </c>
      <c r="D2920">
        <f>-DEGREES(ATAN2(1,'PID Simulator'!$D$8*B2920))+DEGREES(-'PID Simulator'!$D$9*B2920)</f>
        <v>-423.40224714526801</v>
      </c>
    </row>
    <row r="2921" spans="1:4" x14ac:dyDescent="0.15">
      <c r="A2921">
        <v>2920</v>
      </c>
      <c r="B2921">
        <v>5.8380999999999998</v>
      </c>
      <c r="C2921">
        <f>'PID Simulator'!$D$7/SQRT(1+('PID Simulator'!$D$8*B2921)^2)</f>
        <v>1.7126348184227442E-2</v>
      </c>
      <c r="D2921">
        <f>-DEGREES(ATAN2(1,'PID Simulator'!$D$8*B2921))+DEGREES(-'PID Simulator'!$D$9*B2921)</f>
        <v>-423.51717493001053</v>
      </c>
    </row>
    <row r="2922" spans="1:4" x14ac:dyDescent="0.15">
      <c r="A2922">
        <v>2921</v>
      </c>
      <c r="B2922">
        <v>5.8400999999999996</v>
      </c>
      <c r="C2922">
        <f>'PID Simulator'!$D$7/SQRT(1+('PID Simulator'!$D$8*B2922)^2)</f>
        <v>1.7120484816338679E-2</v>
      </c>
      <c r="D2922">
        <f>-DEGREES(ATAN2(1,'PID Simulator'!$D$8*B2922))+DEGREES(-'PID Simulator'!$D$9*B2922)</f>
        <v>-423.63210248453294</v>
      </c>
    </row>
    <row r="2923" spans="1:4" x14ac:dyDescent="0.15">
      <c r="A2923">
        <v>2922</v>
      </c>
      <c r="B2923">
        <v>5.8421000000000003</v>
      </c>
      <c r="C2923">
        <f>'PID Simulator'!$D$7/SQRT(1+('PID Simulator'!$D$8*B2923)^2)</f>
        <v>1.7114625461247264E-2</v>
      </c>
      <c r="D2923">
        <f>-DEGREES(ATAN2(1,'PID Simulator'!$D$8*B2923))+DEGREES(-'PID Simulator'!$D$9*B2923)</f>
        <v>-423.74702980907153</v>
      </c>
    </row>
    <row r="2924" spans="1:4" x14ac:dyDescent="0.15">
      <c r="A2924">
        <v>2923</v>
      </c>
      <c r="B2924">
        <v>5.8441000000000001</v>
      </c>
      <c r="C2924">
        <f>'PID Simulator'!$D$7/SQRT(1+('PID Simulator'!$D$8*B2924)^2)</f>
        <v>1.7108770114835765E-2</v>
      </c>
      <c r="D2924">
        <f>-DEGREES(ATAN2(1,'PID Simulator'!$D$8*B2924))+DEGREES(-'PID Simulator'!$D$9*B2924)</f>
        <v>-423.86195690386239</v>
      </c>
    </row>
    <row r="2925" spans="1:4" x14ac:dyDescent="0.15">
      <c r="A2925">
        <v>2924</v>
      </c>
      <c r="B2925">
        <v>5.8460999999999999</v>
      </c>
      <c r="C2925">
        <f>'PID Simulator'!$D$7/SQRT(1+('PID Simulator'!$D$8*B2925)^2)</f>
        <v>1.710291877299238E-2</v>
      </c>
      <c r="D2925">
        <f>-DEGREES(ATAN2(1,'PID Simulator'!$D$8*B2925))+DEGREES(-'PID Simulator'!$D$9*B2925)</f>
        <v>-423.9768837691413</v>
      </c>
    </row>
    <row r="2926" spans="1:4" x14ac:dyDescent="0.15">
      <c r="A2926">
        <v>2925</v>
      </c>
      <c r="B2926">
        <v>5.8480999999999996</v>
      </c>
      <c r="C2926">
        <f>'PID Simulator'!$D$7/SQRT(1+('PID Simulator'!$D$8*B2926)^2)</f>
        <v>1.7097071431610929E-2</v>
      </c>
      <c r="D2926">
        <f>-DEGREES(ATAN2(1,'PID Simulator'!$D$8*B2926))+DEGREES(-'PID Simulator'!$D$9*B2926)</f>
        <v>-424.09181040514346</v>
      </c>
    </row>
    <row r="2927" spans="1:4" x14ac:dyDescent="0.15">
      <c r="A2927">
        <v>2926</v>
      </c>
      <c r="B2927">
        <v>5.8501000000000003</v>
      </c>
      <c r="C2927">
        <f>'PID Simulator'!$D$7/SQRT(1+('PID Simulator'!$D$8*B2927)^2)</f>
        <v>1.7091228086590839E-2</v>
      </c>
      <c r="D2927">
        <f>-DEGREES(ATAN2(1,'PID Simulator'!$D$8*B2927))+DEGREES(-'PID Simulator'!$D$9*B2927)</f>
        <v>-424.20673681210405</v>
      </c>
    </row>
    <row r="2928" spans="1:4" x14ac:dyDescent="0.15">
      <c r="A2928">
        <v>2927</v>
      </c>
      <c r="B2928">
        <v>5.8521000000000001</v>
      </c>
      <c r="C2928">
        <f>'PID Simulator'!$D$7/SQRT(1+('PID Simulator'!$D$8*B2928)^2)</f>
        <v>1.7085388733837147E-2</v>
      </c>
      <c r="D2928">
        <f>-DEGREES(ATAN2(1,'PID Simulator'!$D$8*B2928))+DEGREES(-'PID Simulator'!$D$9*B2928)</f>
        <v>-424.32166299025778</v>
      </c>
    </row>
    <row r="2929" spans="1:4" x14ac:dyDescent="0.15">
      <c r="A2929">
        <v>2928</v>
      </c>
      <c r="B2929">
        <v>5.8540999999999999</v>
      </c>
      <c r="C2929">
        <f>'PID Simulator'!$D$7/SQRT(1+('PID Simulator'!$D$8*B2929)^2)</f>
        <v>1.7079553369260477E-2</v>
      </c>
      <c r="D2929">
        <f>-DEGREES(ATAN2(1,'PID Simulator'!$D$8*B2929))+DEGREES(-'PID Simulator'!$D$9*B2929)</f>
        <v>-424.436588939839</v>
      </c>
    </row>
    <row r="2930" spans="1:4" x14ac:dyDescent="0.15">
      <c r="A2930">
        <v>2929</v>
      </c>
      <c r="B2930">
        <v>5.8560999999999996</v>
      </c>
      <c r="C2930">
        <f>'PID Simulator'!$D$7/SQRT(1+('PID Simulator'!$D$8*B2930)^2)</f>
        <v>1.7073721988777036E-2</v>
      </c>
      <c r="D2930">
        <f>-DEGREES(ATAN2(1,'PID Simulator'!$D$8*B2930))+DEGREES(-'PID Simulator'!$D$9*B2930)</f>
        <v>-424.55151466108191</v>
      </c>
    </row>
    <row r="2931" spans="1:4" x14ac:dyDescent="0.15">
      <c r="A2931">
        <v>2930</v>
      </c>
      <c r="B2931">
        <v>5.8581000000000003</v>
      </c>
      <c r="C2931">
        <f>'PID Simulator'!$D$7/SQRT(1+('PID Simulator'!$D$8*B2931)^2)</f>
        <v>1.7067894588308596E-2</v>
      </c>
      <c r="D2931">
        <f>-DEGREES(ATAN2(1,'PID Simulator'!$D$8*B2931))+DEGREES(-'PID Simulator'!$D$9*B2931)</f>
        <v>-424.66644015422037</v>
      </c>
    </row>
    <row r="2932" spans="1:4" x14ac:dyDescent="0.15">
      <c r="A2932">
        <v>2931</v>
      </c>
      <c r="B2932">
        <v>5.8601000000000001</v>
      </c>
      <c r="C2932">
        <f>'PID Simulator'!$D$7/SQRT(1+('PID Simulator'!$D$8*B2932)^2)</f>
        <v>1.706207116378251E-2</v>
      </c>
      <c r="D2932">
        <f>-DEGREES(ATAN2(1,'PID Simulator'!$D$8*B2932))+DEGREES(-'PID Simulator'!$D$9*B2932)</f>
        <v>-424.7813654194876</v>
      </c>
    </row>
    <row r="2933" spans="1:4" x14ac:dyDescent="0.15">
      <c r="A2933">
        <v>2932</v>
      </c>
      <c r="B2933">
        <v>5.8620999999999999</v>
      </c>
      <c r="C2933">
        <f>'PID Simulator'!$D$7/SQRT(1+('PID Simulator'!$D$8*B2933)^2)</f>
        <v>1.7056251711131669E-2</v>
      </c>
      <c r="D2933">
        <f>-DEGREES(ATAN2(1,'PID Simulator'!$D$8*B2933))+DEGREES(-'PID Simulator'!$D$9*B2933)</f>
        <v>-424.89629045711689</v>
      </c>
    </row>
    <row r="2934" spans="1:4" x14ac:dyDescent="0.15">
      <c r="A2934">
        <v>2933</v>
      </c>
      <c r="B2934">
        <v>5.8640999999999996</v>
      </c>
      <c r="C2934">
        <f>'PID Simulator'!$D$7/SQRT(1+('PID Simulator'!$D$8*B2934)^2)</f>
        <v>1.7050436226294513E-2</v>
      </c>
      <c r="D2934">
        <f>-DEGREES(ATAN2(1,'PID Simulator'!$D$8*B2934))+DEGREES(-'PID Simulator'!$D$9*B2934)</f>
        <v>-425.01121526734102</v>
      </c>
    </row>
    <row r="2935" spans="1:4" x14ac:dyDescent="0.15">
      <c r="A2935">
        <v>2934</v>
      </c>
      <c r="B2935">
        <v>5.8661000000000003</v>
      </c>
      <c r="C2935">
        <f>'PID Simulator'!$D$7/SQRT(1+('PID Simulator'!$D$8*B2935)^2)</f>
        <v>1.7044624705215023E-2</v>
      </c>
      <c r="D2935">
        <f>-DEGREES(ATAN2(1,'PID Simulator'!$D$8*B2935))+DEGREES(-'PID Simulator'!$D$9*B2935)</f>
        <v>-425.12613985039258</v>
      </c>
    </row>
    <row r="2936" spans="1:4" x14ac:dyDescent="0.15">
      <c r="A2936">
        <v>2935</v>
      </c>
      <c r="B2936">
        <v>5.8681000000000001</v>
      </c>
      <c r="C2936">
        <f>'PID Simulator'!$D$7/SQRT(1+('PID Simulator'!$D$8*B2936)^2)</f>
        <v>1.7038817143842699E-2</v>
      </c>
      <c r="D2936">
        <f>-DEGREES(ATAN2(1,'PID Simulator'!$D$8*B2936))+DEGREES(-'PID Simulator'!$D$9*B2936)</f>
        <v>-425.24106420650367</v>
      </c>
    </row>
    <row r="2937" spans="1:4" x14ac:dyDescent="0.15">
      <c r="A2937">
        <v>2936</v>
      </c>
      <c r="B2937">
        <v>5.8700999999999999</v>
      </c>
      <c r="C2937">
        <f>'PID Simulator'!$D$7/SQRT(1+('PID Simulator'!$D$8*B2937)^2)</f>
        <v>1.7033013538132552E-2</v>
      </c>
      <c r="D2937">
        <f>-DEGREES(ATAN2(1,'PID Simulator'!$D$8*B2937))+DEGREES(-'PID Simulator'!$D$9*B2937)</f>
        <v>-425.35598833590615</v>
      </c>
    </row>
    <row r="2938" spans="1:4" x14ac:dyDescent="0.15">
      <c r="A2938">
        <v>2937</v>
      </c>
      <c r="B2938">
        <v>5.8720999999999997</v>
      </c>
      <c r="C2938">
        <f>'PID Simulator'!$D$7/SQRT(1+('PID Simulator'!$D$8*B2938)^2)</f>
        <v>1.7027213884045121E-2</v>
      </c>
      <c r="D2938">
        <f>-DEGREES(ATAN2(1,'PID Simulator'!$D$8*B2938))+DEGREES(-'PID Simulator'!$D$9*B2938)</f>
        <v>-425.4709122388316</v>
      </c>
    </row>
    <row r="2939" spans="1:4" x14ac:dyDescent="0.15">
      <c r="A2939">
        <v>2938</v>
      </c>
      <c r="B2939">
        <v>5.8741000000000003</v>
      </c>
      <c r="C2939">
        <f>'PID Simulator'!$D$7/SQRT(1+('PID Simulator'!$D$8*B2939)^2)</f>
        <v>1.7021418177546415E-2</v>
      </c>
      <c r="D2939">
        <f>-DEGREES(ATAN2(1,'PID Simulator'!$D$8*B2939))+DEGREES(-'PID Simulator'!$D$9*B2939)</f>
        <v>-425.58583591551138</v>
      </c>
    </row>
    <row r="2940" spans="1:4" x14ac:dyDescent="0.15">
      <c r="A2940">
        <v>2939</v>
      </c>
      <c r="B2940">
        <v>5.8761000000000001</v>
      </c>
      <c r="C2940">
        <f>'PID Simulator'!$D$7/SQRT(1+('PID Simulator'!$D$8*B2940)^2)</f>
        <v>1.7015626414607951E-2</v>
      </c>
      <c r="D2940">
        <f>-DEGREES(ATAN2(1,'PID Simulator'!$D$8*B2940))+DEGREES(-'PID Simulator'!$D$9*B2940)</f>
        <v>-425.70075936617627</v>
      </c>
    </row>
    <row r="2941" spans="1:4" x14ac:dyDescent="0.15">
      <c r="A2941">
        <v>2940</v>
      </c>
      <c r="B2941">
        <v>5.8780999999999999</v>
      </c>
      <c r="C2941">
        <f>'PID Simulator'!$D$7/SQRT(1+('PID Simulator'!$D$8*B2941)^2)</f>
        <v>1.7009838591206715E-2</v>
      </c>
      <c r="D2941">
        <f>-DEGREES(ATAN2(1,'PID Simulator'!$D$8*B2941))+DEGREES(-'PID Simulator'!$D$9*B2941)</f>
        <v>-425.81568259105683</v>
      </c>
    </row>
    <row r="2942" spans="1:4" x14ac:dyDescent="0.15">
      <c r="A2942">
        <v>2941</v>
      </c>
      <c r="B2942">
        <v>5.8800999999999997</v>
      </c>
      <c r="C2942">
        <f>'PID Simulator'!$D$7/SQRT(1+('PID Simulator'!$D$8*B2942)^2)</f>
        <v>1.7004054703325167E-2</v>
      </c>
      <c r="D2942">
        <f>-DEGREES(ATAN2(1,'PID Simulator'!$D$8*B2942))+DEGREES(-'PID Simulator'!$D$9*B2942)</f>
        <v>-425.93060559038349</v>
      </c>
    </row>
    <row r="2943" spans="1:4" x14ac:dyDescent="0.15">
      <c r="A2943">
        <v>2942</v>
      </c>
      <c r="B2943">
        <v>5.8821000000000003</v>
      </c>
      <c r="C2943">
        <f>'PID Simulator'!$D$7/SQRT(1+('PID Simulator'!$D$8*B2943)^2)</f>
        <v>1.6998274746951224E-2</v>
      </c>
      <c r="D2943">
        <f>-DEGREES(ATAN2(1,'PID Simulator'!$D$8*B2943))+DEGREES(-'PID Simulator'!$D$9*B2943)</f>
        <v>-426.04552836438631</v>
      </c>
    </row>
    <row r="2944" spans="1:4" x14ac:dyDescent="0.15">
      <c r="A2944">
        <v>2943</v>
      </c>
      <c r="B2944">
        <v>5.8841000000000001</v>
      </c>
      <c r="C2944">
        <f>'PID Simulator'!$D$7/SQRT(1+('PID Simulator'!$D$8*B2944)^2)</f>
        <v>1.6992498718078262E-2</v>
      </c>
      <c r="D2944">
        <f>-DEGREES(ATAN2(1,'PID Simulator'!$D$8*B2944))+DEGREES(-'PID Simulator'!$D$9*B2944)</f>
        <v>-426.16045091329477</v>
      </c>
    </row>
    <row r="2945" spans="1:4" x14ac:dyDescent="0.15">
      <c r="A2945">
        <v>2944</v>
      </c>
      <c r="B2945">
        <v>5.8860999999999999</v>
      </c>
      <c r="C2945">
        <f>'PID Simulator'!$D$7/SQRT(1+('PID Simulator'!$D$8*B2945)^2)</f>
        <v>1.6986726612705082E-2</v>
      </c>
      <c r="D2945">
        <f>-DEGREES(ATAN2(1,'PID Simulator'!$D$8*B2945))+DEGREES(-'PID Simulator'!$D$9*B2945)</f>
        <v>-426.27537323733827</v>
      </c>
    </row>
    <row r="2946" spans="1:4" x14ac:dyDescent="0.15">
      <c r="A2946">
        <v>2945</v>
      </c>
      <c r="B2946">
        <v>5.8880999999999997</v>
      </c>
      <c r="C2946">
        <f>'PID Simulator'!$D$7/SQRT(1+('PID Simulator'!$D$8*B2946)^2)</f>
        <v>1.6980958426835929E-2</v>
      </c>
      <c r="D2946">
        <f>-DEGREES(ATAN2(1,'PID Simulator'!$D$8*B2946))+DEGREES(-'PID Simulator'!$D$9*B2946)</f>
        <v>-426.39029533674602</v>
      </c>
    </row>
    <row r="2947" spans="1:4" x14ac:dyDescent="0.15">
      <c r="A2947">
        <v>2946</v>
      </c>
      <c r="B2947">
        <v>5.8900999999999994</v>
      </c>
      <c r="C2947">
        <f>'PID Simulator'!$D$7/SQRT(1+('PID Simulator'!$D$8*B2947)^2)</f>
        <v>1.6975194156480477E-2</v>
      </c>
      <c r="D2947">
        <f>-DEGREES(ATAN2(1,'PID Simulator'!$D$8*B2947))+DEGREES(-'PID Simulator'!$D$9*B2947)</f>
        <v>-426.50521721174653</v>
      </c>
    </row>
    <row r="2948" spans="1:4" x14ac:dyDescent="0.15">
      <c r="A2948">
        <v>2947</v>
      </c>
      <c r="B2948">
        <v>5.8921000000000001</v>
      </c>
      <c r="C2948">
        <f>'PID Simulator'!$D$7/SQRT(1+('PID Simulator'!$D$8*B2948)^2)</f>
        <v>1.6969433797653796E-2</v>
      </c>
      <c r="D2948">
        <f>-DEGREES(ATAN2(1,'PID Simulator'!$D$8*B2948))+DEGREES(-'PID Simulator'!$D$9*B2948)</f>
        <v>-426.62013886256841</v>
      </c>
    </row>
    <row r="2949" spans="1:4" x14ac:dyDescent="0.15">
      <c r="A2949">
        <v>2948</v>
      </c>
      <c r="B2949">
        <v>5.8940999999999999</v>
      </c>
      <c r="C2949">
        <f>'PID Simulator'!$D$7/SQRT(1+('PID Simulator'!$D$8*B2949)^2)</f>
        <v>1.6963677346376382E-2</v>
      </c>
      <c r="D2949">
        <f>-DEGREES(ATAN2(1,'PID Simulator'!$D$8*B2949))+DEGREES(-'PID Simulator'!$D$9*B2949)</f>
        <v>-426.73506028943973</v>
      </c>
    </row>
    <row r="2950" spans="1:4" x14ac:dyDescent="0.15">
      <c r="A2950">
        <v>2949</v>
      </c>
      <c r="B2950">
        <v>5.8960999999999997</v>
      </c>
      <c r="C2950">
        <f>'PID Simulator'!$D$7/SQRT(1+('PID Simulator'!$D$8*B2950)^2)</f>
        <v>1.6957924798674112E-2</v>
      </c>
      <c r="D2950">
        <f>-DEGREES(ATAN2(1,'PID Simulator'!$D$8*B2950))+DEGREES(-'PID Simulator'!$D$9*B2950)</f>
        <v>-426.84998149258826</v>
      </c>
    </row>
    <row r="2951" spans="1:4" x14ac:dyDescent="0.15">
      <c r="A2951">
        <v>2950</v>
      </c>
      <c r="B2951">
        <v>5.8980999999999995</v>
      </c>
      <c r="C2951">
        <f>'PID Simulator'!$D$7/SQRT(1+('PID Simulator'!$D$8*B2951)^2)</f>
        <v>1.6952176150578251E-2</v>
      </c>
      <c r="D2951">
        <f>-DEGREES(ATAN2(1,'PID Simulator'!$D$8*B2951))+DEGREES(-'PID Simulator'!$D$9*B2951)</f>
        <v>-426.96490247224148</v>
      </c>
    </row>
    <row r="2952" spans="1:4" x14ac:dyDescent="0.15">
      <c r="A2952">
        <v>2951</v>
      </c>
      <c r="B2952">
        <v>5.9001000000000001</v>
      </c>
      <c r="C2952">
        <f>'PID Simulator'!$D$7/SQRT(1+('PID Simulator'!$D$8*B2952)^2)</f>
        <v>1.6946431398125444E-2</v>
      </c>
      <c r="D2952">
        <f>-DEGREES(ATAN2(1,'PID Simulator'!$D$8*B2952))+DEGREES(-'PID Simulator'!$D$9*B2952)</f>
        <v>-427.07982322862665</v>
      </c>
    </row>
    <row r="2953" spans="1:4" x14ac:dyDescent="0.15">
      <c r="A2953">
        <v>2952</v>
      </c>
      <c r="B2953">
        <v>5.9020999999999999</v>
      </c>
      <c r="C2953">
        <f>'PID Simulator'!$D$7/SQRT(1+('PID Simulator'!$D$8*B2953)^2)</f>
        <v>1.6940690537357705E-2</v>
      </c>
      <c r="D2953">
        <f>-DEGREES(ATAN2(1,'PID Simulator'!$D$8*B2953))+DEGREES(-'PID Simulator'!$D$9*B2953)</f>
        <v>-427.1947437619707</v>
      </c>
    </row>
    <row r="2954" spans="1:4" x14ac:dyDescent="0.15">
      <c r="A2954">
        <v>2953</v>
      </c>
      <c r="B2954">
        <v>5.9040999999999997</v>
      </c>
      <c r="C2954">
        <f>'PID Simulator'!$D$7/SQRT(1+('PID Simulator'!$D$8*B2954)^2)</f>
        <v>1.6934953564322411E-2</v>
      </c>
      <c r="D2954">
        <f>-DEGREES(ATAN2(1,'PID Simulator'!$D$8*B2954))+DEGREES(-'PID Simulator'!$D$9*B2954)</f>
        <v>-427.30966407250003</v>
      </c>
    </row>
    <row r="2955" spans="1:4" x14ac:dyDescent="0.15">
      <c r="A2955">
        <v>2954</v>
      </c>
      <c r="B2955">
        <v>5.9060999999999995</v>
      </c>
      <c r="C2955">
        <f>'PID Simulator'!$D$7/SQRT(1+('PID Simulator'!$D$8*B2955)^2)</f>
        <v>1.6929220475072278E-2</v>
      </c>
      <c r="D2955">
        <f>-DEGREES(ATAN2(1,'PID Simulator'!$D$8*B2955))+DEGREES(-'PID Simulator'!$D$9*B2955)</f>
        <v>-427.42458416044104</v>
      </c>
    </row>
    <row r="2956" spans="1:4" x14ac:dyDescent="0.15">
      <c r="A2956">
        <v>2955</v>
      </c>
      <c r="B2956">
        <v>5.9081000000000001</v>
      </c>
      <c r="C2956">
        <f>'PID Simulator'!$D$7/SQRT(1+('PID Simulator'!$D$8*B2956)^2)</f>
        <v>1.692349126566537E-2</v>
      </c>
      <c r="D2956">
        <f>-DEGREES(ATAN2(1,'PID Simulator'!$D$8*B2956))+DEGREES(-'PID Simulator'!$D$9*B2956)</f>
        <v>-427.53950402601976</v>
      </c>
    </row>
    <row r="2957" spans="1:4" x14ac:dyDescent="0.15">
      <c r="A2957">
        <v>2956</v>
      </c>
      <c r="B2957">
        <v>5.9100999999999999</v>
      </c>
      <c r="C2957">
        <f>'PID Simulator'!$D$7/SQRT(1+('PID Simulator'!$D$8*B2957)^2)</f>
        <v>1.6917765932165083E-2</v>
      </c>
      <c r="D2957">
        <f>-DEGREES(ATAN2(1,'PID Simulator'!$D$8*B2957))+DEGREES(-'PID Simulator'!$D$9*B2957)</f>
        <v>-427.65442366946172</v>
      </c>
    </row>
    <row r="2958" spans="1:4" x14ac:dyDescent="0.15">
      <c r="A2958">
        <v>2957</v>
      </c>
      <c r="B2958">
        <v>5.9120999999999997</v>
      </c>
      <c r="C2958">
        <f>'PID Simulator'!$D$7/SQRT(1+('PID Simulator'!$D$8*B2958)^2)</f>
        <v>1.6912044470640139E-2</v>
      </c>
      <c r="D2958">
        <f>-DEGREES(ATAN2(1,'PID Simulator'!$D$8*B2958))+DEGREES(-'PID Simulator'!$D$9*B2958)</f>
        <v>-427.76934309099227</v>
      </c>
    </row>
    <row r="2959" spans="1:4" x14ac:dyDescent="0.15">
      <c r="A2959">
        <v>2958</v>
      </c>
      <c r="B2959">
        <v>5.9140999999999995</v>
      </c>
      <c r="C2959">
        <f>'PID Simulator'!$D$7/SQRT(1+('PID Simulator'!$D$8*B2959)^2)</f>
        <v>1.6906326877164569E-2</v>
      </c>
      <c r="D2959">
        <f>-DEGREES(ATAN2(1,'PID Simulator'!$D$8*B2959))+DEGREES(-'PID Simulator'!$D$9*B2959)</f>
        <v>-427.88426229083649</v>
      </c>
    </row>
    <row r="2960" spans="1:4" x14ac:dyDescent="0.15">
      <c r="A2960">
        <v>2959</v>
      </c>
      <c r="B2960">
        <v>5.9161000000000001</v>
      </c>
      <c r="C2960">
        <f>'PID Simulator'!$D$7/SQRT(1+('PID Simulator'!$D$8*B2960)^2)</f>
        <v>1.6900613147817708E-2</v>
      </c>
      <c r="D2960">
        <f>-DEGREES(ATAN2(1,'PID Simulator'!$D$8*B2960))+DEGREES(-'PID Simulator'!$D$9*B2960)</f>
        <v>-427.99918126921921</v>
      </c>
    </row>
    <row r="2961" spans="1:4" x14ac:dyDescent="0.15">
      <c r="A2961">
        <v>2960</v>
      </c>
      <c r="B2961">
        <v>5.9180999999999999</v>
      </c>
      <c r="C2961">
        <f>'PID Simulator'!$D$7/SQRT(1+('PID Simulator'!$D$8*B2961)^2)</f>
        <v>1.689490327868419E-2</v>
      </c>
      <c r="D2961">
        <f>-DEGREES(ATAN2(1,'PID Simulator'!$D$8*B2961))+DEGREES(-'PID Simulator'!$D$9*B2961)</f>
        <v>-428.11410002636478</v>
      </c>
    </row>
    <row r="2962" spans="1:4" x14ac:dyDescent="0.15">
      <c r="A2962">
        <v>2961</v>
      </c>
      <c r="B2962">
        <v>5.9200999999999997</v>
      </c>
      <c r="C2962">
        <f>'PID Simulator'!$D$7/SQRT(1+('PID Simulator'!$D$8*B2962)^2)</f>
        <v>1.6889197265853941E-2</v>
      </c>
      <c r="D2962">
        <f>-DEGREES(ATAN2(1,'PID Simulator'!$D$8*B2962))+DEGREES(-'PID Simulator'!$D$9*B2962)</f>
        <v>-428.22901856249729</v>
      </c>
    </row>
    <row r="2963" spans="1:4" x14ac:dyDescent="0.15">
      <c r="A2963">
        <v>2962</v>
      </c>
      <c r="B2963">
        <v>5.9220999999999995</v>
      </c>
      <c r="C2963">
        <f>'PID Simulator'!$D$7/SQRT(1+('PID Simulator'!$D$8*B2963)^2)</f>
        <v>1.6883495105422155E-2</v>
      </c>
      <c r="D2963">
        <f>-DEGREES(ATAN2(1,'PID Simulator'!$D$8*B2963))+DEGREES(-'PID Simulator'!$D$9*B2963)</f>
        <v>-428.34393687784069</v>
      </c>
    </row>
    <row r="2964" spans="1:4" x14ac:dyDescent="0.15">
      <c r="A2964">
        <v>2963</v>
      </c>
      <c r="B2964">
        <v>5.9241000000000001</v>
      </c>
      <c r="C2964">
        <f>'PID Simulator'!$D$7/SQRT(1+('PID Simulator'!$D$8*B2964)^2)</f>
        <v>1.6877796793489303E-2</v>
      </c>
      <c r="D2964">
        <f>-DEGREES(ATAN2(1,'PID Simulator'!$D$8*B2964))+DEGREES(-'PID Simulator'!$D$9*B2964)</f>
        <v>-428.4588549726185</v>
      </c>
    </row>
    <row r="2965" spans="1:4" x14ac:dyDescent="0.15">
      <c r="A2965">
        <v>2964</v>
      </c>
      <c r="B2965">
        <v>5.9260999999999999</v>
      </c>
      <c r="C2965">
        <f>'PID Simulator'!$D$7/SQRT(1+('PID Simulator'!$D$8*B2965)^2)</f>
        <v>1.6872102326161112E-2</v>
      </c>
      <c r="D2965">
        <f>-DEGREES(ATAN2(1,'PID Simulator'!$D$8*B2965))+DEGREES(-'PID Simulator'!$D$9*B2965)</f>
        <v>-428.57377284705387</v>
      </c>
    </row>
    <row r="2966" spans="1:4" x14ac:dyDescent="0.15">
      <c r="A2966">
        <v>2965</v>
      </c>
      <c r="B2966">
        <v>5.9280999999999997</v>
      </c>
      <c r="C2966">
        <f>'PID Simulator'!$D$7/SQRT(1+('PID Simulator'!$D$8*B2966)^2)</f>
        <v>1.6866411699548563E-2</v>
      </c>
      <c r="D2966">
        <f>-DEGREES(ATAN2(1,'PID Simulator'!$D$8*B2966))+DEGREES(-'PID Simulator'!$D$9*B2966)</f>
        <v>-428.68869050136976</v>
      </c>
    </row>
    <row r="2967" spans="1:4" x14ac:dyDescent="0.15">
      <c r="A2967">
        <v>2966</v>
      </c>
      <c r="B2967">
        <v>5.9300999999999995</v>
      </c>
      <c r="C2967">
        <f>'PID Simulator'!$D$7/SQRT(1+('PID Simulator'!$D$8*B2967)^2)</f>
        <v>1.6860724909767883E-2</v>
      </c>
      <c r="D2967">
        <f>-DEGREES(ATAN2(1,'PID Simulator'!$D$8*B2967))+DEGREES(-'PID Simulator'!$D$9*B2967)</f>
        <v>-428.80360793578888</v>
      </c>
    </row>
    <row r="2968" spans="1:4" x14ac:dyDescent="0.15">
      <c r="A2968">
        <v>2967</v>
      </c>
      <c r="B2968">
        <v>5.9321000000000002</v>
      </c>
      <c r="C2968">
        <f>'PID Simulator'!$D$7/SQRT(1+('PID Simulator'!$D$8*B2968)^2)</f>
        <v>1.6855041952940523E-2</v>
      </c>
      <c r="D2968">
        <f>-DEGREES(ATAN2(1,'PID Simulator'!$D$8*B2968))+DEGREES(-'PID Simulator'!$D$9*B2968)</f>
        <v>-428.91852515053347</v>
      </c>
    </row>
    <row r="2969" spans="1:4" x14ac:dyDescent="0.15">
      <c r="A2969">
        <v>2968</v>
      </c>
      <c r="B2969">
        <v>5.9340999999999999</v>
      </c>
      <c r="C2969">
        <f>'PID Simulator'!$D$7/SQRT(1+('PID Simulator'!$D$8*B2969)^2)</f>
        <v>1.684936282519317E-2</v>
      </c>
      <c r="D2969">
        <f>-DEGREES(ATAN2(1,'PID Simulator'!$D$8*B2969))+DEGREES(-'PID Simulator'!$D$9*B2969)</f>
        <v>-429.03344214582557</v>
      </c>
    </row>
    <row r="2970" spans="1:4" x14ac:dyDescent="0.15">
      <c r="A2970">
        <v>2969</v>
      </c>
      <c r="B2970">
        <v>5.9360999999999997</v>
      </c>
      <c r="C2970">
        <f>'PID Simulator'!$D$7/SQRT(1+('PID Simulator'!$D$8*B2970)^2)</f>
        <v>1.6843687522657722E-2</v>
      </c>
      <c r="D2970">
        <f>-DEGREES(ATAN2(1,'PID Simulator'!$D$8*B2970))+DEGREES(-'PID Simulator'!$D$9*B2970)</f>
        <v>-429.14835892188688</v>
      </c>
    </row>
    <row r="2971" spans="1:4" x14ac:dyDescent="0.15">
      <c r="A2971">
        <v>2970</v>
      </c>
      <c r="B2971">
        <v>5.9380999999999995</v>
      </c>
      <c r="C2971">
        <f>'PID Simulator'!$D$7/SQRT(1+('PID Simulator'!$D$8*B2971)^2)</f>
        <v>1.6838016041471286E-2</v>
      </c>
      <c r="D2971">
        <f>-DEGREES(ATAN2(1,'PID Simulator'!$D$8*B2971))+DEGREES(-'PID Simulator'!$D$9*B2971)</f>
        <v>-429.26327547893897</v>
      </c>
    </row>
    <row r="2972" spans="1:4" x14ac:dyDescent="0.15">
      <c r="A2972">
        <v>2971</v>
      </c>
      <c r="B2972">
        <v>5.9401000000000002</v>
      </c>
      <c r="C2972">
        <f>'PID Simulator'!$D$7/SQRT(1+('PID Simulator'!$D$8*B2972)^2)</f>
        <v>1.6832348377776161E-2</v>
      </c>
      <c r="D2972">
        <f>-DEGREES(ATAN2(1,'PID Simulator'!$D$8*B2972))+DEGREES(-'PID Simulator'!$D$9*B2972)</f>
        <v>-429.37819181720289</v>
      </c>
    </row>
    <row r="2973" spans="1:4" x14ac:dyDescent="0.15">
      <c r="A2973">
        <v>2972</v>
      </c>
      <c r="B2973">
        <v>5.9420999999999999</v>
      </c>
      <c r="C2973">
        <f>'PID Simulator'!$D$7/SQRT(1+('PID Simulator'!$D$8*B2973)^2)</f>
        <v>1.6826684527719852E-2</v>
      </c>
      <c r="D2973">
        <f>-DEGREES(ATAN2(1,'PID Simulator'!$D$8*B2973))+DEGREES(-'PID Simulator'!$D$9*B2973)</f>
        <v>-429.49310793689938</v>
      </c>
    </row>
    <row r="2974" spans="1:4" x14ac:dyDescent="0.15">
      <c r="A2974">
        <v>2973</v>
      </c>
      <c r="B2974">
        <v>5.9440999999999997</v>
      </c>
      <c r="C2974">
        <f>'PID Simulator'!$D$7/SQRT(1+('PID Simulator'!$D$8*B2974)^2)</f>
        <v>1.6821024487455025E-2</v>
      </c>
      <c r="D2974">
        <f>-DEGREES(ATAN2(1,'PID Simulator'!$D$8*B2974))+DEGREES(-'PID Simulator'!$D$9*B2974)</f>
        <v>-429.6080238382491</v>
      </c>
    </row>
    <row r="2975" spans="1:4" x14ac:dyDescent="0.15">
      <c r="A2975">
        <v>2974</v>
      </c>
      <c r="B2975">
        <v>5.9460999999999995</v>
      </c>
      <c r="C2975">
        <f>'PID Simulator'!$D$7/SQRT(1+('PID Simulator'!$D$8*B2975)^2)</f>
        <v>1.6815368253139538E-2</v>
      </c>
      <c r="D2975">
        <f>-DEGREES(ATAN2(1,'PID Simulator'!$D$8*B2975))+DEGREES(-'PID Simulator'!$D$9*B2975)</f>
        <v>-429.72293952147226</v>
      </c>
    </row>
    <row r="2976" spans="1:4" x14ac:dyDescent="0.15">
      <c r="A2976">
        <v>2975</v>
      </c>
      <c r="B2976">
        <v>5.9481000000000002</v>
      </c>
      <c r="C2976">
        <f>'PID Simulator'!$D$7/SQRT(1+('PID Simulator'!$D$8*B2976)^2)</f>
        <v>1.6809715820936395E-2</v>
      </c>
      <c r="D2976">
        <f>-DEGREES(ATAN2(1,'PID Simulator'!$D$8*B2976))+DEGREES(-'PID Simulator'!$D$9*B2976)</f>
        <v>-429.83785498678878</v>
      </c>
    </row>
    <row r="2977" spans="1:4" x14ac:dyDescent="0.15">
      <c r="A2977">
        <v>2976</v>
      </c>
      <c r="B2977">
        <v>5.9500999999999999</v>
      </c>
      <c r="C2977">
        <f>'PID Simulator'!$D$7/SQRT(1+('PID Simulator'!$D$8*B2977)^2)</f>
        <v>1.6804067187013775E-2</v>
      </c>
      <c r="D2977">
        <f>-DEGREES(ATAN2(1,'PID Simulator'!$D$8*B2977))+DEGREES(-'PID Simulator'!$D$9*B2977)</f>
        <v>-429.95277023441838</v>
      </c>
    </row>
    <row r="2978" spans="1:4" x14ac:dyDescent="0.15">
      <c r="A2978">
        <v>2977</v>
      </c>
      <c r="B2978">
        <v>5.9520999999999997</v>
      </c>
      <c r="C2978">
        <f>'PID Simulator'!$D$7/SQRT(1+('PID Simulator'!$D$8*B2978)^2)</f>
        <v>1.6798422347544979E-2</v>
      </c>
      <c r="D2978">
        <f>-DEGREES(ATAN2(1,'PID Simulator'!$D$8*B2978))+DEGREES(-'PID Simulator'!$D$9*B2978)</f>
        <v>-430.0676852645804</v>
      </c>
    </row>
    <row r="2979" spans="1:4" x14ac:dyDescent="0.15">
      <c r="A2979">
        <v>2978</v>
      </c>
      <c r="B2979">
        <v>5.9540999999999995</v>
      </c>
      <c r="C2979">
        <f>'PID Simulator'!$D$7/SQRT(1+('PID Simulator'!$D$8*B2979)^2)</f>
        <v>1.6792781298708471E-2</v>
      </c>
      <c r="D2979">
        <f>-DEGREES(ATAN2(1,'PID Simulator'!$D$8*B2979))+DEGREES(-'PID Simulator'!$D$9*B2979)</f>
        <v>-430.18260007749382</v>
      </c>
    </row>
    <row r="2980" spans="1:4" x14ac:dyDescent="0.15">
      <c r="A2980">
        <v>2979</v>
      </c>
      <c r="B2980">
        <v>5.9561000000000002</v>
      </c>
      <c r="C2980">
        <f>'PID Simulator'!$D$7/SQRT(1+('PID Simulator'!$D$8*B2980)^2)</f>
        <v>1.6787144036687827E-2</v>
      </c>
      <c r="D2980">
        <f>-DEGREES(ATAN2(1,'PID Simulator'!$D$8*B2980))+DEGREES(-'PID Simulator'!$D$9*B2980)</f>
        <v>-430.29751467337752</v>
      </c>
    </row>
    <row r="2981" spans="1:4" x14ac:dyDescent="0.15">
      <c r="A2981">
        <v>2980</v>
      </c>
      <c r="B2981">
        <v>5.9581</v>
      </c>
      <c r="C2981">
        <f>'PID Simulator'!$D$7/SQRT(1+('PID Simulator'!$D$8*B2981)^2)</f>
        <v>1.6781510557671752E-2</v>
      </c>
      <c r="D2981">
        <f>-DEGREES(ATAN2(1,'PID Simulator'!$D$8*B2981))+DEGREES(-'PID Simulator'!$D$9*B2981)</f>
        <v>-430.41242905244985</v>
      </c>
    </row>
    <row r="2982" spans="1:4" x14ac:dyDescent="0.15">
      <c r="A2982">
        <v>2981</v>
      </c>
      <c r="B2982">
        <v>5.9600999999999997</v>
      </c>
      <c r="C2982">
        <f>'PID Simulator'!$D$7/SQRT(1+('PID Simulator'!$D$8*B2982)^2)</f>
        <v>1.6775880857854062E-2</v>
      </c>
      <c r="D2982">
        <f>-DEGREES(ATAN2(1,'PID Simulator'!$D$8*B2982))+DEGREES(-'PID Simulator'!$D$9*B2982)</f>
        <v>-430.52734321492915</v>
      </c>
    </row>
    <row r="2983" spans="1:4" x14ac:dyDescent="0.15">
      <c r="A2983">
        <v>2982</v>
      </c>
      <c r="B2983">
        <v>5.9620999999999995</v>
      </c>
      <c r="C2983">
        <f>'PID Simulator'!$D$7/SQRT(1+('PID Simulator'!$D$8*B2983)^2)</f>
        <v>1.6770254933433676E-2</v>
      </c>
      <c r="D2983">
        <f>-DEGREES(ATAN2(1,'PID Simulator'!$D$8*B2983))+DEGREES(-'PID Simulator'!$D$9*B2983)</f>
        <v>-430.64225716103317</v>
      </c>
    </row>
    <row r="2984" spans="1:4" x14ac:dyDescent="0.15">
      <c r="A2984">
        <v>2983</v>
      </c>
      <c r="B2984">
        <v>5.9641000000000002</v>
      </c>
      <c r="C2984">
        <f>'PID Simulator'!$D$7/SQRT(1+('PID Simulator'!$D$8*B2984)^2)</f>
        <v>1.6764632780614599E-2</v>
      </c>
      <c r="D2984">
        <f>-DEGREES(ATAN2(1,'PID Simulator'!$D$8*B2984))+DEGREES(-'PID Simulator'!$D$9*B2984)</f>
        <v>-430.75717089097952</v>
      </c>
    </row>
    <row r="2985" spans="1:4" x14ac:dyDescent="0.15">
      <c r="A2985">
        <v>2984</v>
      </c>
      <c r="B2985">
        <v>5.9661</v>
      </c>
      <c r="C2985">
        <f>'PID Simulator'!$D$7/SQRT(1+('PID Simulator'!$D$8*B2985)^2)</f>
        <v>1.675901439560594E-2</v>
      </c>
      <c r="D2985">
        <f>-DEGREES(ATAN2(1,'PID Simulator'!$D$8*B2985))+DEGREES(-'PID Simulator'!$D$9*B2985)</f>
        <v>-430.87208440498557</v>
      </c>
    </row>
    <row r="2986" spans="1:4" x14ac:dyDescent="0.15">
      <c r="A2986">
        <v>2985</v>
      </c>
      <c r="B2986">
        <v>5.9680999999999997</v>
      </c>
      <c r="C2986">
        <f>'PID Simulator'!$D$7/SQRT(1+('PID Simulator'!$D$8*B2986)^2)</f>
        <v>1.6753399774621876E-2</v>
      </c>
      <c r="D2986">
        <f>-DEGREES(ATAN2(1,'PID Simulator'!$D$8*B2986))+DEGREES(-'PID Simulator'!$D$9*B2986)</f>
        <v>-430.98699770326834</v>
      </c>
    </row>
    <row r="2987" spans="1:4" x14ac:dyDescent="0.15">
      <c r="A2987">
        <v>2986</v>
      </c>
      <c r="B2987">
        <v>5.9700999999999995</v>
      </c>
      <c r="C2987">
        <f>'PID Simulator'!$D$7/SQRT(1+('PID Simulator'!$D$8*B2987)^2)</f>
        <v>1.674778891388165E-2</v>
      </c>
      <c r="D2987">
        <f>-DEGREES(ATAN2(1,'PID Simulator'!$D$8*B2987))+DEGREES(-'PID Simulator'!$D$9*B2987)</f>
        <v>-431.10191078604441</v>
      </c>
    </row>
    <row r="2988" spans="1:4" x14ac:dyDescent="0.15">
      <c r="A2988">
        <v>2987</v>
      </c>
      <c r="B2988">
        <v>5.9721000000000002</v>
      </c>
      <c r="C2988">
        <f>'PID Simulator'!$D$7/SQRT(1+('PID Simulator'!$D$8*B2988)^2)</f>
        <v>1.6742181809609572E-2</v>
      </c>
      <c r="D2988">
        <f>-DEGREES(ATAN2(1,'PID Simulator'!$D$8*B2988))+DEGREES(-'PID Simulator'!$D$9*B2988)</f>
        <v>-431.21682365353041</v>
      </c>
    </row>
    <row r="2989" spans="1:4" x14ac:dyDescent="0.15">
      <c r="A2989">
        <v>2988</v>
      </c>
      <c r="B2989">
        <v>5.9741</v>
      </c>
      <c r="C2989">
        <f>'PID Simulator'!$D$7/SQRT(1+('PID Simulator'!$D$8*B2989)^2)</f>
        <v>1.6736578458035011E-2</v>
      </c>
      <c r="D2989">
        <f>-DEGREES(ATAN2(1,'PID Simulator'!$D$8*B2989))+DEGREES(-'PID Simulator'!$D$9*B2989)</f>
        <v>-431.3317363059424</v>
      </c>
    </row>
    <row r="2990" spans="1:4" x14ac:dyDescent="0.15">
      <c r="A2990">
        <v>2989</v>
      </c>
      <c r="B2990">
        <v>5.9760999999999997</v>
      </c>
      <c r="C2990">
        <f>'PID Simulator'!$D$7/SQRT(1+('PID Simulator'!$D$8*B2990)^2)</f>
        <v>1.6730978855392358E-2</v>
      </c>
      <c r="D2990">
        <f>-DEGREES(ATAN2(1,'PID Simulator'!$D$8*B2990))+DEGREES(-'PID Simulator'!$D$9*B2990)</f>
        <v>-431.44664874349616</v>
      </c>
    </row>
    <row r="2991" spans="1:4" x14ac:dyDescent="0.15">
      <c r="A2991">
        <v>2990</v>
      </c>
      <c r="B2991">
        <v>5.9780999999999995</v>
      </c>
      <c r="C2991">
        <f>'PID Simulator'!$D$7/SQRT(1+('PID Simulator'!$D$8*B2991)^2)</f>
        <v>1.6725382997921062E-2</v>
      </c>
      <c r="D2991">
        <f>-DEGREES(ATAN2(1,'PID Simulator'!$D$8*B2991))+DEGREES(-'PID Simulator'!$D$9*B2991)</f>
        <v>-431.56156096640728</v>
      </c>
    </row>
    <row r="2992" spans="1:4" x14ac:dyDescent="0.15">
      <c r="A2992">
        <v>2991</v>
      </c>
      <c r="B2992">
        <v>5.9801000000000002</v>
      </c>
      <c r="C2992">
        <f>'PID Simulator'!$D$7/SQRT(1+('PID Simulator'!$D$8*B2992)^2)</f>
        <v>1.6719790881865589E-2</v>
      </c>
      <c r="D2992">
        <f>-DEGREES(ATAN2(1,'PID Simulator'!$D$8*B2992))+DEGREES(-'PID Simulator'!$D$9*B2992)</f>
        <v>-431.67647297489123</v>
      </c>
    </row>
    <row r="2993" spans="1:4" x14ac:dyDescent="0.15">
      <c r="A2993">
        <v>2992</v>
      </c>
      <c r="B2993">
        <v>5.9821</v>
      </c>
      <c r="C2993">
        <f>'PID Simulator'!$D$7/SQRT(1+('PID Simulator'!$D$8*B2993)^2)</f>
        <v>1.6714202503475425E-2</v>
      </c>
      <c r="D2993">
        <f>-DEGREES(ATAN2(1,'PID Simulator'!$D$8*B2993))+DEGREES(-'PID Simulator'!$D$9*B2993)</f>
        <v>-431.79138476916273</v>
      </c>
    </row>
    <row r="2994" spans="1:4" x14ac:dyDescent="0.15">
      <c r="A2994">
        <v>2993</v>
      </c>
      <c r="B2994">
        <v>5.9840999999999998</v>
      </c>
      <c r="C2994">
        <f>'PID Simulator'!$D$7/SQRT(1+('PID Simulator'!$D$8*B2994)^2)</f>
        <v>1.670861785900507E-2</v>
      </c>
      <c r="D2994">
        <f>-DEGREES(ATAN2(1,'PID Simulator'!$D$8*B2994))+DEGREES(-'PID Simulator'!$D$9*B2994)</f>
        <v>-431.90629634943656</v>
      </c>
    </row>
    <row r="2995" spans="1:4" x14ac:dyDescent="0.15">
      <c r="A2995">
        <v>2994</v>
      </c>
      <c r="B2995">
        <v>5.9860999999999995</v>
      </c>
      <c r="C2995">
        <f>'PID Simulator'!$D$7/SQRT(1+('PID Simulator'!$D$8*B2995)^2)</f>
        <v>1.6703036944714023E-2</v>
      </c>
      <c r="D2995">
        <f>-DEGREES(ATAN2(1,'PID Simulator'!$D$8*B2995))+DEGREES(-'PID Simulator'!$D$9*B2995)</f>
        <v>-432.02120771592723</v>
      </c>
    </row>
    <row r="2996" spans="1:4" x14ac:dyDescent="0.15">
      <c r="A2996">
        <v>2995</v>
      </c>
      <c r="B2996">
        <v>5.9881000000000002</v>
      </c>
      <c r="C2996">
        <f>'PID Simulator'!$D$7/SQRT(1+('PID Simulator'!$D$8*B2996)^2)</f>
        <v>1.6697459756866775E-2</v>
      </c>
      <c r="D2996">
        <f>-DEGREES(ATAN2(1,'PID Simulator'!$D$8*B2996))+DEGREES(-'PID Simulator'!$D$9*B2996)</f>
        <v>-432.13611886884883</v>
      </c>
    </row>
    <row r="2997" spans="1:4" x14ac:dyDescent="0.15">
      <c r="A2997">
        <v>2996</v>
      </c>
      <c r="B2997">
        <v>5.9901</v>
      </c>
      <c r="C2997">
        <f>'PID Simulator'!$D$7/SQRT(1+('PID Simulator'!$D$8*B2997)^2)</f>
        <v>1.6691886291732808E-2</v>
      </c>
      <c r="D2997">
        <f>-DEGREES(ATAN2(1,'PID Simulator'!$D$8*B2997))+DEGREES(-'PID Simulator'!$D$9*B2997)</f>
        <v>-432.25102980841518</v>
      </c>
    </row>
    <row r="2998" spans="1:4" x14ac:dyDescent="0.15">
      <c r="A2998">
        <v>2997</v>
      </c>
      <c r="B2998">
        <v>5.9920999999999998</v>
      </c>
      <c r="C2998">
        <f>'PID Simulator'!$D$7/SQRT(1+('PID Simulator'!$D$8*B2998)^2)</f>
        <v>1.6686316545586572E-2</v>
      </c>
      <c r="D2998">
        <f>-DEGREES(ATAN2(1,'PID Simulator'!$D$8*B2998))+DEGREES(-'PID Simulator'!$D$9*B2998)</f>
        <v>-432.36594053483975</v>
      </c>
    </row>
    <row r="2999" spans="1:4" x14ac:dyDescent="0.15">
      <c r="A2999">
        <v>2998</v>
      </c>
      <c r="B2999">
        <v>5.9940999999999995</v>
      </c>
      <c r="C2999">
        <f>'PID Simulator'!$D$7/SQRT(1+('PID Simulator'!$D$8*B2999)^2)</f>
        <v>1.6680750514707493E-2</v>
      </c>
      <c r="D2999">
        <f>-DEGREES(ATAN2(1,'PID Simulator'!$D$8*B2999))+DEGREES(-'PID Simulator'!$D$9*B2999)</f>
        <v>-432.48085104833592</v>
      </c>
    </row>
    <row r="3000" spans="1:4" x14ac:dyDescent="0.15">
      <c r="A3000">
        <v>2999</v>
      </c>
      <c r="B3000">
        <v>5.9961000000000002</v>
      </c>
      <c r="C3000">
        <f>'PID Simulator'!$D$7/SQRT(1+('PID Simulator'!$D$8*B3000)^2)</f>
        <v>1.6675188195379963E-2</v>
      </c>
      <c r="D3000">
        <f>-DEGREES(ATAN2(1,'PID Simulator'!$D$8*B3000))+DEGREES(-'PID Simulator'!$D$9*B3000)</f>
        <v>-432.59576134911674</v>
      </c>
    </row>
    <row r="3001" spans="1:4" x14ac:dyDescent="0.15">
      <c r="A3001">
        <v>3000</v>
      </c>
      <c r="B3001">
        <v>5.9981</v>
      </c>
      <c r="C3001">
        <f>'PID Simulator'!$D$7/SQRT(1+('PID Simulator'!$D$8*B3001)^2)</f>
        <v>1.6669629583893307E-2</v>
      </c>
      <c r="D3001">
        <f>-DEGREES(ATAN2(1,'PID Simulator'!$D$8*B3001))+DEGREES(-'PID Simulator'!$D$9*B3001)</f>
        <v>-432.71067143739475</v>
      </c>
    </row>
    <row r="3002" spans="1:4" x14ac:dyDescent="0.15">
      <c r="A3002">
        <v>3001</v>
      </c>
      <c r="B3002">
        <v>6.0000999999999998</v>
      </c>
      <c r="C3002">
        <f>'PID Simulator'!$D$7/SQRT(1+('PID Simulator'!$D$8*B3002)^2)</f>
        <v>1.6664074676541817E-2</v>
      </c>
      <c r="D3002">
        <f>-DEGREES(ATAN2(1,'PID Simulator'!$D$8*B3002))+DEGREES(-'PID Simulator'!$D$9*B3002)</f>
        <v>-432.82558131338249</v>
      </c>
    </row>
    <row r="3003" spans="1:4" x14ac:dyDescent="0.15">
      <c r="A3003">
        <v>3002</v>
      </c>
      <c r="B3003">
        <v>6.0020999999999995</v>
      </c>
      <c r="C3003">
        <f>'PID Simulator'!$D$7/SQRT(1+('PID Simulator'!$D$8*B3003)^2)</f>
        <v>1.6658523469624709E-2</v>
      </c>
      <c r="D3003">
        <f>-DEGREES(ATAN2(1,'PID Simulator'!$D$8*B3003))+DEGREES(-'PID Simulator'!$D$9*B3003)</f>
        <v>-432.94049097729203</v>
      </c>
    </row>
    <row r="3004" spans="1:4" x14ac:dyDescent="0.15">
      <c r="A3004">
        <v>3003</v>
      </c>
      <c r="B3004">
        <v>6.0041000000000002</v>
      </c>
      <c r="C3004">
        <f>'PID Simulator'!$D$7/SQRT(1+('PID Simulator'!$D$8*B3004)^2)</f>
        <v>1.665297595944612E-2</v>
      </c>
      <c r="D3004">
        <f>-DEGREES(ATAN2(1,'PID Simulator'!$D$8*B3004))+DEGREES(-'PID Simulator'!$D$9*B3004)</f>
        <v>-433.05540042933535</v>
      </c>
    </row>
    <row r="3005" spans="1:4" x14ac:dyDescent="0.15">
      <c r="A3005">
        <v>3004</v>
      </c>
      <c r="B3005">
        <v>6.0061</v>
      </c>
      <c r="C3005">
        <f>'PID Simulator'!$D$7/SQRT(1+('PID Simulator'!$D$8*B3005)^2)</f>
        <v>1.6647432142315122E-2</v>
      </c>
      <c r="D3005">
        <f>-DEGREES(ATAN2(1,'PID Simulator'!$D$8*B3005))+DEGREES(-'PID Simulator'!$D$9*B3005)</f>
        <v>-433.17030966972379</v>
      </c>
    </row>
    <row r="3006" spans="1:4" x14ac:dyDescent="0.15">
      <c r="A3006">
        <v>3005</v>
      </c>
      <c r="B3006">
        <v>6.0080999999999998</v>
      </c>
      <c r="C3006">
        <f>'PID Simulator'!$D$7/SQRT(1+('PID Simulator'!$D$8*B3006)^2)</f>
        <v>1.6641892014545689E-2</v>
      </c>
      <c r="D3006">
        <f>-DEGREES(ATAN2(1,'PID Simulator'!$D$8*B3006))+DEGREES(-'PID Simulator'!$D$9*B3006)</f>
        <v>-433.28521869866887</v>
      </c>
    </row>
    <row r="3007" spans="1:4" x14ac:dyDescent="0.15">
      <c r="A3007">
        <v>3006</v>
      </c>
      <c r="B3007">
        <v>6.0100999999999996</v>
      </c>
      <c r="C3007">
        <f>'PID Simulator'!$D$7/SQRT(1+('PID Simulator'!$D$8*B3007)^2)</f>
        <v>1.6636355572456695E-2</v>
      </c>
      <c r="D3007">
        <f>-DEGREES(ATAN2(1,'PID Simulator'!$D$8*B3007))+DEGREES(-'PID Simulator'!$D$9*B3007)</f>
        <v>-433.40012751638147</v>
      </c>
    </row>
    <row r="3008" spans="1:4" x14ac:dyDescent="0.15">
      <c r="A3008">
        <v>3007</v>
      </c>
      <c r="B3008">
        <v>6.0121000000000002</v>
      </c>
      <c r="C3008">
        <f>'PID Simulator'!$D$7/SQRT(1+('PID Simulator'!$D$8*B3008)^2)</f>
        <v>1.6630822812371916E-2</v>
      </c>
      <c r="D3008">
        <f>-DEGREES(ATAN2(1,'PID Simulator'!$D$8*B3008))+DEGREES(-'PID Simulator'!$D$9*B3008)</f>
        <v>-433.51503612307238</v>
      </c>
    </row>
    <row r="3009" spans="1:4" x14ac:dyDescent="0.15">
      <c r="A3009">
        <v>3008</v>
      </c>
      <c r="B3009">
        <v>6.0141</v>
      </c>
      <c r="C3009">
        <f>'PID Simulator'!$D$7/SQRT(1+('PID Simulator'!$D$8*B3009)^2)</f>
        <v>1.6625293730620015E-2</v>
      </c>
      <c r="D3009">
        <f>-DEGREES(ATAN2(1,'PID Simulator'!$D$8*B3009))+DEGREES(-'PID Simulator'!$D$9*B3009)</f>
        <v>-433.62994451895202</v>
      </c>
    </row>
    <row r="3010" spans="1:4" x14ac:dyDescent="0.15">
      <c r="A3010">
        <v>3009</v>
      </c>
      <c r="B3010">
        <v>6.0160999999999998</v>
      </c>
      <c r="C3010">
        <f>'PID Simulator'!$D$7/SQRT(1+('PID Simulator'!$D$8*B3010)^2)</f>
        <v>1.6619768323534526E-2</v>
      </c>
      <c r="D3010">
        <f>-DEGREES(ATAN2(1,'PID Simulator'!$D$8*B3010))+DEGREES(-'PID Simulator'!$D$9*B3010)</f>
        <v>-433.7448527042306</v>
      </c>
    </row>
    <row r="3011" spans="1:4" x14ac:dyDescent="0.15">
      <c r="A3011">
        <v>3010</v>
      </c>
      <c r="B3011">
        <v>6.0180999999999996</v>
      </c>
      <c r="C3011">
        <f>'PID Simulator'!$D$7/SQRT(1+('PID Simulator'!$D$8*B3011)^2)</f>
        <v>1.6614246587453859E-2</v>
      </c>
      <c r="D3011">
        <f>-DEGREES(ATAN2(1,'PID Simulator'!$D$8*B3011))+DEGREES(-'PID Simulator'!$D$9*B3011)</f>
        <v>-433.85976067911793</v>
      </c>
    </row>
    <row r="3012" spans="1:4" x14ac:dyDescent="0.15">
      <c r="A3012">
        <v>3011</v>
      </c>
      <c r="B3012">
        <v>6.0201000000000002</v>
      </c>
      <c r="C3012">
        <f>'PID Simulator'!$D$7/SQRT(1+('PID Simulator'!$D$8*B3012)^2)</f>
        <v>1.6608728518721288E-2</v>
      </c>
      <c r="D3012">
        <f>-DEGREES(ATAN2(1,'PID Simulator'!$D$8*B3012))+DEGREES(-'PID Simulator'!$D$9*B3012)</f>
        <v>-433.9746684438237</v>
      </c>
    </row>
    <row r="3013" spans="1:4" x14ac:dyDescent="0.15">
      <c r="A3013">
        <v>3012</v>
      </c>
      <c r="B3013">
        <v>6.0221</v>
      </c>
      <c r="C3013">
        <f>'PID Simulator'!$D$7/SQRT(1+('PID Simulator'!$D$8*B3013)^2)</f>
        <v>1.6603214113684938E-2</v>
      </c>
      <c r="D3013">
        <f>-DEGREES(ATAN2(1,'PID Simulator'!$D$8*B3013))+DEGREES(-'PID Simulator'!$D$9*B3013)</f>
        <v>-434.08957599855717</v>
      </c>
    </row>
    <row r="3014" spans="1:4" x14ac:dyDescent="0.15">
      <c r="A3014">
        <v>3013</v>
      </c>
      <c r="B3014">
        <v>6.0240999999999998</v>
      </c>
      <c r="C3014">
        <f>'PID Simulator'!$D$7/SQRT(1+('PID Simulator'!$D$8*B3014)^2)</f>
        <v>1.6597703368697779E-2</v>
      </c>
      <c r="D3014">
        <f>-DEGREES(ATAN2(1,'PID Simulator'!$D$8*B3014))+DEGREES(-'PID Simulator'!$D$9*B3014)</f>
        <v>-434.2044833435275</v>
      </c>
    </row>
    <row r="3015" spans="1:4" x14ac:dyDescent="0.15">
      <c r="A3015">
        <v>3014</v>
      </c>
      <c r="B3015">
        <v>6.0260999999999996</v>
      </c>
      <c r="C3015">
        <f>'PID Simulator'!$D$7/SQRT(1+('PID Simulator'!$D$8*B3015)^2)</f>
        <v>1.6592196280117627E-2</v>
      </c>
      <c r="D3015">
        <f>-DEGREES(ATAN2(1,'PID Simulator'!$D$8*B3015))+DEGREES(-'PID Simulator'!$D$9*B3015)</f>
        <v>-434.31939047894332</v>
      </c>
    </row>
    <row r="3016" spans="1:4" x14ac:dyDescent="0.15">
      <c r="A3016">
        <v>3015</v>
      </c>
      <c r="B3016">
        <v>6.0281000000000002</v>
      </c>
      <c r="C3016">
        <f>'PID Simulator'!$D$7/SQRT(1+('PID Simulator'!$D$8*B3016)^2)</f>
        <v>1.6586692844307114E-2</v>
      </c>
      <c r="D3016">
        <f>-DEGREES(ATAN2(1,'PID Simulator'!$D$8*B3016))+DEGREES(-'PID Simulator'!$D$9*B3016)</f>
        <v>-434.4342974050133</v>
      </c>
    </row>
    <row r="3017" spans="1:4" x14ac:dyDescent="0.15">
      <c r="A3017">
        <v>3016</v>
      </c>
      <c r="B3017">
        <v>6.0301</v>
      </c>
      <c r="C3017">
        <f>'PID Simulator'!$D$7/SQRT(1+('PID Simulator'!$D$8*B3017)^2)</f>
        <v>1.6581193057633715E-2</v>
      </c>
      <c r="D3017">
        <f>-DEGREES(ATAN2(1,'PID Simulator'!$D$8*B3017))+DEGREES(-'PID Simulator'!$D$9*B3017)</f>
        <v>-434.54920412194554</v>
      </c>
    </row>
    <row r="3018" spans="1:4" x14ac:dyDescent="0.15">
      <c r="A3018">
        <v>3017</v>
      </c>
      <c r="B3018">
        <v>6.0320999999999998</v>
      </c>
      <c r="C3018">
        <f>'PID Simulator'!$D$7/SQRT(1+('PID Simulator'!$D$8*B3018)^2)</f>
        <v>1.65756969164697E-2</v>
      </c>
      <c r="D3018">
        <f>-DEGREES(ATAN2(1,'PID Simulator'!$D$8*B3018))+DEGREES(-'PID Simulator'!$D$9*B3018)</f>
        <v>-434.66411062994803</v>
      </c>
    </row>
    <row r="3019" spans="1:4" x14ac:dyDescent="0.15">
      <c r="A3019">
        <v>3018</v>
      </c>
      <c r="B3019">
        <v>6.0340999999999996</v>
      </c>
      <c r="C3019">
        <f>'PID Simulator'!$D$7/SQRT(1+('PID Simulator'!$D$8*B3019)^2)</f>
        <v>1.6570204417192154E-2</v>
      </c>
      <c r="D3019">
        <f>-DEGREES(ATAN2(1,'PID Simulator'!$D$8*B3019))+DEGREES(-'PID Simulator'!$D$9*B3019)</f>
        <v>-434.77901692922842</v>
      </c>
    </row>
    <row r="3020" spans="1:4" x14ac:dyDescent="0.15">
      <c r="A3020">
        <v>3019</v>
      </c>
      <c r="B3020">
        <v>6.0361000000000002</v>
      </c>
      <c r="C3020">
        <f>'PID Simulator'!$D$7/SQRT(1+('PID Simulator'!$D$8*B3020)^2)</f>
        <v>1.6564715556182958E-2</v>
      </c>
      <c r="D3020">
        <f>-DEGREES(ATAN2(1,'PID Simulator'!$D$8*B3020))+DEGREES(-'PID Simulator'!$D$9*B3020)</f>
        <v>-434.89392301999419</v>
      </c>
    </row>
    <row r="3021" spans="1:4" x14ac:dyDescent="0.15">
      <c r="A3021">
        <v>3020</v>
      </c>
      <c r="B3021">
        <v>6.0381</v>
      </c>
      <c r="C3021">
        <f>'PID Simulator'!$D$7/SQRT(1+('PID Simulator'!$D$8*B3021)^2)</f>
        <v>1.655923032982879E-2</v>
      </c>
      <c r="D3021">
        <f>-DEGREES(ATAN2(1,'PID Simulator'!$D$8*B3021))+DEGREES(-'PID Simulator'!$D$9*B3021)</f>
        <v>-435.00882890245236</v>
      </c>
    </row>
    <row r="3022" spans="1:4" x14ac:dyDescent="0.15">
      <c r="A3022">
        <v>3021</v>
      </c>
      <c r="B3022">
        <v>6.0400999999999998</v>
      </c>
      <c r="C3022">
        <f>'PID Simulator'!$D$7/SQRT(1+('PID Simulator'!$D$8*B3022)^2)</f>
        <v>1.65537487345211E-2</v>
      </c>
      <c r="D3022">
        <f>-DEGREES(ATAN2(1,'PID Simulator'!$D$8*B3022))+DEGREES(-'PID Simulator'!$D$9*B3022)</f>
        <v>-435.12373457680985</v>
      </c>
    </row>
    <row r="3023" spans="1:4" x14ac:dyDescent="0.15">
      <c r="A3023">
        <v>3022</v>
      </c>
      <c r="B3023">
        <v>6.0420999999999996</v>
      </c>
      <c r="C3023">
        <f>'PID Simulator'!$D$7/SQRT(1+('PID Simulator'!$D$8*B3023)^2)</f>
        <v>1.6548270766656121E-2</v>
      </c>
      <c r="D3023">
        <f>-DEGREES(ATAN2(1,'PID Simulator'!$D$8*B3023))+DEGREES(-'PID Simulator'!$D$9*B3023)</f>
        <v>-435.23864004327316</v>
      </c>
    </row>
    <row r="3024" spans="1:4" x14ac:dyDescent="0.15">
      <c r="A3024">
        <v>3023</v>
      </c>
      <c r="B3024">
        <v>6.0441000000000003</v>
      </c>
      <c r="C3024">
        <f>'PID Simulator'!$D$7/SQRT(1+('PID Simulator'!$D$8*B3024)^2)</f>
        <v>1.6542796422634842E-2</v>
      </c>
      <c r="D3024">
        <f>-DEGREES(ATAN2(1,'PID Simulator'!$D$8*B3024))+DEGREES(-'PID Simulator'!$D$9*B3024)</f>
        <v>-435.3535453020487</v>
      </c>
    </row>
    <row r="3025" spans="1:4" x14ac:dyDescent="0.15">
      <c r="A3025">
        <v>3024</v>
      </c>
      <c r="B3025">
        <v>6.0461</v>
      </c>
      <c r="C3025">
        <f>'PID Simulator'!$D$7/SQRT(1+('PID Simulator'!$D$8*B3025)^2)</f>
        <v>1.6537325698863032E-2</v>
      </c>
      <c r="D3025">
        <f>-DEGREES(ATAN2(1,'PID Simulator'!$D$8*B3025))+DEGREES(-'PID Simulator'!$D$9*B3025)</f>
        <v>-435.4684503533424</v>
      </c>
    </row>
    <row r="3026" spans="1:4" x14ac:dyDescent="0.15">
      <c r="A3026">
        <v>3025</v>
      </c>
      <c r="B3026">
        <v>6.0480999999999998</v>
      </c>
      <c r="C3026">
        <f>'PID Simulator'!$D$7/SQRT(1+('PID Simulator'!$D$8*B3026)^2)</f>
        <v>1.6531858591751186E-2</v>
      </c>
      <c r="D3026">
        <f>-DEGREES(ATAN2(1,'PID Simulator'!$D$8*B3026))+DEGREES(-'PID Simulator'!$D$9*B3026)</f>
        <v>-435.58335519736005</v>
      </c>
    </row>
    <row r="3027" spans="1:4" x14ac:dyDescent="0.15">
      <c r="A3027">
        <v>3026</v>
      </c>
      <c r="B3027">
        <v>6.0500999999999996</v>
      </c>
      <c r="C3027">
        <f>'PID Simulator'!$D$7/SQRT(1+('PID Simulator'!$D$8*B3027)^2)</f>
        <v>1.6526395097714554E-2</v>
      </c>
      <c r="D3027">
        <f>-DEGREES(ATAN2(1,'PID Simulator'!$D$8*B3027))+DEGREES(-'PID Simulator'!$D$9*B3027)</f>
        <v>-435.69825983430718</v>
      </c>
    </row>
    <row r="3028" spans="1:4" x14ac:dyDescent="0.15">
      <c r="A3028">
        <v>3027</v>
      </c>
      <c r="B3028">
        <v>6.0521000000000003</v>
      </c>
      <c r="C3028">
        <f>'PID Simulator'!$D$7/SQRT(1+('PID Simulator'!$D$8*B3028)^2)</f>
        <v>1.6520935213173125E-2</v>
      </c>
      <c r="D3028">
        <f>-DEGREES(ATAN2(1,'PID Simulator'!$D$8*B3028))+DEGREES(-'PID Simulator'!$D$9*B3028)</f>
        <v>-435.813164264389</v>
      </c>
    </row>
    <row r="3029" spans="1:4" x14ac:dyDescent="0.15">
      <c r="A3029">
        <v>3028</v>
      </c>
      <c r="B3029">
        <v>6.0541</v>
      </c>
      <c r="C3029">
        <f>'PID Simulator'!$D$7/SQRT(1+('PID Simulator'!$D$8*B3029)^2)</f>
        <v>1.6515478934551613E-2</v>
      </c>
      <c r="D3029">
        <f>-DEGREES(ATAN2(1,'PID Simulator'!$D$8*B3029))+DEGREES(-'PID Simulator'!$D$9*B3029)</f>
        <v>-435.92806848781032</v>
      </c>
    </row>
    <row r="3030" spans="1:4" x14ac:dyDescent="0.15">
      <c r="A3030">
        <v>3029</v>
      </c>
      <c r="B3030">
        <v>6.0560999999999998</v>
      </c>
      <c r="C3030">
        <f>'PID Simulator'!$D$7/SQRT(1+('PID Simulator'!$D$8*B3030)^2)</f>
        <v>1.6510026258279447E-2</v>
      </c>
      <c r="D3030">
        <f>-DEGREES(ATAN2(1,'PID Simulator'!$D$8*B3030))+DEGREES(-'PID Simulator'!$D$9*B3030)</f>
        <v>-436.04297250477589</v>
      </c>
    </row>
    <row r="3031" spans="1:4" x14ac:dyDescent="0.15">
      <c r="A3031">
        <v>3030</v>
      </c>
      <c r="B3031">
        <v>6.0580999999999996</v>
      </c>
      <c r="C3031">
        <f>'PID Simulator'!$D$7/SQRT(1+('PID Simulator'!$D$8*B3031)^2)</f>
        <v>1.6504577180790767E-2</v>
      </c>
      <c r="D3031">
        <f>-DEGREES(ATAN2(1,'PID Simulator'!$D$8*B3031))+DEGREES(-'PID Simulator'!$D$9*B3031)</f>
        <v>-436.15787631549017</v>
      </c>
    </row>
    <row r="3032" spans="1:4" x14ac:dyDescent="0.15">
      <c r="A3032">
        <v>3031</v>
      </c>
      <c r="B3032">
        <v>6.0601000000000003</v>
      </c>
      <c r="C3032">
        <f>'PID Simulator'!$D$7/SQRT(1+('PID Simulator'!$D$8*B3032)^2)</f>
        <v>1.6499131698524426E-2</v>
      </c>
      <c r="D3032">
        <f>-DEGREES(ATAN2(1,'PID Simulator'!$D$8*B3032))+DEGREES(-'PID Simulator'!$D$9*B3032)</f>
        <v>-436.27277992015735</v>
      </c>
    </row>
    <row r="3033" spans="1:4" x14ac:dyDescent="0.15">
      <c r="A3033">
        <v>3032</v>
      </c>
      <c r="B3033">
        <v>6.0621</v>
      </c>
      <c r="C3033">
        <f>'PID Simulator'!$D$7/SQRT(1+('PID Simulator'!$D$8*B3033)^2)</f>
        <v>1.6493689807923963E-2</v>
      </c>
      <c r="D3033">
        <f>-DEGREES(ATAN2(1,'PID Simulator'!$D$8*B3033))+DEGREES(-'PID Simulator'!$D$9*B3033)</f>
        <v>-436.38768331898109</v>
      </c>
    </row>
    <row r="3034" spans="1:4" x14ac:dyDescent="0.15">
      <c r="A3034">
        <v>3033</v>
      </c>
      <c r="B3034">
        <v>6.0640999999999998</v>
      </c>
      <c r="C3034">
        <f>'PID Simulator'!$D$7/SQRT(1+('PID Simulator'!$D$8*B3034)^2)</f>
        <v>1.6488251505437618E-2</v>
      </c>
      <c r="D3034">
        <f>-DEGREES(ATAN2(1,'PID Simulator'!$D$8*B3034))+DEGREES(-'PID Simulator'!$D$9*B3034)</f>
        <v>-436.50258651216507</v>
      </c>
    </row>
    <row r="3035" spans="1:4" x14ac:dyDescent="0.15">
      <c r="A3035">
        <v>3034</v>
      </c>
      <c r="B3035">
        <v>6.0660999999999996</v>
      </c>
      <c r="C3035">
        <f>'PID Simulator'!$D$7/SQRT(1+('PID Simulator'!$D$8*B3035)^2)</f>
        <v>1.6482816787518298E-2</v>
      </c>
      <c r="D3035">
        <f>-DEGREES(ATAN2(1,'PID Simulator'!$D$8*B3035))+DEGREES(-'PID Simulator'!$D$9*B3035)</f>
        <v>-436.61748949991266</v>
      </c>
    </row>
    <row r="3036" spans="1:4" x14ac:dyDescent="0.15">
      <c r="A3036">
        <v>3035</v>
      </c>
      <c r="B3036">
        <v>6.0681000000000003</v>
      </c>
      <c r="C3036">
        <f>'PID Simulator'!$D$7/SQRT(1+('PID Simulator'!$D$8*B3036)^2)</f>
        <v>1.6477385650623594E-2</v>
      </c>
      <c r="D3036">
        <f>-DEGREES(ATAN2(1,'PID Simulator'!$D$8*B3036))+DEGREES(-'PID Simulator'!$D$9*B3036)</f>
        <v>-436.73239228242699</v>
      </c>
    </row>
    <row r="3037" spans="1:4" x14ac:dyDescent="0.15">
      <c r="A3037">
        <v>3036</v>
      </c>
      <c r="B3037">
        <v>6.0701000000000001</v>
      </c>
      <c r="C3037">
        <f>'PID Simulator'!$D$7/SQRT(1+('PID Simulator'!$D$8*B3037)^2)</f>
        <v>1.6471958091215759E-2</v>
      </c>
      <c r="D3037">
        <f>-DEGREES(ATAN2(1,'PID Simulator'!$D$8*B3037))+DEGREES(-'PID Simulator'!$D$9*B3037)</f>
        <v>-436.84729485991056</v>
      </c>
    </row>
    <row r="3038" spans="1:4" x14ac:dyDescent="0.15">
      <c r="A3038">
        <v>3037</v>
      </c>
      <c r="B3038">
        <v>6.0720999999999998</v>
      </c>
      <c r="C3038">
        <f>'PID Simulator'!$D$7/SQRT(1+('PID Simulator'!$D$8*B3038)^2)</f>
        <v>1.6466534105761699E-2</v>
      </c>
      <c r="D3038">
        <f>-DEGREES(ATAN2(1,'PID Simulator'!$D$8*B3038))+DEGREES(-'PID Simulator'!$D$9*B3038)</f>
        <v>-436.96219723256615</v>
      </c>
    </row>
    <row r="3039" spans="1:4" x14ac:dyDescent="0.15">
      <c r="A3039">
        <v>3038</v>
      </c>
      <c r="B3039">
        <v>6.0740999999999996</v>
      </c>
      <c r="C3039">
        <f>'PID Simulator'!$D$7/SQRT(1+('PID Simulator'!$D$8*B3039)^2)</f>
        <v>1.6461113690732977E-2</v>
      </c>
      <c r="D3039">
        <f>-DEGREES(ATAN2(1,'PID Simulator'!$D$8*B3039))+DEGREES(-'PID Simulator'!$D$9*B3039)</f>
        <v>-437.07709940059601</v>
      </c>
    </row>
    <row r="3040" spans="1:4" x14ac:dyDescent="0.15">
      <c r="A3040">
        <v>3039</v>
      </c>
      <c r="B3040">
        <v>6.0761000000000003</v>
      </c>
      <c r="C3040">
        <f>'PID Simulator'!$D$7/SQRT(1+('PID Simulator'!$D$8*B3040)^2)</f>
        <v>1.6455696842605793E-2</v>
      </c>
      <c r="D3040">
        <f>-DEGREES(ATAN2(1,'PID Simulator'!$D$8*B3040))+DEGREES(-'PID Simulator'!$D$9*B3040)</f>
        <v>-437.19200136420204</v>
      </c>
    </row>
    <row r="3041" spans="1:4" x14ac:dyDescent="0.15">
      <c r="A3041">
        <v>3040</v>
      </c>
      <c r="B3041">
        <v>6.0781000000000001</v>
      </c>
      <c r="C3041">
        <f>'PID Simulator'!$D$7/SQRT(1+('PID Simulator'!$D$8*B3041)^2)</f>
        <v>1.6450283557860993E-2</v>
      </c>
      <c r="D3041">
        <f>-DEGREES(ATAN2(1,'PID Simulator'!$D$8*B3041))+DEGREES(-'PID Simulator'!$D$9*B3041)</f>
        <v>-437.30690312358598</v>
      </c>
    </row>
    <row r="3042" spans="1:4" x14ac:dyDescent="0.15">
      <c r="A3042">
        <v>3041</v>
      </c>
      <c r="B3042">
        <v>6.0800999999999998</v>
      </c>
      <c r="C3042">
        <f>'PID Simulator'!$D$7/SQRT(1+('PID Simulator'!$D$8*B3042)^2)</f>
        <v>1.6444873832984031E-2</v>
      </c>
      <c r="D3042">
        <f>-DEGREES(ATAN2(1,'PID Simulator'!$D$8*B3042))+DEGREES(-'PID Simulator'!$D$9*B3042)</f>
        <v>-437.42180467894929</v>
      </c>
    </row>
    <row r="3043" spans="1:4" x14ac:dyDescent="0.15">
      <c r="A3043">
        <v>3042</v>
      </c>
      <c r="B3043">
        <v>6.0820999999999996</v>
      </c>
      <c r="C3043">
        <f>'PID Simulator'!$D$7/SQRT(1+('PID Simulator'!$D$8*B3043)^2)</f>
        <v>1.6439467664465003E-2</v>
      </c>
      <c r="D3043">
        <f>-DEGREES(ATAN2(1,'PID Simulator'!$D$8*B3043))+DEGREES(-'PID Simulator'!$D$9*B3043)</f>
        <v>-437.53670603049318</v>
      </c>
    </row>
    <row r="3044" spans="1:4" x14ac:dyDescent="0.15">
      <c r="A3044">
        <v>3043</v>
      </c>
      <c r="B3044">
        <v>6.0841000000000003</v>
      </c>
      <c r="C3044">
        <f>'PID Simulator'!$D$7/SQRT(1+('PID Simulator'!$D$8*B3044)^2)</f>
        <v>1.6434065048798595E-2</v>
      </c>
      <c r="D3044">
        <f>-DEGREES(ATAN2(1,'PID Simulator'!$D$8*B3044))+DEGREES(-'PID Simulator'!$D$9*B3044)</f>
        <v>-437.6516071784186</v>
      </c>
    </row>
    <row r="3045" spans="1:4" x14ac:dyDescent="0.15">
      <c r="A3045">
        <v>3044</v>
      </c>
      <c r="B3045">
        <v>6.0861000000000001</v>
      </c>
      <c r="C3045">
        <f>'PID Simulator'!$D$7/SQRT(1+('PID Simulator'!$D$8*B3045)^2)</f>
        <v>1.6428665982484113E-2</v>
      </c>
      <c r="D3045">
        <f>-DEGREES(ATAN2(1,'PID Simulator'!$D$8*B3045))+DEGREES(-'PID Simulator'!$D$9*B3045)</f>
        <v>-437.76650812292621</v>
      </c>
    </row>
    <row r="3046" spans="1:4" x14ac:dyDescent="0.15">
      <c r="A3046">
        <v>3045</v>
      </c>
      <c r="B3046">
        <v>6.0880999999999998</v>
      </c>
      <c r="C3046">
        <f>'PID Simulator'!$D$7/SQRT(1+('PID Simulator'!$D$8*B3046)^2)</f>
        <v>1.642327046202546E-2</v>
      </c>
      <c r="D3046">
        <f>-DEGREES(ATAN2(1,'PID Simulator'!$D$8*B3046))+DEGREES(-'PID Simulator'!$D$9*B3046)</f>
        <v>-437.88140886421633</v>
      </c>
    </row>
    <row r="3047" spans="1:4" x14ac:dyDescent="0.15">
      <c r="A3047">
        <v>3046</v>
      </c>
      <c r="B3047">
        <v>6.0900999999999996</v>
      </c>
      <c r="C3047">
        <f>'PID Simulator'!$D$7/SQRT(1+('PID Simulator'!$D$8*B3047)^2)</f>
        <v>1.6417878483931118E-2</v>
      </c>
      <c r="D3047">
        <f>-DEGREES(ATAN2(1,'PID Simulator'!$D$8*B3047))+DEGREES(-'PID Simulator'!$D$9*B3047)</f>
        <v>-437.99630940248915</v>
      </c>
    </row>
    <row r="3048" spans="1:4" x14ac:dyDescent="0.15">
      <c r="A3048">
        <v>3047</v>
      </c>
      <c r="B3048">
        <v>6.0921000000000003</v>
      </c>
      <c r="C3048">
        <f>'PID Simulator'!$D$7/SQRT(1+('PID Simulator'!$D$8*B3048)^2)</f>
        <v>1.6412490044714154E-2</v>
      </c>
      <c r="D3048">
        <f>-DEGREES(ATAN2(1,'PID Simulator'!$D$8*B3048))+DEGREES(-'PID Simulator'!$D$9*B3048)</f>
        <v>-438.11120973794465</v>
      </c>
    </row>
    <row r="3049" spans="1:4" x14ac:dyDescent="0.15">
      <c r="A3049">
        <v>3048</v>
      </c>
      <c r="B3049">
        <v>6.0941000000000001</v>
      </c>
      <c r="C3049">
        <f>'PID Simulator'!$D$7/SQRT(1+('PID Simulator'!$D$8*B3049)^2)</f>
        <v>1.6407105140892223E-2</v>
      </c>
      <c r="D3049">
        <f>-DEGREES(ATAN2(1,'PID Simulator'!$D$8*B3049))+DEGREES(-'PID Simulator'!$D$9*B3049)</f>
        <v>-438.2261098707823</v>
      </c>
    </row>
    <row r="3050" spans="1:4" x14ac:dyDescent="0.15">
      <c r="A3050">
        <v>3049</v>
      </c>
      <c r="B3050">
        <v>6.0960999999999999</v>
      </c>
      <c r="C3050">
        <f>'PID Simulator'!$D$7/SQRT(1+('PID Simulator'!$D$8*B3050)^2)</f>
        <v>1.6401723768987523E-2</v>
      </c>
      <c r="D3050">
        <f>-DEGREES(ATAN2(1,'PID Simulator'!$D$8*B3050))+DEGREES(-'PID Simulator'!$D$9*B3050)</f>
        <v>-438.34100980120149</v>
      </c>
    </row>
    <row r="3051" spans="1:4" x14ac:dyDescent="0.15">
      <c r="A3051">
        <v>3050</v>
      </c>
      <c r="B3051">
        <v>6.0980999999999996</v>
      </c>
      <c r="C3051">
        <f>'PID Simulator'!$D$7/SQRT(1+('PID Simulator'!$D$8*B3051)^2)</f>
        <v>1.6396345925526832E-2</v>
      </c>
      <c r="D3051">
        <f>-DEGREES(ATAN2(1,'PID Simulator'!$D$8*B3051))+DEGREES(-'PID Simulator'!$D$9*B3051)</f>
        <v>-438.45590952940131</v>
      </c>
    </row>
    <row r="3052" spans="1:4" x14ac:dyDescent="0.15">
      <c r="A3052">
        <v>3051</v>
      </c>
      <c r="B3052">
        <v>6.1001000000000003</v>
      </c>
      <c r="C3052">
        <f>'PID Simulator'!$D$7/SQRT(1+('PID Simulator'!$D$8*B3052)^2)</f>
        <v>1.6390971607041466E-2</v>
      </c>
      <c r="D3052">
        <f>-DEGREES(ATAN2(1,'PID Simulator'!$D$8*B3052))+DEGREES(-'PID Simulator'!$D$9*B3052)</f>
        <v>-438.57080905558064</v>
      </c>
    </row>
    <row r="3053" spans="1:4" x14ac:dyDescent="0.15">
      <c r="A3053">
        <v>3052</v>
      </c>
      <c r="B3053">
        <v>6.1021000000000001</v>
      </c>
      <c r="C3053">
        <f>'PID Simulator'!$D$7/SQRT(1+('PID Simulator'!$D$8*B3053)^2)</f>
        <v>1.6385600810067302E-2</v>
      </c>
      <c r="D3053">
        <f>-DEGREES(ATAN2(1,'PID Simulator'!$D$8*B3053))+DEGREES(-'PID Simulator'!$D$9*B3053)</f>
        <v>-438.68570837993803</v>
      </c>
    </row>
    <row r="3054" spans="1:4" x14ac:dyDescent="0.15">
      <c r="A3054">
        <v>3053</v>
      </c>
      <c r="B3054">
        <v>6.1040999999999999</v>
      </c>
      <c r="C3054">
        <f>'PID Simulator'!$D$7/SQRT(1+('PID Simulator'!$D$8*B3054)^2)</f>
        <v>1.6380233531144733E-2</v>
      </c>
      <c r="D3054">
        <f>-DEGREES(ATAN2(1,'PID Simulator'!$D$8*B3054))+DEGREES(-'PID Simulator'!$D$9*B3054)</f>
        <v>-438.80060750267171</v>
      </c>
    </row>
    <row r="3055" spans="1:4" x14ac:dyDescent="0.15">
      <c r="A3055">
        <v>3054</v>
      </c>
      <c r="B3055">
        <v>6.1060999999999996</v>
      </c>
      <c r="C3055">
        <f>'PID Simulator'!$D$7/SQRT(1+('PID Simulator'!$D$8*B3055)^2)</f>
        <v>1.6374869766818696E-2</v>
      </c>
      <c r="D3055">
        <f>-DEGREES(ATAN2(1,'PID Simulator'!$D$8*B3055))+DEGREES(-'PID Simulator'!$D$9*B3055)</f>
        <v>-438.91550642397976</v>
      </c>
    </row>
    <row r="3056" spans="1:4" x14ac:dyDescent="0.15">
      <c r="A3056">
        <v>3055</v>
      </c>
      <c r="B3056">
        <v>6.1081000000000003</v>
      </c>
      <c r="C3056">
        <f>'PID Simulator'!$D$7/SQRT(1+('PID Simulator'!$D$8*B3056)^2)</f>
        <v>1.6369509513638646E-2</v>
      </c>
      <c r="D3056">
        <f>-DEGREES(ATAN2(1,'PID Simulator'!$D$8*B3056))+DEGREES(-'PID Simulator'!$D$9*B3056)</f>
        <v>-439.03040514406018</v>
      </c>
    </row>
    <row r="3057" spans="1:4" x14ac:dyDescent="0.15">
      <c r="A3057">
        <v>3056</v>
      </c>
      <c r="B3057">
        <v>6.1101000000000001</v>
      </c>
      <c r="C3057">
        <f>'PID Simulator'!$D$7/SQRT(1+('PID Simulator'!$D$8*B3057)^2)</f>
        <v>1.6364152768158557E-2</v>
      </c>
      <c r="D3057">
        <f>-DEGREES(ATAN2(1,'PID Simulator'!$D$8*B3057))+DEGREES(-'PID Simulator'!$D$9*B3057)</f>
        <v>-439.14530366311021</v>
      </c>
    </row>
    <row r="3058" spans="1:4" x14ac:dyDescent="0.15">
      <c r="A3058">
        <v>3057</v>
      </c>
      <c r="B3058">
        <v>6.1120999999999999</v>
      </c>
      <c r="C3058">
        <f>'PID Simulator'!$D$7/SQRT(1+('PID Simulator'!$D$8*B3058)^2)</f>
        <v>1.6358799526936901E-2</v>
      </c>
      <c r="D3058">
        <f>-DEGREES(ATAN2(1,'PID Simulator'!$D$8*B3058))+DEGREES(-'PID Simulator'!$D$9*B3058)</f>
        <v>-439.26020198132716</v>
      </c>
    </row>
    <row r="3059" spans="1:4" x14ac:dyDescent="0.15">
      <c r="A3059">
        <v>3058</v>
      </c>
      <c r="B3059">
        <v>6.1140999999999996</v>
      </c>
      <c r="C3059">
        <f>'PID Simulator'!$D$7/SQRT(1+('PID Simulator'!$D$8*B3059)^2)</f>
        <v>1.6353449786536654E-2</v>
      </c>
      <c r="D3059">
        <f>-DEGREES(ATAN2(1,'PID Simulator'!$D$8*B3059))+DEGREES(-'PID Simulator'!$D$9*B3059)</f>
        <v>-439.37510009890821</v>
      </c>
    </row>
    <row r="3060" spans="1:4" x14ac:dyDescent="0.15">
      <c r="A3060">
        <v>3059</v>
      </c>
      <c r="B3060">
        <v>6.1161000000000003</v>
      </c>
      <c r="C3060">
        <f>'PID Simulator'!$D$7/SQRT(1+('PID Simulator'!$D$8*B3060)^2)</f>
        <v>1.6348103543525293E-2</v>
      </c>
      <c r="D3060">
        <f>-DEGREES(ATAN2(1,'PID Simulator'!$D$8*B3060))+DEGREES(-'PID Simulator'!$D$9*B3060)</f>
        <v>-439.48999801605004</v>
      </c>
    </row>
    <row r="3061" spans="1:4" x14ac:dyDescent="0.15">
      <c r="A3061">
        <v>3060</v>
      </c>
      <c r="B3061">
        <v>6.1181000000000001</v>
      </c>
      <c r="C3061">
        <f>'PID Simulator'!$D$7/SQRT(1+('PID Simulator'!$D$8*B3061)^2)</f>
        <v>1.6342760794474775E-2</v>
      </c>
      <c r="D3061">
        <f>-DEGREES(ATAN2(1,'PID Simulator'!$D$8*B3061))+DEGREES(-'PID Simulator'!$D$9*B3061)</f>
        <v>-439.6048957329491</v>
      </c>
    </row>
    <row r="3062" spans="1:4" x14ac:dyDescent="0.15">
      <c r="A3062">
        <v>3061</v>
      </c>
      <c r="B3062">
        <v>6.1200999999999999</v>
      </c>
      <c r="C3062">
        <f>'PID Simulator'!$D$7/SQRT(1+('PID Simulator'!$D$8*B3062)^2)</f>
        <v>1.6337421535961526E-2</v>
      </c>
      <c r="D3062">
        <f>-DEGREES(ATAN2(1,'PID Simulator'!$D$8*B3062))+DEGREES(-'PID Simulator'!$D$9*B3062)</f>
        <v>-439.71979324980168</v>
      </c>
    </row>
    <row r="3063" spans="1:4" x14ac:dyDescent="0.15">
      <c r="A3063">
        <v>3062</v>
      </c>
      <c r="B3063">
        <v>6.1220999999999997</v>
      </c>
      <c r="C3063">
        <f>'PID Simulator'!$D$7/SQRT(1+('PID Simulator'!$D$8*B3063)^2)</f>
        <v>1.6332085764566455E-2</v>
      </c>
      <c r="D3063">
        <f>-DEGREES(ATAN2(1,'PID Simulator'!$D$8*B3063))+DEGREES(-'PID Simulator'!$D$9*B3063)</f>
        <v>-439.83469056680372</v>
      </c>
    </row>
    <row r="3064" spans="1:4" x14ac:dyDescent="0.15">
      <c r="A3064">
        <v>3063</v>
      </c>
      <c r="B3064">
        <v>6.1241000000000003</v>
      </c>
      <c r="C3064">
        <f>'PID Simulator'!$D$7/SQRT(1+('PID Simulator'!$D$8*B3064)^2)</f>
        <v>1.6326753476874931E-2</v>
      </c>
      <c r="D3064">
        <f>-DEGREES(ATAN2(1,'PID Simulator'!$D$8*B3064))+DEGREES(-'PID Simulator'!$D$9*B3064)</f>
        <v>-439.94958768415114</v>
      </c>
    </row>
    <row r="3065" spans="1:4" x14ac:dyDescent="0.15">
      <c r="A3065">
        <v>3064</v>
      </c>
      <c r="B3065">
        <v>6.1261000000000001</v>
      </c>
      <c r="C3065">
        <f>'PID Simulator'!$D$7/SQRT(1+('PID Simulator'!$D$8*B3065)^2)</f>
        <v>1.6321424669476774E-2</v>
      </c>
      <c r="D3065">
        <f>-DEGREES(ATAN2(1,'PID Simulator'!$D$8*B3065))+DEGREES(-'PID Simulator'!$D$9*B3065)</f>
        <v>-440.0644846020391</v>
      </c>
    </row>
    <row r="3066" spans="1:4" x14ac:dyDescent="0.15">
      <c r="A3066">
        <v>3065</v>
      </c>
      <c r="B3066">
        <v>6.1280999999999999</v>
      </c>
      <c r="C3066">
        <f>'PID Simulator'!$D$7/SQRT(1+('PID Simulator'!$D$8*B3066)^2)</f>
        <v>1.6316099338966258E-2</v>
      </c>
      <c r="D3066">
        <f>-DEGREES(ATAN2(1,'PID Simulator'!$D$8*B3066))+DEGREES(-'PID Simulator'!$D$9*B3066)</f>
        <v>-440.17938132066303</v>
      </c>
    </row>
    <row r="3067" spans="1:4" x14ac:dyDescent="0.15">
      <c r="A3067">
        <v>3066</v>
      </c>
      <c r="B3067">
        <v>6.1300999999999997</v>
      </c>
      <c r="C3067">
        <f>'PID Simulator'!$D$7/SQRT(1+('PID Simulator'!$D$8*B3067)^2)</f>
        <v>1.6310777481942103E-2</v>
      </c>
      <c r="D3067">
        <f>-DEGREES(ATAN2(1,'PID Simulator'!$D$8*B3067))+DEGREES(-'PID Simulator'!$D$9*B3067)</f>
        <v>-440.29427784021783</v>
      </c>
    </row>
    <row r="3068" spans="1:4" x14ac:dyDescent="0.15">
      <c r="A3068">
        <v>3067</v>
      </c>
      <c r="B3068">
        <v>6.1321000000000003</v>
      </c>
      <c r="C3068">
        <f>'PID Simulator'!$D$7/SQRT(1+('PID Simulator'!$D$8*B3068)^2)</f>
        <v>1.6305459095007448E-2</v>
      </c>
      <c r="D3068">
        <f>-DEGREES(ATAN2(1,'PID Simulator'!$D$8*B3068))+DEGREES(-'PID Simulator'!$D$9*B3068)</f>
        <v>-440.40917416089826</v>
      </c>
    </row>
    <row r="3069" spans="1:4" x14ac:dyDescent="0.15">
      <c r="A3069">
        <v>3068</v>
      </c>
      <c r="B3069">
        <v>6.1341000000000001</v>
      </c>
      <c r="C3069">
        <f>'PID Simulator'!$D$7/SQRT(1+('PID Simulator'!$D$8*B3069)^2)</f>
        <v>1.6300144174769878E-2</v>
      </c>
      <c r="D3069">
        <f>-DEGREES(ATAN2(1,'PID Simulator'!$D$8*B3069))+DEGREES(-'PID Simulator'!$D$9*B3069)</f>
        <v>-440.52407028289878</v>
      </c>
    </row>
    <row r="3070" spans="1:4" x14ac:dyDescent="0.15">
      <c r="A3070">
        <v>3069</v>
      </c>
      <c r="B3070">
        <v>6.1360999999999999</v>
      </c>
      <c r="C3070">
        <f>'PID Simulator'!$D$7/SQRT(1+('PID Simulator'!$D$8*B3070)^2)</f>
        <v>1.6294832717841389E-2</v>
      </c>
      <c r="D3070">
        <f>-DEGREES(ATAN2(1,'PID Simulator'!$D$8*B3070))+DEGREES(-'PID Simulator'!$D$9*B3070)</f>
        <v>-440.63896620641356</v>
      </c>
    </row>
    <row r="3071" spans="1:4" x14ac:dyDescent="0.15">
      <c r="A3071">
        <v>3070</v>
      </c>
      <c r="B3071">
        <v>6.1380999999999997</v>
      </c>
      <c r="C3071">
        <f>'PID Simulator'!$D$7/SQRT(1+('PID Simulator'!$D$8*B3071)^2)</f>
        <v>1.6289524720838382E-2</v>
      </c>
      <c r="D3071">
        <f>-DEGREES(ATAN2(1,'PID Simulator'!$D$8*B3071))+DEGREES(-'PID Simulator'!$D$9*B3071)</f>
        <v>-440.75386193163649</v>
      </c>
    </row>
    <row r="3072" spans="1:4" x14ac:dyDescent="0.15">
      <c r="A3072">
        <v>3071</v>
      </c>
      <c r="B3072">
        <v>6.1401000000000003</v>
      </c>
      <c r="C3072">
        <f>'PID Simulator'!$D$7/SQRT(1+('PID Simulator'!$D$8*B3072)^2)</f>
        <v>1.6284220180381677E-2</v>
      </c>
      <c r="D3072">
        <f>-DEGREES(ATAN2(1,'PID Simulator'!$D$8*B3072))+DEGREES(-'PID Simulator'!$D$9*B3072)</f>
        <v>-440.86875745876142</v>
      </c>
    </row>
    <row r="3073" spans="1:4" x14ac:dyDescent="0.15">
      <c r="A3073">
        <v>3072</v>
      </c>
      <c r="B3073">
        <v>6.1421000000000001</v>
      </c>
      <c r="C3073">
        <f>'PID Simulator'!$D$7/SQRT(1+('PID Simulator'!$D$8*B3073)^2)</f>
        <v>1.6278919093096488E-2</v>
      </c>
      <c r="D3073">
        <f>-DEGREES(ATAN2(1,'PID Simulator'!$D$8*B3073))+DEGREES(-'PID Simulator'!$D$9*B3073)</f>
        <v>-440.98365278798167</v>
      </c>
    </row>
    <row r="3074" spans="1:4" x14ac:dyDescent="0.15">
      <c r="A3074">
        <v>3073</v>
      </c>
      <c r="B3074">
        <v>6.1440999999999999</v>
      </c>
      <c r="C3074">
        <f>'PID Simulator'!$D$7/SQRT(1+('PID Simulator'!$D$8*B3074)^2)</f>
        <v>1.6273621455612418E-2</v>
      </c>
      <c r="D3074">
        <f>-DEGREES(ATAN2(1,'PID Simulator'!$D$8*B3074))+DEGREES(-'PID Simulator'!$D$9*B3074)</f>
        <v>-441.09854791949044</v>
      </c>
    </row>
    <row r="3075" spans="1:4" x14ac:dyDescent="0.15">
      <c r="A3075">
        <v>3074</v>
      </c>
      <c r="B3075">
        <v>6.1460999999999997</v>
      </c>
      <c r="C3075">
        <f>'PID Simulator'!$D$7/SQRT(1+('PID Simulator'!$D$8*B3075)^2)</f>
        <v>1.6268327264563454E-2</v>
      </c>
      <c r="D3075">
        <f>-DEGREES(ATAN2(1,'PID Simulator'!$D$8*B3075))+DEGREES(-'PID Simulator'!$D$9*B3075)</f>
        <v>-441.21344285348079</v>
      </c>
    </row>
    <row r="3076" spans="1:4" x14ac:dyDescent="0.15">
      <c r="A3076">
        <v>3075</v>
      </c>
      <c r="B3076">
        <v>6.1480999999999995</v>
      </c>
      <c r="C3076">
        <f>'PID Simulator'!$D$7/SQRT(1+('PID Simulator'!$D$8*B3076)^2)</f>
        <v>1.6263036516587961E-2</v>
      </c>
      <c r="D3076">
        <f>-DEGREES(ATAN2(1,'PID Simulator'!$D$8*B3076))+DEGREES(-'PID Simulator'!$D$9*B3076)</f>
        <v>-441.32833759014522</v>
      </c>
    </row>
    <row r="3077" spans="1:4" x14ac:dyDescent="0.15">
      <c r="A3077">
        <v>3076</v>
      </c>
      <c r="B3077">
        <v>6.1501000000000001</v>
      </c>
      <c r="C3077">
        <f>'PID Simulator'!$D$7/SQRT(1+('PID Simulator'!$D$8*B3077)^2)</f>
        <v>1.6257749208328676E-2</v>
      </c>
      <c r="D3077">
        <f>-DEGREES(ATAN2(1,'PID Simulator'!$D$8*B3077))+DEGREES(-'PID Simulator'!$D$9*B3077)</f>
        <v>-441.4432321296764</v>
      </c>
    </row>
    <row r="3078" spans="1:4" x14ac:dyDescent="0.15">
      <c r="A3078">
        <v>3077</v>
      </c>
      <c r="B3078">
        <v>6.1520999999999999</v>
      </c>
      <c r="C3078">
        <f>'PID Simulator'!$D$7/SQRT(1+('PID Simulator'!$D$8*B3078)^2)</f>
        <v>1.6252465336432695E-2</v>
      </c>
      <c r="D3078">
        <f>-DEGREES(ATAN2(1,'PID Simulator'!$D$8*B3078))+DEGREES(-'PID Simulator'!$D$9*B3078)</f>
        <v>-441.55812647226639</v>
      </c>
    </row>
    <row r="3079" spans="1:4" x14ac:dyDescent="0.15">
      <c r="A3079">
        <v>3078</v>
      </c>
      <c r="B3079">
        <v>6.1540999999999997</v>
      </c>
      <c r="C3079">
        <f>'PID Simulator'!$D$7/SQRT(1+('PID Simulator'!$D$8*B3079)^2)</f>
        <v>1.6247184897551479E-2</v>
      </c>
      <c r="D3079">
        <f>-DEGREES(ATAN2(1,'PID Simulator'!$D$8*B3079))+DEGREES(-'PID Simulator'!$D$9*B3079)</f>
        <v>-441.67302061810705</v>
      </c>
    </row>
    <row r="3080" spans="1:4" x14ac:dyDescent="0.15">
      <c r="A3080">
        <v>3079</v>
      </c>
      <c r="B3080">
        <v>6.1560999999999995</v>
      </c>
      <c r="C3080">
        <f>'PID Simulator'!$D$7/SQRT(1+('PID Simulator'!$D$8*B3080)^2)</f>
        <v>1.6241907888340817E-2</v>
      </c>
      <c r="D3080">
        <f>-DEGREES(ATAN2(1,'PID Simulator'!$D$8*B3080))+DEGREES(-'PID Simulator'!$D$9*B3080)</f>
        <v>-441.78791456739026</v>
      </c>
    </row>
    <row r="3081" spans="1:4" x14ac:dyDescent="0.15">
      <c r="A3081">
        <v>3080</v>
      </c>
      <c r="B3081">
        <v>6.1581000000000001</v>
      </c>
      <c r="C3081">
        <f>'PID Simulator'!$D$7/SQRT(1+('PID Simulator'!$D$8*B3081)^2)</f>
        <v>1.6236634305460861E-2</v>
      </c>
      <c r="D3081">
        <f>-DEGREES(ATAN2(1,'PID Simulator'!$D$8*B3081))+DEGREES(-'PID Simulator'!$D$9*B3081)</f>
        <v>-441.90280832030737</v>
      </c>
    </row>
    <row r="3082" spans="1:4" x14ac:dyDescent="0.15">
      <c r="A3082">
        <v>3081</v>
      </c>
      <c r="B3082">
        <v>6.1600999999999999</v>
      </c>
      <c r="C3082">
        <f>'PID Simulator'!$D$7/SQRT(1+('PID Simulator'!$D$8*B3082)^2)</f>
        <v>1.6231364145576094E-2</v>
      </c>
      <c r="D3082">
        <f>-DEGREES(ATAN2(1,'PID Simulator'!$D$8*B3082))+DEGREES(-'PID Simulator'!$D$9*B3082)</f>
        <v>-442.0177018770496</v>
      </c>
    </row>
    <row r="3083" spans="1:4" x14ac:dyDescent="0.15">
      <c r="A3083">
        <v>3082</v>
      </c>
      <c r="B3083">
        <v>6.1620999999999997</v>
      </c>
      <c r="C3083">
        <f>'PID Simulator'!$D$7/SQRT(1+('PID Simulator'!$D$8*B3083)^2)</f>
        <v>1.6226097405355314E-2</v>
      </c>
      <c r="D3083">
        <f>-DEGREES(ATAN2(1,'PID Simulator'!$D$8*B3083))+DEGREES(-'PID Simulator'!$D$9*B3083)</f>
        <v>-442.13259523780778</v>
      </c>
    </row>
    <row r="3084" spans="1:4" x14ac:dyDescent="0.15">
      <c r="A3084">
        <v>3083</v>
      </c>
      <c r="B3084">
        <v>6.1640999999999995</v>
      </c>
      <c r="C3084">
        <f>'PID Simulator'!$D$7/SQRT(1+('PID Simulator'!$D$8*B3084)^2)</f>
        <v>1.6220834081471652E-2</v>
      </c>
      <c r="D3084">
        <f>-DEGREES(ATAN2(1,'PID Simulator'!$D$8*B3084))+DEGREES(-'PID Simulator'!$D$9*B3084)</f>
        <v>-442.24748840277277</v>
      </c>
    </row>
    <row r="3085" spans="1:4" x14ac:dyDescent="0.15">
      <c r="A3085">
        <v>3084</v>
      </c>
      <c r="B3085">
        <v>6.1661000000000001</v>
      </c>
      <c r="C3085">
        <f>'PID Simulator'!$D$7/SQRT(1+('PID Simulator'!$D$8*B3085)^2)</f>
        <v>1.6215574170602542E-2</v>
      </c>
      <c r="D3085">
        <f>-DEGREES(ATAN2(1,'PID Simulator'!$D$8*B3085))+DEGREES(-'PID Simulator'!$D$9*B3085)</f>
        <v>-442.36238137213502</v>
      </c>
    </row>
    <row r="3086" spans="1:4" x14ac:dyDescent="0.15">
      <c r="A3086">
        <v>3085</v>
      </c>
      <c r="B3086">
        <v>6.1680999999999999</v>
      </c>
      <c r="C3086">
        <f>'PID Simulator'!$D$7/SQRT(1+('PID Simulator'!$D$8*B3086)^2)</f>
        <v>1.6210317669429739E-2</v>
      </c>
      <c r="D3086">
        <f>-DEGREES(ATAN2(1,'PID Simulator'!$D$8*B3086))+DEGREES(-'PID Simulator'!$D$9*B3086)</f>
        <v>-442.47727414608454</v>
      </c>
    </row>
    <row r="3087" spans="1:4" x14ac:dyDescent="0.15">
      <c r="A3087">
        <v>3086</v>
      </c>
      <c r="B3087">
        <v>6.1700999999999997</v>
      </c>
      <c r="C3087">
        <f>'PID Simulator'!$D$7/SQRT(1+('PID Simulator'!$D$8*B3087)^2)</f>
        <v>1.6205064574639286E-2</v>
      </c>
      <c r="D3087">
        <f>-DEGREES(ATAN2(1,'PID Simulator'!$D$8*B3087))+DEGREES(-'PID Simulator'!$D$9*B3087)</f>
        <v>-442.59216672481153</v>
      </c>
    </row>
    <row r="3088" spans="1:4" x14ac:dyDescent="0.15">
      <c r="A3088">
        <v>3087</v>
      </c>
      <c r="B3088">
        <v>6.1720999999999995</v>
      </c>
      <c r="C3088">
        <f>'PID Simulator'!$D$7/SQRT(1+('PID Simulator'!$D$8*B3088)^2)</f>
        <v>1.619981488292152E-2</v>
      </c>
      <c r="D3088">
        <f>-DEGREES(ATAN2(1,'PID Simulator'!$D$8*B3088))+DEGREES(-'PID Simulator'!$D$9*B3088)</f>
        <v>-442.70705910850558</v>
      </c>
    </row>
    <row r="3089" spans="1:4" x14ac:dyDescent="0.15">
      <c r="A3089">
        <v>3088</v>
      </c>
      <c r="B3089">
        <v>6.1741000000000001</v>
      </c>
      <c r="C3089">
        <f>'PID Simulator'!$D$7/SQRT(1+('PID Simulator'!$D$8*B3089)^2)</f>
        <v>1.6194568590971063E-2</v>
      </c>
      <c r="D3089">
        <f>-DEGREES(ATAN2(1,'PID Simulator'!$D$8*B3089))+DEGREES(-'PID Simulator'!$D$9*B3089)</f>
        <v>-442.82195129735618</v>
      </c>
    </row>
    <row r="3090" spans="1:4" x14ac:dyDescent="0.15">
      <c r="A3090">
        <v>3089</v>
      </c>
      <c r="B3090">
        <v>6.1760999999999999</v>
      </c>
      <c r="C3090">
        <f>'PID Simulator'!$D$7/SQRT(1+('PID Simulator'!$D$8*B3090)^2)</f>
        <v>1.6189325695486825E-2</v>
      </c>
      <c r="D3090">
        <f>-DEGREES(ATAN2(1,'PID Simulator'!$D$8*B3090))+DEGREES(-'PID Simulator'!$D$9*B3090)</f>
        <v>-442.93684329155246</v>
      </c>
    </row>
    <row r="3091" spans="1:4" x14ac:dyDescent="0.15">
      <c r="A3091">
        <v>3090</v>
      </c>
      <c r="B3091">
        <v>6.1780999999999997</v>
      </c>
      <c r="C3091">
        <f>'PID Simulator'!$D$7/SQRT(1+('PID Simulator'!$D$8*B3091)^2)</f>
        <v>1.6184086193171975E-2</v>
      </c>
      <c r="D3091">
        <f>-DEGREES(ATAN2(1,'PID Simulator'!$D$8*B3091))+DEGREES(-'PID Simulator'!$D$9*B3091)</f>
        <v>-443.0517350912836</v>
      </c>
    </row>
    <row r="3092" spans="1:4" x14ac:dyDescent="0.15">
      <c r="A3092">
        <v>3091</v>
      </c>
      <c r="B3092">
        <v>6.1800999999999995</v>
      </c>
      <c r="C3092">
        <f>'PID Simulator'!$D$7/SQRT(1+('PID Simulator'!$D$8*B3092)^2)</f>
        <v>1.6178850080733956E-2</v>
      </c>
      <c r="D3092">
        <f>-DEGREES(ATAN2(1,'PID Simulator'!$D$8*B3092))+DEGREES(-'PID Simulator'!$D$9*B3092)</f>
        <v>-443.16662669673815</v>
      </c>
    </row>
    <row r="3093" spans="1:4" x14ac:dyDescent="0.15">
      <c r="A3093">
        <v>3092</v>
      </c>
      <c r="B3093">
        <v>6.1821000000000002</v>
      </c>
      <c r="C3093">
        <f>'PID Simulator'!$D$7/SQRT(1+('PID Simulator'!$D$8*B3093)^2)</f>
        <v>1.617361735488446E-2</v>
      </c>
      <c r="D3093">
        <f>-DEGREES(ATAN2(1,'PID Simulator'!$D$8*B3093))+DEGREES(-'PID Simulator'!$D$9*B3093)</f>
        <v>-443.28151810810465</v>
      </c>
    </row>
    <row r="3094" spans="1:4" x14ac:dyDescent="0.15">
      <c r="A3094">
        <v>3093</v>
      </c>
      <c r="B3094">
        <v>6.1840999999999999</v>
      </c>
      <c r="C3094">
        <f>'PID Simulator'!$D$7/SQRT(1+('PID Simulator'!$D$8*B3094)^2)</f>
        <v>1.6168388012339441E-2</v>
      </c>
      <c r="D3094">
        <f>-DEGREES(ATAN2(1,'PID Simulator'!$D$8*B3094))+DEGREES(-'PID Simulator'!$D$9*B3094)</f>
        <v>-443.39640932557137</v>
      </c>
    </row>
    <row r="3095" spans="1:4" x14ac:dyDescent="0.15">
      <c r="A3095">
        <v>3094</v>
      </c>
      <c r="B3095">
        <v>6.1860999999999997</v>
      </c>
      <c r="C3095">
        <f>'PID Simulator'!$D$7/SQRT(1+('PID Simulator'!$D$8*B3095)^2)</f>
        <v>1.6163162049819095E-2</v>
      </c>
      <c r="D3095">
        <f>-DEGREES(ATAN2(1,'PID Simulator'!$D$8*B3095))+DEGREES(-'PID Simulator'!$D$9*B3095)</f>
        <v>-443.51130034932629</v>
      </c>
    </row>
    <row r="3096" spans="1:4" x14ac:dyDescent="0.15">
      <c r="A3096">
        <v>3095</v>
      </c>
      <c r="B3096">
        <v>6.1880999999999995</v>
      </c>
      <c r="C3096">
        <f>'PID Simulator'!$D$7/SQRT(1+('PID Simulator'!$D$8*B3096)^2)</f>
        <v>1.6157939464047845E-2</v>
      </c>
      <c r="D3096">
        <f>-DEGREES(ATAN2(1,'PID Simulator'!$D$8*B3096))+DEGREES(-'PID Simulator'!$D$9*B3096)</f>
        <v>-443.62619117955722</v>
      </c>
    </row>
    <row r="3097" spans="1:4" x14ac:dyDescent="0.15">
      <c r="A3097">
        <v>3096</v>
      </c>
      <c r="B3097">
        <v>6.1901000000000002</v>
      </c>
      <c r="C3097">
        <f>'PID Simulator'!$D$7/SQRT(1+('PID Simulator'!$D$8*B3097)^2)</f>
        <v>1.6152720251754352E-2</v>
      </c>
      <c r="D3097">
        <f>-DEGREES(ATAN2(1,'PID Simulator'!$D$8*B3097))+DEGREES(-'PID Simulator'!$D$9*B3097)</f>
        <v>-443.74108181645158</v>
      </c>
    </row>
    <row r="3098" spans="1:4" x14ac:dyDescent="0.15">
      <c r="A3098">
        <v>3097</v>
      </c>
      <c r="B3098">
        <v>6.1920999999999999</v>
      </c>
      <c r="C3098">
        <f>'PID Simulator'!$D$7/SQRT(1+('PID Simulator'!$D$8*B3098)^2)</f>
        <v>1.6147504409671509E-2</v>
      </c>
      <c r="D3098">
        <f>-DEGREES(ATAN2(1,'PID Simulator'!$D$8*B3098))+DEGREES(-'PID Simulator'!$D$9*B3098)</f>
        <v>-443.85597226019672</v>
      </c>
    </row>
    <row r="3099" spans="1:4" x14ac:dyDescent="0.15">
      <c r="A3099">
        <v>3098</v>
      </c>
      <c r="B3099">
        <v>6.1940999999999997</v>
      </c>
      <c r="C3099">
        <f>'PID Simulator'!$D$7/SQRT(1+('PID Simulator'!$D$8*B3099)^2)</f>
        <v>1.614229193453641E-2</v>
      </c>
      <c r="D3099">
        <f>-DEGREES(ATAN2(1,'PID Simulator'!$D$8*B3099))+DEGREES(-'PID Simulator'!$D$9*B3099)</f>
        <v>-443.9708625109796</v>
      </c>
    </row>
    <row r="3100" spans="1:4" x14ac:dyDescent="0.15">
      <c r="A3100">
        <v>3099</v>
      </c>
      <c r="B3100">
        <v>6.1960999999999995</v>
      </c>
      <c r="C3100">
        <f>'PID Simulator'!$D$7/SQRT(1+('PID Simulator'!$D$8*B3100)^2)</f>
        <v>1.6137082823090367E-2</v>
      </c>
      <c r="D3100">
        <f>-DEGREES(ATAN2(1,'PID Simulator'!$D$8*B3100))+DEGREES(-'PID Simulator'!$D$9*B3100)</f>
        <v>-444.08575256898712</v>
      </c>
    </row>
    <row r="3101" spans="1:4" x14ac:dyDescent="0.15">
      <c r="A3101">
        <v>3100</v>
      </c>
      <c r="B3101">
        <v>6.1981000000000002</v>
      </c>
      <c r="C3101">
        <f>'PID Simulator'!$D$7/SQRT(1+('PID Simulator'!$D$8*B3101)^2)</f>
        <v>1.6131877072078898E-2</v>
      </c>
      <c r="D3101">
        <f>-DEGREES(ATAN2(1,'PID Simulator'!$D$8*B3101))+DEGREES(-'PID Simulator'!$D$9*B3101)</f>
        <v>-444.20064243440572</v>
      </c>
    </row>
    <row r="3102" spans="1:4" x14ac:dyDescent="0.15">
      <c r="A3102">
        <v>3101</v>
      </c>
      <c r="B3102">
        <v>6.2000999999999999</v>
      </c>
      <c r="C3102">
        <f>'PID Simulator'!$D$7/SQRT(1+('PID Simulator'!$D$8*B3102)^2)</f>
        <v>1.6126674678251712E-2</v>
      </c>
      <c r="D3102">
        <f>-DEGREES(ATAN2(1,'PID Simulator'!$D$8*B3102))+DEGREES(-'PID Simulator'!$D$9*B3102)</f>
        <v>-444.3155321074218</v>
      </c>
    </row>
    <row r="3103" spans="1:4" x14ac:dyDescent="0.15">
      <c r="A3103">
        <v>3102</v>
      </c>
      <c r="B3103">
        <v>6.2020999999999997</v>
      </c>
      <c r="C3103">
        <f>'PID Simulator'!$D$7/SQRT(1+('PID Simulator'!$D$8*B3103)^2)</f>
        <v>1.612147563836271E-2</v>
      </c>
      <c r="D3103">
        <f>-DEGREES(ATAN2(1,'PID Simulator'!$D$8*B3103))+DEGREES(-'PID Simulator'!$D$9*B3103)</f>
        <v>-444.43042158822141</v>
      </c>
    </row>
    <row r="3104" spans="1:4" x14ac:dyDescent="0.15">
      <c r="A3104">
        <v>3103</v>
      </c>
      <c r="B3104">
        <v>6.2040999999999995</v>
      </c>
      <c r="C3104">
        <f>'PID Simulator'!$D$7/SQRT(1+('PID Simulator'!$D$8*B3104)^2)</f>
        <v>1.6116279949169979E-2</v>
      </c>
      <c r="D3104">
        <f>-DEGREES(ATAN2(1,'PID Simulator'!$D$8*B3104))+DEGREES(-'PID Simulator'!$D$9*B3104)</f>
        <v>-444.54531087699019</v>
      </c>
    </row>
    <row r="3105" spans="1:4" x14ac:dyDescent="0.15">
      <c r="A3105">
        <v>3104</v>
      </c>
      <c r="B3105">
        <v>6.2061000000000002</v>
      </c>
      <c r="C3105">
        <f>'PID Simulator'!$D$7/SQRT(1+('PID Simulator'!$D$8*B3105)^2)</f>
        <v>1.6111087607435778E-2</v>
      </c>
      <c r="D3105">
        <f>-DEGREES(ATAN2(1,'PID Simulator'!$D$8*B3105))+DEGREES(-'PID Simulator'!$D$9*B3105)</f>
        <v>-444.66019997391408</v>
      </c>
    </row>
    <row r="3106" spans="1:4" x14ac:dyDescent="0.15">
      <c r="A3106">
        <v>3105</v>
      </c>
      <c r="B3106">
        <v>6.2081</v>
      </c>
      <c r="C3106">
        <f>'PID Simulator'!$D$7/SQRT(1+('PID Simulator'!$D$8*B3106)^2)</f>
        <v>1.6105898609926533E-2</v>
      </c>
      <c r="D3106">
        <f>-DEGREES(ATAN2(1,'PID Simulator'!$D$8*B3106))+DEGREES(-'PID Simulator'!$D$9*B3106)</f>
        <v>-444.77508887917816</v>
      </c>
    </row>
    <row r="3107" spans="1:4" x14ac:dyDescent="0.15">
      <c r="A3107">
        <v>3106</v>
      </c>
      <c r="B3107">
        <v>6.2100999999999997</v>
      </c>
      <c r="C3107">
        <f>'PID Simulator'!$D$7/SQRT(1+('PID Simulator'!$D$8*B3107)^2)</f>
        <v>1.6100712953412845E-2</v>
      </c>
      <c r="D3107">
        <f>-DEGREES(ATAN2(1,'PID Simulator'!$D$8*B3107))+DEGREES(-'PID Simulator'!$D$9*B3107)</f>
        <v>-444.88997759296763</v>
      </c>
    </row>
    <row r="3108" spans="1:4" x14ac:dyDescent="0.15">
      <c r="A3108">
        <v>3107</v>
      </c>
      <c r="B3108">
        <v>6.2120999999999995</v>
      </c>
      <c r="C3108">
        <f>'PID Simulator'!$D$7/SQRT(1+('PID Simulator'!$D$8*B3108)^2)</f>
        <v>1.609553063466946E-2</v>
      </c>
      <c r="D3108">
        <f>-DEGREES(ATAN2(1,'PID Simulator'!$D$8*B3108))+DEGREES(-'PID Simulator'!$D$9*B3108)</f>
        <v>-445.00486611546728</v>
      </c>
    </row>
    <row r="3109" spans="1:4" x14ac:dyDescent="0.15">
      <c r="A3109">
        <v>3108</v>
      </c>
      <c r="B3109">
        <v>6.2141000000000002</v>
      </c>
      <c r="C3109">
        <f>'PID Simulator'!$D$7/SQRT(1+('PID Simulator'!$D$8*B3109)^2)</f>
        <v>1.609035165047527E-2</v>
      </c>
      <c r="D3109">
        <f>-DEGREES(ATAN2(1,'PID Simulator'!$D$8*B3109))+DEGREES(-'PID Simulator'!$D$9*B3109)</f>
        <v>-445.11975444686198</v>
      </c>
    </row>
    <row r="3110" spans="1:4" x14ac:dyDescent="0.15">
      <c r="A3110">
        <v>3109</v>
      </c>
      <c r="B3110">
        <v>6.2161</v>
      </c>
      <c r="C3110">
        <f>'PID Simulator'!$D$7/SQRT(1+('PID Simulator'!$D$8*B3110)^2)</f>
        <v>1.6085175997613322E-2</v>
      </c>
      <c r="D3110">
        <f>-DEGREES(ATAN2(1,'PID Simulator'!$D$8*B3110))+DEGREES(-'PID Simulator'!$D$9*B3110)</f>
        <v>-445.23464258733588</v>
      </c>
    </row>
    <row r="3111" spans="1:4" x14ac:dyDescent="0.15">
      <c r="A3111">
        <v>3110</v>
      </c>
      <c r="B3111">
        <v>6.2180999999999997</v>
      </c>
      <c r="C3111">
        <f>'PID Simulator'!$D$7/SQRT(1+('PID Simulator'!$D$8*B3111)^2)</f>
        <v>1.6080003672870796E-2</v>
      </c>
      <c r="D3111">
        <f>-DEGREES(ATAN2(1,'PID Simulator'!$D$8*B3111))+DEGREES(-'PID Simulator'!$D$9*B3111)</f>
        <v>-445.34953053707312</v>
      </c>
    </row>
    <row r="3112" spans="1:4" x14ac:dyDescent="0.15">
      <c r="A3112">
        <v>3111</v>
      </c>
      <c r="B3112">
        <v>6.2200999999999995</v>
      </c>
      <c r="C3112">
        <f>'PID Simulator'!$D$7/SQRT(1+('PID Simulator'!$D$8*B3112)^2)</f>
        <v>1.6074834673038999E-2</v>
      </c>
      <c r="D3112">
        <f>-DEGREES(ATAN2(1,'PID Simulator'!$D$8*B3112))+DEGREES(-'PID Simulator'!$D$9*B3112)</f>
        <v>-445.46441829625786</v>
      </c>
    </row>
    <row r="3113" spans="1:4" x14ac:dyDescent="0.15">
      <c r="A3113">
        <v>3112</v>
      </c>
      <c r="B3113">
        <v>6.2221000000000002</v>
      </c>
      <c r="C3113">
        <f>'PID Simulator'!$D$7/SQRT(1+('PID Simulator'!$D$8*B3113)^2)</f>
        <v>1.6069668994913355E-2</v>
      </c>
      <c r="D3113">
        <f>-DEGREES(ATAN2(1,'PID Simulator'!$D$8*B3113))+DEGREES(-'PID Simulator'!$D$9*B3113)</f>
        <v>-445.57930586507371</v>
      </c>
    </row>
    <row r="3114" spans="1:4" x14ac:dyDescent="0.15">
      <c r="A3114">
        <v>3113</v>
      </c>
      <c r="B3114">
        <v>6.2241</v>
      </c>
      <c r="C3114">
        <f>'PID Simulator'!$D$7/SQRT(1+('PID Simulator'!$D$8*B3114)^2)</f>
        <v>1.6064506635293411E-2</v>
      </c>
      <c r="D3114">
        <f>-DEGREES(ATAN2(1,'PID Simulator'!$D$8*B3114))+DEGREES(-'PID Simulator'!$D$9*B3114)</f>
        <v>-445.69419324370398</v>
      </c>
    </row>
    <row r="3115" spans="1:4" x14ac:dyDescent="0.15">
      <c r="A3115">
        <v>3114</v>
      </c>
      <c r="B3115">
        <v>6.2260999999999997</v>
      </c>
      <c r="C3115">
        <f>'PID Simulator'!$D$7/SQRT(1+('PID Simulator'!$D$8*B3115)^2)</f>
        <v>1.605934759098283E-2</v>
      </c>
      <c r="D3115">
        <f>-DEGREES(ATAN2(1,'PID Simulator'!$D$8*B3115))+DEGREES(-'PID Simulator'!$D$9*B3115)</f>
        <v>-445.80908043233194</v>
      </c>
    </row>
    <row r="3116" spans="1:4" x14ac:dyDescent="0.15">
      <c r="A3116">
        <v>3115</v>
      </c>
      <c r="B3116">
        <v>6.2280999999999995</v>
      </c>
      <c r="C3116">
        <f>'PID Simulator'!$D$7/SQRT(1+('PID Simulator'!$D$8*B3116)^2)</f>
        <v>1.6054191858789365E-2</v>
      </c>
      <c r="D3116">
        <f>-DEGREES(ATAN2(1,'PID Simulator'!$D$8*B3116))+DEGREES(-'PID Simulator'!$D$9*B3116)</f>
        <v>-445.92396743114068</v>
      </c>
    </row>
    <row r="3117" spans="1:4" x14ac:dyDescent="0.15">
      <c r="A3117">
        <v>3116</v>
      </c>
      <c r="B3117">
        <v>6.2301000000000002</v>
      </c>
      <c r="C3117">
        <f>'PID Simulator'!$D$7/SQRT(1+('PID Simulator'!$D$8*B3117)^2)</f>
        <v>1.6049039435524867E-2</v>
      </c>
      <c r="D3117">
        <f>-DEGREES(ATAN2(1,'PID Simulator'!$D$8*B3117))+DEGREES(-'PID Simulator'!$D$9*B3117)</f>
        <v>-446.0388542403129</v>
      </c>
    </row>
    <row r="3118" spans="1:4" x14ac:dyDescent="0.15">
      <c r="A3118">
        <v>3117</v>
      </c>
      <c r="B3118">
        <v>6.2321</v>
      </c>
      <c r="C3118">
        <f>'PID Simulator'!$D$7/SQRT(1+('PID Simulator'!$D$8*B3118)^2)</f>
        <v>1.6043890318005294E-2</v>
      </c>
      <c r="D3118">
        <f>-DEGREES(ATAN2(1,'PID Simulator'!$D$8*B3118))+DEGREES(-'PID Simulator'!$D$9*B3118)</f>
        <v>-446.15374086003101</v>
      </c>
    </row>
    <row r="3119" spans="1:4" x14ac:dyDescent="0.15">
      <c r="A3119">
        <v>3118</v>
      </c>
      <c r="B3119">
        <v>6.2340999999999998</v>
      </c>
      <c r="C3119">
        <f>'PID Simulator'!$D$7/SQRT(1+('PID Simulator'!$D$8*B3119)^2)</f>
        <v>1.6038744503050664E-2</v>
      </c>
      <c r="D3119">
        <f>-DEGREES(ATAN2(1,'PID Simulator'!$D$8*B3119))+DEGREES(-'PID Simulator'!$D$9*B3119)</f>
        <v>-446.26862729047741</v>
      </c>
    </row>
    <row r="3120" spans="1:4" x14ac:dyDescent="0.15">
      <c r="A3120">
        <v>3119</v>
      </c>
      <c r="B3120">
        <v>6.2360999999999995</v>
      </c>
      <c r="C3120">
        <f>'PID Simulator'!$D$7/SQRT(1+('PID Simulator'!$D$8*B3120)^2)</f>
        <v>1.6033601987485088E-2</v>
      </c>
      <c r="D3120">
        <f>-DEGREES(ATAN2(1,'PID Simulator'!$D$8*B3120))+DEGREES(-'PID Simulator'!$D$9*B3120)</f>
        <v>-446.38351353183407</v>
      </c>
    </row>
    <row r="3121" spans="1:4" x14ac:dyDescent="0.15">
      <c r="A3121">
        <v>3120</v>
      </c>
      <c r="B3121">
        <v>6.2381000000000002</v>
      </c>
      <c r="C3121">
        <f>'PID Simulator'!$D$7/SQRT(1+('PID Simulator'!$D$8*B3121)^2)</f>
        <v>1.6028462768136735E-2</v>
      </c>
      <c r="D3121">
        <f>-DEGREES(ATAN2(1,'PID Simulator'!$D$8*B3121))+DEGREES(-'PID Simulator'!$D$9*B3121)</f>
        <v>-446.49839958428288</v>
      </c>
    </row>
    <row r="3122" spans="1:4" x14ac:dyDescent="0.15">
      <c r="A3122">
        <v>3121</v>
      </c>
      <c r="B3122">
        <v>6.2401</v>
      </c>
      <c r="C3122">
        <f>'PID Simulator'!$D$7/SQRT(1+('PID Simulator'!$D$8*B3122)^2)</f>
        <v>1.6023326841837854E-2</v>
      </c>
      <c r="D3122">
        <f>-DEGREES(ATAN2(1,'PID Simulator'!$D$8*B3122))+DEGREES(-'PID Simulator'!$D$9*B3122)</f>
        <v>-446.61328544800529</v>
      </c>
    </row>
    <row r="3123" spans="1:4" x14ac:dyDescent="0.15">
      <c r="A3123">
        <v>3122</v>
      </c>
      <c r="B3123">
        <v>6.2420999999999998</v>
      </c>
      <c r="C3123">
        <f>'PID Simulator'!$D$7/SQRT(1+('PID Simulator'!$D$8*B3123)^2)</f>
        <v>1.6018194205424736E-2</v>
      </c>
      <c r="D3123">
        <f>-DEGREES(ATAN2(1,'PID Simulator'!$D$8*B3123))+DEGREES(-'PID Simulator'!$D$9*B3123)</f>
        <v>-446.72817112318273</v>
      </c>
    </row>
    <row r="3124" spans="1:4" x14ac:dyDescent="0.15">
      <c r="A3124">
        <v>3123</v>
      </c>
      <c r="B3124">
        <v>6.2440999999999995</v>
      </c>
      <c r="C3124">
        <f>'PID Simulator'!$D$7/SQRT(1+('PID Simulator'!$D$8*B3124)^2)</f>
        <v>1.6013064855737728E-2</v>
      </c>
      <c r="D3124">
        <f>-DEGREES(ATAN2(1,'PID Simulator'!$D$8*B3124))+DEGREES(-'PID Simulator'!$D$9*B3124)</f>
        <v>-446.84305660999632</v>
      </c>
    </row>
    <row r="3125" spans="1:4" x14ac:dyDescent="0.15">
      <c r="A3125">
        <v>3124</v>
      </c>
      <c r="B3125">
        <v>6.2461000000000002</v>
      </c>
      <c r="C3125">
        <f>'PID Simulator'!$D$7/SQRT(1+('PID Simulator'!$D$8*B3125)^2)</f>
        <v>1.6007938789621225E-2</v>
      </c>
      <c r="D3125">
        <f>-DEGREES(ATAN2(1,'PID Simulator'!$D$8*B3125))+DEGREES(-'PID Simulator'!$D$9*B3125)</f>
        <v>-446.95794190862694</v>
      </c>
    </row>
    <row r="3126" spans="1:4" x14ac:dyDescent="0.15">
      <c r="A3126">
        <v>3125</v>
      </c>
      <c r="B3126">
        <v>6.2481</v>
      </c>
      <c r="C3126">
        <f>'PID Simulator'!$D$7/SQRT(1+('PID Simulator'!$D$8*B3126)^2)</f>
        <v>1.6002816003923653E-2</v>
      </c>
      <c r="D3126">
        <f>-DEGREES(ATAN2(1,'PID Simulator'!$D$8*B3126))+DEGREES(-'PID Simulator'!$D$9*B3126)</f>
        <v>-447.07282701925521</v>
      </c>
    </row>
    <row r="3127" spans="1:4" x14ac:dyDescent="0.15">
      <c r="A3127">
        <v>3126</v>
      </c>
      <c r="B3127">
        <v>6.2500999999999998</v>
      </c>
      <c r="C3127">
        <f>'PID Simulator'!$D$7/SQRT(1+('PID Simulator'!$D$8*B3127)^2)</f>
        <v>1.5997696495497475E-2</v>
      </c>
      <c r="D3127">
        <f>-DEGREES(ATAN2(1,'PID Simulator'!$D$8*B3127))+DEGREES(-'PID Simulator'!$D$9*B3127)</f>
        <v>-447.18771194206158</v>
      </c>
    </row>
    <row r="3128" spans="1:4" x14ac:dyDescent="0.15">
      <c r="A3128">
        <v>3127</v>
      </c>
      <c r="B3128">
        <v>6.2520999999999995</v>
      </c>
      <c r="C3128">
        <f>'PID Simulator'!$D$7/SQRT(1+('PID Simulator'!$D$8*B3128)^2)</f>
        <v>1.599258026119918E-2</v>
      </c>
      <c r="D3128">
        <f>-DEGREES(ATAN2(1,'PID Simulator'!$D$8*B3128))+DEGREES(-'PID Simulator'!$D$9*B3128)</f>
        <v>-447.30259667722618</v>
      </c>
    </row>
    <row r="3129" spans="1:4" x14ac:dyDescent="0.15">
      <c r="A3129">
        <v>3128</v>
      </c>
      <c r="B3129">
        <v>6.2541000000000002</v>
      </c>
      <c r="C3129">
        <f>'PID Simulator'!$D$7/SQRT(1+('PID Simulator'!$D$8*B3129)^2)</f>
        <v>1.5987467297889264E-2</v>
      </c>
      <c r="D3129">
        <f>-DEGREES(ATAN2(1,'PID Simulator'!$D$8*B3129))+DEGREES(-'PID Simulator'!$D$9*B3129)</f>
        <v>-447.41748122492896</v>
      </c>
    </row>
    <row r="3130" spans="1:4" x14ac:dyDescent="0.15">
      <c r="A3130">
        <v>3129</v>
      </c>
      <c r="B3130">
        <v>6.2561</v>
      </c>
      <c r="C3130">
        <f>'PID Simulator'!$D$7/SQRT(1+('PID Simulator'!$D$8*B3130)^2)</f>
        <v>1.5982357602432249E-2</v>
      </c>
      <c r="D3130">
        <f>-DEGREES(ATAN2(1,'PID Simulator'!$D$8*B3130))+DEGREES(-'PID Simulator'!$D$9*B3130)</f>
        <v>-447.53236558534974</v>
      </c>
    </row>
    <row r="3131" spans="1:4" x14ac:dyDescent="0.15">
      <c r="A3131">
        <v>3130</v>
      </c>
      <c r="B3131">
        <v>6.2580999999999998</v>
      </c>
      <c r="C3131">
        <f>'PID Simulator'!$D$7/SQRT(1+('PID Simulator'!$D$8*B3131)^2)</f>
        <v>1.5977251171696662E-2</v>
      </c>
      <c r="D3131">
        <f>-DEGREES(ATAN2(1,'PID Simulator'!$D$8*B3131))+DEGREES(-'PID Simulator'!$D$9*B3131)</f>
        <v>-447.64724975866795</v>
      </c>
    </row>
    <row r="3132" spans="1:4" x14ac:dyDescent="0.15">
      <c r="A3132">
        <v>3131</v>
      </c>
      <c r="B3132">
        <v>6.2600999999999996</v>
      </c>
      <c r="C3132">
        <f>'PID Simulator'!$D$7/SQRT(1+('PID Simulator'!$D$8*B3132)^2)</f>
        <v>1.5972148002555014E-2</v>
      </c>
      <c r="D3132">
        <f>-DEGREES(ATAN2(1,'PID Simulator'!$D$8*B3132))+DEGREES(-'PID Simulator'!$D$9*B3132)</f>
        <v>-447.7621337450629</v>
      </c>
    </row>
    <row r="3133" spans="1:4" x14ac:dyDescent="0.15">
      <c r="A3133">
        <v>3132</v>
      </c>
      <c r="B3133">
        <v>6.2621000000000002</v>
      </c>
      <c r="C3133">
        <f>'PID Simulator'!$D$7/SQRT(1+('PID Simulator'!$D$8*B3133)^2)</f>
        <v>1.5967048091883828E-2</v>
      </c>
      <c r="D3133">
        <f>-DEGREES(ATAN2(1,'PID Simulator'!$D$8*B3133))+DEGREES(-'PID Simulator'!$D$9*B3133)</f>
        <v>-447.87701754471357</v>
      </c>
    </row>
    <row r="3134" spans="1:4" x14ac:dyDescent="0.15">
      <c r="A3134">
        <v>3133</v>
      </c>
      <c r="B3134">
        <v>6.2641</v>
      </c>
      <c r="C3134">
        <f>'PID Simulator'!$D$7/SQRT(1+('PID Simulator'!$D$8*B3134)^2)</f>
        <v>1.59619514365636E-2</v>
      </c>
      <c r="D3134">
        <f>-DEGREES(ATAN2(1,'PID Simulator'!$D$8*B3134))+DEGREES(-'PID Simulator'!$D$9*B3134)</f>
        <v>-447.99190115779879</v>
      </c>
    </row>
    <row r="3135" spans="1:4" x14ac:dyDescent="0.15">
      <c r="A3135">
        <v>3134</v>
      </c>
      <c r="B3135">
        <v>6.2660999999999998</v>
      </c>
      <c r="C3135">
        <f>'PID Simulator'!$D$7/SQRT(1+('PID Simulator'!$D$8*B3135)^2)</f>
        <v>1.5956858033478811E-2</v>
      </c>
      <c r="D3135">
        <f>-DEGREES(ATAN2(1,'PID Simulator'!$D$8*B3135))+DEGREES(-'PID Simulator'!$D$9*B3135)</f>
        <v>-448.10678458449718</v>
      </c>
    </row>
    <row r="3136" spans="1:4" x14ac:dyDescent="0.15">
      <c r="A3136">
        <v>3135</v>
      </c>
      <c r="B3136">
        <v>6.2680999999999996</v>
      </c>
      <c r="C3136">
        <f>'PID Simulator'!$D$7/SQRT(1+('PID Simulator'!$D$8*B3136)^2)</f>
        <v>1.5951767879517919E-2</v>
      </c>
      <c r="D3136">
        <f>-DEGREES(ATAN2(1,'PID Simulator'!$D$8*B3136))+DEGREES(-'PID Simulator'!$D$9*B3136)</f>
        <v>-448.22166782498698</v>
      </c>
    </row>
    <row r="3137" spans="1:4" x14ac:dyDescent="0.15">
      <c r="A3137">
        <v>3136</v>
      </c>
      <c r="B3137">
        <v>6.2701000000000002</v>
      </c>
      <c r="C3137">
        <f>'PID Simulator'!$D$7/SQRT(1+('PID Simulator'!$D$8*B3137)^2)</f>
        <v>1.5946680971573344E-2</v>
      </c>
      <c r="D3137">
        <f>-DEGREES(ATAN2(1,'PID Simulator'!$D$8*B3137))+DEGREES(-'PID Simulator'!$D$9*B3137)</f>
        <v>-448.33655087944658</v>
      </c>
    </row>
    <row r="3138" spans="1:4" x14ac:dyDescent="0.15">
      <c r="A3138">
        <v>3137</v>
      </c>
      <c r="B3138">
        <v>6.2721</v>
      </c>
      <c r="C3138">
        <f>'PID Simulator'!$D$7/SQRT(1+('PID Simulator'!$D$8*B3138)^2)</f>
        <v>1.5941597306541468E-2</v>
      </c>
      <c r="D3138">
        <f>-DEGREES(ATAN2(1,'PID Simulator'!$D$8*B3138))+DEGREES(-'PID Simulator'!$D$9*B3138)</f>
        <v>-448.45143374805355</v>
      </c>
    </row>
    <row r="3139" spans="1:4" x14ac:dyDescent="0.15">
      <c r="A3139">
        <v>3138</v>
      </c>
      <c r="B3139">
        <v>6.2740999999999998</v>
      </c>
      <c r="C3139">
        <f>'PID Simulator'!$D$7/SQRT(1+('PID Simulator'!$D$8*B3139)^2)</f>
        <v>1.5936516881322634E-2</v>
      </c>
      <c r="D3139">
        <f>-DEGREES(ATAN2(1,'PID Simulator'!$D$8*B3139))+DEGREES(-'PID Simulator'!$D$9*B3139)</f>
        <v>-448.56631643098581</v>
      </c>
    </row>
    <row r="3140" spans="1:4" x14ac:dyDescent="0.15">
      <c r="A3140">
        <v>3139</v>
      </c>
      <c r="B3140">
        <v>6.2760999999999996</v>
      </c>
      <c r="C3140">
        <f>'PID Simulator'!$D$7/SQRT(1+('PID Simulator'!$D$8*B3140)^2)</f>
        <v>1.5931439692821125E-2</v>
      </c>
      <c r="D3140">
        <f>-DEGREES(ATAN2(1,'PID Simulator'!$D$8*B3140))+DEGREES(-'PID Simulator'!$D$9*B3140)</f>
        <v>-448.6811989284206</v>
      </c>
    </row>
    <row r="3141" spans="1:4" x14ac:dyDescent="0.15">
      <c r="A3141">
        <v>3140</v>
      </c>
      <c r="B3141">
        <v>6.2781000000000002</v>
      </c>
      <c r="C3141">
        <f>'PID Simulator'!$D$7/SQRT(1+('PID Simulator'!$D$8*B3141)^2)</f>
        <v>1.5926365737945165E-2</v>
      </c>
      <c r="D3141">
        <f>-DEGREES(ATAN2(1,'PID Simulator'!$D$8*B3141))+DEGREES(-'PID Simulator'!$D$9*B3141)</f>
        <v>-448.79608124053539</v>
      </c>
    </row>
    <row r="3142" spans="1:4" x14ac:dyDescent="0.15">
      <c r="A3142">
        <v>3141</v>
      </c>
      <c r="B3142">
        <v>6.2801</v>
      </c>
      <c r="C3142">
        <f>'PID Simulator'!$D$7/SQRT(1+('PID Simulator'!$D$8*B3142)^2)</f>
        <v>1.5921295013606934E-2</v>
      </c>
      <c r="D3142">
        <f>-DEGREES(ATAN2(1,'PID Simulator'!$D$8*B3142))+DEGREES(-'PID Simulator'!$D$9*B3142)</f>
        <v>-448.91096336750695</v>
      </c>
    </row>
    <row r="3143" spans="1:4" x14ac:dyDescent="0.15">
      <c r="A3143">
        <v>3142</v>
      </c>
      <c r="B3143">
        <v>6.2820999999999998</v>
      </c>
      <c r="C3143">
        <f>'PID Simulator'!$D$7/SQRT(1+('PID Simulator'!$D$8*B3143)^2)</f>
        <v>1.5916227516722514E-2</v>
      </c>
      <c r="D3143">
        <f>-DEGREES(ATAN2(1,'PID Simulator'!$D$8*B3143))+DEGREES(-'PID Simulator'!$D$9*B3143)</f>
        <v>-449.02584530951208</v>
      </c>
    </row>
    <row r="3144" spans="1:4" x14ac:dyDescent="0.15">
      <c r="A3144">
        <v>3143</v>
      </c>
      <c r="B3144">
        <v>6.2840999999999996</v>
      </c>
      <c r="C3144">
        <f>'PID Simulator'!$D$7/SQRT(1+('PID Simulator'!$D$8*B3144)^2)</f>
        <v>1.5911163244211927E-2</v>
      </c>
      <c r="D3144">
        <f>-DEGREES(ATAN2(1,'PID Simulator'!$D$8*B3144))+DEGREES(-'PID Simulator'!$D$9*B3144)</f>
        <v>-449.14072706672744</v>
      </c>
    </row>
    <row r="3145" spans="1:4" x14ac:dyDescent="0.15">
      <c r="A3145">
        <v>3144</v>
      </c>
      <c r="B3145">
        <v>6.2861000000000002</v>
      </c>
      <c r="C3145">
        <f>'PID Simulator'!$D$7/SQRT(1+('PID Simulator'!$D$8*B3145)^2)</f>
        <v>1.5906102192999112E-2</v>
      </c>
      <c r="D3145">
        <f>-DEGREES(ATAN2(1,'PID Simulator'!$D$8*B3145))+DEGREES(-'PID Simulator'!$D$9*B3145)</f>
        <v>-449.25560863932941</v>
      </c>
    </row>
    <row r="3146" spans="1:4" x14ac:dyDescent="0.15">
      <c r="A3146">
        <v>3145</v>
      </c>
      <c r="B3146">
        <v>6.2881</v>
      </c>
      <c r="C3146">
        <f>'PID Simulator'!$D$7/SQRT(1+('PID Simulator'!$D$8*B3146)^2)</f>
        <v>1.5901044360011909E-2</v>
      </c>
      <c r="D3146">
        <f>-DEGREES(ATAN2(1,'PID Simulator'!$D$8*B3146))+DEGREES(-'PID Simulator'!$D$9*B3146)</f>
        <v>-449.37049002749387</v>
      </c>
    </row>
    <row r="3147" spans="1:4" x14ac:dyDescent="0.15">
      <c r="A3147">
        <v>3146</v>
      </c>
      <c r="B3147">
        <v>6.2900999999999998</v>
      </c>
      <c r="C3147">
        <f>'PID Simulator'!$D$7/SQRT(1+('PID Simulator'!$D$8*B3147)^2)</f>
        <v>1.5895989742182075E-2</v>
      </c>
      <c r="D3147">
        <f>-DEGREES(ATAN2(1,'PID Simulator'!$D$8*B3147))+DEGREES(-'PID Simulator'!$D$9*B3147)</f>
        <v>-449.4853712313967</v>
      </c>
    </row>
    <row r="3148" spans="1:4" x14ac:dyDescent="0.15">
      <c r="A3148">
        <v>3147</v>
      </c>
      <c r="B3148">
        <v>6.2920999999999996</v>
      </c>
      <c r="C3148">
        <f>'PID Simulator'!$D$7/SQRT(1+('PID Simulator'!$D$8*B3148)^2)</f>
        <v>1.5890938336445257E-2</v>
      </c>
      <c r="D3148">
        <f>-DEGREES(ATAN2(1,'PID Simulator'!$D$8*B3148))+DEGREES(-'PID Simulator'!$D$9*B3148)</f>
        <v>-449.60025225121376</v>
      </c>
    </row>
    <row r="3149" spans="1:4" x14ac:dyDescent="0.15">
      <c r="A3149">
        <v>3148</v>
      </c>
      <c r="B3149">
        <v>6.2941000000000003</v>
      </c>
      <c r="C3149">
        <f>'PID Simulator'!$D$7/SQRT(1+('PID Simulator'!$D$8*B3149)^2)</f>
        <v>1.5885890139741E-2</v>
      </c>
      <c r="D3149">
        <f>-DEGREES(ATAN2(1,'PID Simulator'!$D$8*B3149))+DEGREES(-'PID Simulator'!$D$9*B3149)</f>
        <v>-449.71513308712036</v>
      </c>
    </row>
    <row r="3150" spans="1:4" x14ac:dyDescent="0.15">
      <c r="A3150">
        <v>3149</v>
      </c>
      <c r="B3150">
        <v>6.2961</v>
      </c>
      <c r="C3150">
        <f>'PID Simulator'!$D$7/SQRT(1+('PID Simulator'!$D$8*B3150)^2)</f>
        <v>1.588084514901273E-2</v>
      </c>
      <c r="D3150">
        <f>-DEGREES(ATAN2(1,'PID Simulator'!$D$8*B3150))+DEGREES(-'PID Simulator'!$D$9*B3150)</f>
        <v>-449.83001373929153</v>
      </c>
    </row>
    <row r="3151" spans="1:4" x14ac:dyDescent="0.15">
      <c r="A3151">
        <v>3150</v>
      </c>
      <c r="B3151">
        <v>6.2980999999999998</v>
      </c>
      <c r="C3151">
        <f>'PID Simulator'!$D$7/SQRT(1+('PID Simulator'!$D$8*B3151)^2)</f>
        <v>1.5875803361207759E-2</v>
      </c>
      <c r="D3151">
        <f>-DEGREES(ATAN2(1,'PID Simulator'!$D$8*B3151))+DEGREES(-'PID Simulator'!$D$9*B3151)</f>
        <v>-449.94489420790256</v>
      </c>
    </row>
    <row r="3152" spans="1:4" x14ac:dyDescent="0.15">
      <c r="A3152">
        <v>3151</v>
      </c>
      <c r="B3152">
        <v>6.3000999999999996</v>
      </c>
      <c r="C3152">
        <f>'PID Simulator'!$D$7/SQRT(1+('PID Simulator'!$D$8*B3152)^2)</f>
        <v>1.5870764773277264E-2</v>
      </c>
      <c r="D3152">
        <f>-DEGREES(ATAN2(1,'PID Simulator'!$D$8*B3152))+DEGREES(-'PID Simulator'!$D$9*B3152)</f>
        <v>-450.05977449312803</v>
      </c>
    </row>
    <row r="3153" spans="1:4" x14ac:dyDescent="0.15">
      <c r="A3153">
        <v>3152</v>
      </c>
      <c r="B3153">
        <v>6.3021000000000003</v>
      </c>
      <c r="C3153">
        <f>'PID Simulator'!$D$7/SQRT(1+('PID Simulator'!$D$8*B3153)^2)</f>
        <v>1.5865729382176303E-2</v>
      </c>
      <c r="D3153">
        <f>-DEGREES(ATAN2(1,'PID Simulator'!$D$8*B3153))+DEGREES(-'PID Simulator'!$D$9*B3153)</f>
        <v>-450.17465459514256</v>
      </c>
    </row>
    <row r="3154" spans="1:4" x14ac:dyDescent="0.15">
      <c r="A3154">
        <v>3153</v>
      </c>
      <c r="B3154">
        <v>6.3041</v>
      </c>
      <c r="C3154">
        <f>'PID Simulator'!$D$7/SQRT(1+('PID Simulator'!$D$8*B3154)^2)</f>
        <v>1.5860697184863784E-2</v>
      </c>
      <c r="D3154">
        <f>-DEGREES(ATAN2(1,'PID Simulator'!$D$8*B3154))+DEGREES(-'PID Simulator'!$D$9*B3154)</f>
        <v>-450.28953451412031</v>
      </c>
    </row>
    <row r="3155" spans="1:4" x14ac:dyDescent="0.15">
      <c r="A3155">
        <v>3154</v>
      </c>
      <c r="B3155">
        <v>6.3060999999999998</v>
      </c>
      <c r="C3155">
        <f>'PID Simulator'!$D$7/SQRT(1+('PID Simulator'!$D$8*B3155)^2)</f>
        <v>1.5855668178302477E-2</v>
      </c>
      <c r="D3155">
        <f>-DEGREES(ATAN2(1,'PID Simulator'!$D$8*B3155))+DEGREES(-'PID Simulator'!$D$9*B3155)</f>
        <v>-450.40441425023556</v>
      </c>
    </row>
    <row r="3156" spans="1:4" x14ac:dyDescent="0.15">
      <c r="A3156">
        <v>3155</v>
      </c>
      <c r="B3156">
        <v>6.3080999999999996</v>
      </c>
      <c r="C3156">
        <f>'PID Simulator'!$D$7/SQRT(1+('PID Simulator'!$D$8*B3156)^2)</f>
        <v>1.5850642359458995E-2</v>
      </c>
      <c r="D3156">
        <f>-DEGREES(ATAN2(1,'PID Simulator'!$D$8*B3156))+DEGREES(-'PID Simulator'!$D$9*B3156)</f>
        <v>-450.51929380366204</v>
      </c>
    </row>
    <row r="3157" spans="1:4" x14ac:dyDescent="0.15">
      <c r="A3157">
        <v>3156</v>
      </c>
      <c r="B3157">
        <v>6.3101000000000003</v>
      </c>
      <c r="C3157">
        <f>'PID Simulator'!$D$7/SQRT(1+('PID Simulator'!$D$8*B3157)^2)</f>
        <v>1.5845619725303805E-2</v>
      </c>
      <c r="D3157">
        <f>-DEGREES(ATAN2(1,'PID Simulator'!$D$8*B3157))+DEGREES(-'PID Simulator'!$D$9*B3157)</f>
        <v>-450.6341731745735</v>
      </c>
    </row>
    <row r="3158" spans="1:4" x14ac:dyDescent="0.15">
      <c r="A3158">
        <v>3157</v>
      </c>
      <c r="B3158">
        <v>6.3121</v>
      </c>
      <c r="C3158">
        <f>'PID Simulator'!$D$7/SQRT(1+('PID Simulator'!$D$8*B3158)^2)</f>
        <v>1.5840600272811194E-2</v>
      </c>
      <c r="D3158">
        <f>-DEGREES(ATAN2(1,'PID Simulator'!$D$8*B3158))+DEGREES(-'PID Simulator'!$D$9*B3158)</f>
        <v>-450.74905236314333</v>
      </c>
    </row>
    <row r="3159" spans="1:4" x14ac:dyDescent="0.15">
      <c r="A3159">
        <v>3158</v>
      </c>
      <c r="B3159">
        <v>6.3140999999999998</v>
      </c>
      <c r="C3159">
        <f>'PID Simulator'!$D$7/SQRT(1+('PID Simulator'!$D$8*B3159)^2)</f>
        <v>1.5835583998959304E-2</v>
      </c>
      <c r="D3159">
        <f>-DEGREES(ATAN2(1,'PID Simulator'!$D$8*B3159))+DEGREES(-'PID Simulator'!$D$9*B3159)</f>
        <v>-450.86393136954473</v>
      </c>
    </row>
    <row r="3160" spans="1:4" x14ac:dyDescent="0.15">
      <c r="A3160">
        <v>3159</v>
      </c>
      <c r="B3160">
        <v>6.3160999999999996</v>
      </c>
      <c r="C3160">
        <f>'PID Simulator'!$D$7/SQRT(1+('PID Simulator'!$D$8*B3160)^2)</f>
        <v>1.5830570900730083E-2</v>
      </c>
      <c r="D3160">
        <f>-DEGREES(ATAN2(1,'PID Simulator'!$D$8*B3160))+DEGREES(-'PID Simulator'!$D$9*B3160)</f>
        <v>-450.97881019395078</v>
      </c>
    </row>
    <row r="3161" spans="1:4" x14ac:dyDescent="0.15">
      <c r="A3161">
        <v>3160</v>
      </c>
      <c r="B3161">
        <v>6.3181000000000003</v>
      </c>
      <c r="C3161">
        <f>'PID Simulator'!$D$7/SQRT(1+('PID Simulator'!$D$8*B3161)^2)</f>
        <v>1.5825560975109298E-2</v>
      </c>
      <c r="D3161">
        <f>-DEGREES(ATAN2(1,'PID Simulator'!$D$8*B3161))+DEGREES(-'PID Simulator'!$D$9*B3161)</f>
        <v>-451.09368883653411</v>
      </c>
    </row>
    <row r="3162" spans="1:4" x14ac:dyDescent="0.15">
      <c r="A3162">
        <v>3161</v>
      </c>
      <c r="B3162">
        <v>6.3201000000000001</v>
      </c>
      <c r="C3162">
        <f>'PID Simulator'!$D$7/SQRT(1+('PID Simulator'!$D$8*B3162)^2)</f>
        <v>1.5820554219086545E-2</v>
      </c>
      <c r="D3162">
        <f>-DEGREES(ATAN2(1,'PID Simulator'!$D$8*B3162))+DEGREES(-'PID Simulator'!$D$9*B3162)</f>
        <v>-451.20856729746737</v>
      </c>
    </row>
    <row r="3163" spans="1:4" x14ac:dyDescent="0.15">
      <c r="A3163">
        <v>3162</v>
      </c>
      <c r="B3163">
        <v>6.3220999999999998</v>
      </c>
      <c r="C3163">
        <f>'PID Simulator'!$D$7/SQRT(1+('PID Simulator'!$D$8*B3163)^2)</f>
        <v>1.5815550629655218E-2</v>
      </c>
      <c r="D3163">
        <f>-DEGREES(ATAN2(1,'PID Simulator'!$D$8*B3163))+DEGREES(-'PID Simulator'!$D$9*B3163)</f>
        <v>-451.32344557692289</v>
      </c>
    </row>
    <row r="3164" spans="1:4" x14ac:dyDescent="0.15">
      <c r="A3164">
        <v>3163</v>
      </c>
      <c r="B3164">
        <v>6.3240999999999996</v>
      </c>
      <c r="C3164">
        <f>'PID Simulator'!$D$7/SQRT(1+('PID Simulator'!$D$8*B3164)^2)</f>
        <v>1.5810550203812498E-2</v>
      </c>
      <c r="D3164">
        <f>-DEGREES(ATAN2(1,'PID Simulator'!$D$8*B3164))+DEGREES(-'PID Simulator'!$D$9*B3164)</f>
        <v>-451.4383236750727</v>
      </c>
    </row>
    <row r="3165" spans="1:4" x14ac:dyDescent="0.15">
      <c r="A3165">
        <v>3164</v>
      </c>
      <c r="B3165">
        <v>6.3261000000000003</v>
      </c>
      <c r="C3165">
        <f>'PID Simulator'!$D$7/SQRT(1+('PID Simulator'!$D$8*B3165)^2)</f>
        <v>1.5805552938559387E-2</v>
      </c>
      <c r="D3165">
        <f>-DEGREES(ATAN2(1,'PID Simulator'!$D$8*B3165))+DEGREES(-'PID Simulator'!$D$9*B3165)</f>
        <v>-451.55320159208895</v>
      </c>
    </row>
    <row r="3166" spans="1:4" x14ac:dyDescent="0.15">
      <c r="A3166">
        <v>3165</v>
      </c>
      <c r="B3166">
        <v>6.3281000000000001</v>
      </c>
      <c r="C3166">
        <f>'PID Simulator'!$D$7/SQRT(1+('PID Simulator'!$D$8*B3166)^2)</f>
        <v>1.580055883090066E-2</v>
      </c>
      <c r="D3166">
        <f>-DEGREES(ATAN2(1,'PID Simulator'!$D$8*B3166))+DEGREES(-'PID Simulator'!$D$9*B3166)</f>
        <v>-451.66807932814305</v>
      </c>
    </row>
    <row r="3167" spans="1:4" x14ac:dyDescent="0.15">
      <c r="A3167">
        <v>3166</v>
      </c>
      <c r="B3167">
        <v>6.3300999999999998</v>
      </c>
      <c r="C3167">
        <f>'PID Simulator'!$D$7/SQRT(1+('PID Simulator'!$D$8*B3167)^2)</f>
        <v>1.5795567877844873E-2</v>
      </c>
      <c r="D3167">
        <f>-DEGREES(ATAN2(1,'PID Simulator'!$D$8*B3167))+DEGREES(-'PID Simulator'!$D$9*B3167)</f>
        <v>-451.78295688340654</v>
      </c>
    </row>
    <row r="3168" spans="1:4" x14ac:dyDescent="0.15">
      <c r="A3168">
        <v>3167</v>
      </c>
      <c r="B3168">
        <v>6.3320999999999996</v>
      </c>
      <c r="C3168">
        <f>'PID Simulator'!$D$7/SQRT(1+('PID Simulator'!$D$8*B3168)^2)</f>
        <v>1.5790580076404371E-2</v>
      </c>
      <c r="D3168">
        <f>-DEGREES(ATAN2(1,'PID Simulator'!$D$8*B3168))+DEGREES(-'PID Simulator'!$D$9*B3168)</f>
        <v>-451.89783425805069</v>
      </c>
    </row>
    <row r="3169" spans="1:4" x14ac:dyDescent="0.15">
      <c r="A3169">
        <v>3168</v>
      </c>
      <c r="B3169">
        <v>6.3341000000000003</v>
      </c>
      <c r="C3169">
        <f>'PID Simulator'!$D$7/SQRT(1+('PID Simulator'!$D$8*B3169)^2)</f>
        <v>1.5785595423595256E-2</v>
      </c>
      <c r="D3169">
        <f>-DEGREES(ATAN2(1,'PID Simulator'!$D$8*B3169))+DEGREES(-'PID Simulator'!$D$9*B3169)</f>
        <v>-452.01271145224672</v>
      </c>
    </row>
    <row r="3170" spans="1:4" x14ac:dyDescent="0.15">
      <c r="A3170">
        <v>3169</v>
      </c>
      <c r="B3170">
        <v>6.3361000000000001</v>
      </c>
      <c r="C3170">
        <f>'PID Simulator'!$D$7/SQRT(1+('PID Simulator'!$D$8*B3170)^2)</f>
        <v>1.5780613916437407E-2</v>
      </c>
      <c r="D3170">
        <f>-DEGREES(ATAN2(1,'PID Simulator'!$D$8*B3170))+DEGREES(-'PID Simulator'!$D$9*B3170)</f>
        <v>-452.12758846616515</v>
      </c>
    </row>
    <row r="3171" spans="1:4" x14ac:dyDescent="0.15">
      <c r="A3171">
        <v>3170</v>
      </c>
      <c r="B3171">
        <v>6.3380999999999998</v>
      </c>
      <c r="C3171">
        <f>'PID Simulator'!$D$7/SQRT(1+('PID Simulator'!$D$8*B3171)^2)</f>
        <v>1.5775635551954461E-2</v>
      </c>
      <c r="D3171">
        <f>-DEGREES(ATAN2(1,'PID Simulator'!$D$8*B3171))+DEGREES(-'PID Simulator'!$D$9*B3171)</f>
        <v>-452.24246529997674</v>
      </c>
    </row>
    <row r="3172" spans="1:4" x14ac:dyDescent="0.15">
      <c r="A3172">
        <v>3171</v>
      </c>
      <c r="B3172">
        <v>6.3400999999999996</v>
      </c>
      <c r="C3172">
        <f>'PID Simulator'!$D$7/SQRT(1+('PID Simulator'!$D$8*B3172)^2)</f>
        <v>1.5770660327173797E-2</v>
      </c>
      <c r="D3172">
        <f>-DEGREES(ATAN2(1,'PID Simulator'!$D$8*B3172))+DEGREES(-'PID Simulator'!$D$9*B3172)</f>
        <v>-452.3573419538518</v>
      </c>
    </row>
    <row r="3173" spans="1:4" x14ac:dyDescent="0.15">
      <c r="A3173">
        <v>3172</v>
      </c>
      <c r="B3173">
        <v>6.3421000000000003</v>
      </c>
      <c r="C3173">
        <f>'PID Simulator'!$D$7/SQRT(1+('PID Simulator'!$D$8*B3173)^2)</f>
        <v>1.5765688239126555E-2</v>
      </c>
      <c r="D3173">
        <f>-DEGREES(ATAN2(1,'PID Simulator'!$D$8*B3173))+DEGREES(-'PID Simulator'!$D$9*B3173)</f>
        <v>-452.47221842796068</v>
      </c>
    </row>
    <row r="3174" spans="1:4" x14ac:dyDescent="0.15">
      <c r="A3174">
        <v>3173</v>
      </c>
      <c r="B3174">
        <v>6.3441000000000001</v>
      </c>
      <c r="C3174">
        <f>'PID Simulator'!$D$7/SQRT(1+('PID Simulator'!$D$8*B3174)^2)</f>
        <v>1.5760719284847607E-2</v>
      </c>
      <c r="D3174">
        <f>-DEGREES(ATAN2(1,'PID Simulator'!$D$8*B3174))+DEGREES(-'PID Simulator'!$D$9*B3174)</f>
        <v>-452.58709472247318</v>
      </c>
    </row>
    <row r="3175" spans="1:4" x14ac:dyDescent="0.15">
      <c r="A3175">
        <v>3174</v>
      </c>
      <c r="B3175">
        <v>6.3460999999999999</v>
      </c>
      <c r="C3175">
        <f>'PID Simulator'!$D$7/SQRT(1+('PID Simulator'!$D$8*B3175)^2)</f>
        <v>1.5755753461375567E-2</v>
      </c>
      <c r="D3175">
        <f>-DEGREES(ATAN2(1,'PID Simulator'!$D$8*B3175))+DEGREES(-'PID Simulator'!$D$9*B3175)</f>
        <v>-452.70197083755903</v>
      </c>
    </row>
    <row r="3176" spans="1:4" x14ac:dyDescent="0.15">
      <c r="A3176">
        <v>3175</v>
      </c>
      <c r="B3176">
        <v>6.3480999999999996</v>
      </c>
      <c r="C3176">
        <f>'PID Simulator'!$D$7/SQRT(1+('PID Simulator'!$D$8*B3176)^2)</f>
        <v>1.5750790765752774E-2</v>
      </c>
      <c r="D3176">
        <f>-DEGREES(ATAN2(1,'PID Simulator'!$D$8*B3176))+DEGREES(-'PID Simulator'!$D$9*B3176)</f>
        <v>-452.81684677338785</v>
      </c>
    </row>
    <row r="3177" spans="1:4" x14ac:dyDescent="0.15">
      <c r="A3177">
        <v>3176</v>
      </c>
      <c r="B3177">
        <v>6.3501000000000003</v>
      </c>
      <c r="C3177">
        <f>'PID Simulator'!$D$7/SQRT(1+('PID Simulator'!$D$8*B3177)^2)</f>
        <v>1.5745831195025293E-2</v>
      </c>
      <c r="D3177">
        <f>-DEGREES(ATAN2(1,'PID Simulator'!$D$8*B3177))+DEGREES(-'PID Simulator'!$D$9*B3177)</f>
        <v>-452.93172253012898</v>
      </c>
    </row>
    <row r="3178" spans="1:4" x14ac:dyDescent="0.15">
      <c r="A3178">
        <v>3177</v>
      </c>
      <c r="B3178">
        <v>6.3521000000000001</v>
      </c>
      <c r="C3178">
        <f>'PID Simulator'!$D$7/SQRT(1+('PID Simulator'!$D$8*B3178)^2)</f>
        <v>1.574087474624291E-2</v>
      </c>
      <c r="D3178">
        <f>-DEGREES(ATAN2(1,'PID Simulator'!$D$8*B3178))+DEGREES(-'PID Simulator'!$D$9*B3178)</f>
        <v>-453.04659810795135</v>
      </c>
    </row>
    <row r="3179" spans="1:4" x14ac:dyDescent="0.15">
      <c r="A3179">
        <v>3178</v>
      </c>
      <c r="B3179">
        <v>6.3540999999999999</v>
      </c>
      <c r="C3179">
        <f>'PID Simulator'!$D$7/SQRT(1+('PID Simulator'!$D$8*B3179)^2)</f>
        <v>1.5735921416459114E-2</v>
      </c>
      <c r="D3179">
        <f>-DEGREES(ATAN2(1,'PID Simulator'!$D$8*B3179))+DEGREES(-'PID Simulator'!$D$9*B3179)</f>
        <v>-453.16147350702403</v>
      </c>
    </row>
    <row r="3180" spans="1:4" x14ac:dyDescent="0.15">
      <c r="A3180">
        <v>3179</v>
      </c>
      <c r="B3180">
        <v>6.3560999999999996</v>
      </c>
      <c r="C3180">
        <f>'PID Simulator'!$D$7/SQRT(1+('PID Simulator'!$D$8*B3180)^2)</f>
        <v>1.573097120273111E-2</v>
      </c>
      <c r="D3180">
        <f>-DEGREES(ATAN2(1,'PID Simulator'!$D$8*B3180))+DEGREES(-'PID Simulator'!$D$9*B3180)</f>
        <v>-453.2763487275156</v>
      </c>
    </row>
    <row r="3181" spans="1:4" x14ac:dyDescent="0.15">
      <c r="A3181">
        <v>3180</v>
      </c>
      <c r="B3181">
        <v>6.3581000000000003</v>
      </c>
      <c r="C3181">
        <f>'PID Simulator'!$D$7/SQRT(1+('PID Simulator'!$D$8*B3181)^2)</f>
        <v>1.5726024102119793E-2</v>
      </c>
      <c r="D3181">
        <f>-DEGREES(ATAN2(1,'PID Simulator'!$D$8*B3181))+DEGREES(-'PID Simulator'!$D$9*B3181)</f>
        <v>-453.39122376959472</v>
      </c>
    </row>
    <row r="3182" spans="1:4" x14ac:dyDescent="0.15">
      <c r="A3182">
        <v>3181</v>
      </c>
      <c r="B3182">
        <v>6.3601000000000001</v>
      </c>
      <c r="C3182">
        <f>'PID Simulator'!$D$7/SQRT(1+('PID Simulator'!$D$8*B3182)^2)</f>
        <v>1.572108011168977E-2</v>
      </c>
      <c r="D3182">
        <f>-DEGREES(ATAN2(1,'PID Simulator'!$D$8*B3182))+DEGREES(-'PID Simulator'!$D$9*B3182)</f>
        <v>-453.5060986334293</v>
      </c>
    </row>
    <row r="3183" spans="1:4" x14ac:dyDescent="0.15">
      <c r="A3183">
        <v>3182</v>
      </c>
      <c r="B3183">
        <v>6.3620999999999999</v>
      </c>
      <c r="C3183">
        <f>'PID Simulator'!$D$7/SQRT(1+('PID Simulator'!$D$8*B3183)^2)</f>
        <v>1.571613922850932E-2</v>
      </c>
      <c r="D3183">
        <f>-DEGREES(ATAN2(1,'PID Simulator'!$D$8*B3183))+DEGREES(-'PID Simulator'!$D$9*B3183)</f>
        <v>-453.62097331918767</v>
      </c>
    </row>
    <row r="3184" spans="1:4" x14ac:dyDescent="0.15">
      <c r="A3184">
        <v>3183</v>
      </c>
      <c r="B3184">
        <v>6.3640999999999996</v>
      </c>
      <c r="C3184">
        <f>'PID Simulator'!$D$7/SQRT(1+('PID Simulator'!$D$8*B3184)^2)</f>
        <v>1.5711201449650408E-2</v>
      </c>
      <c r="D3184">
        <f>-DEGREES(ATAN2(1,'PID Simulator'!$D$8*B3184))+DEGREES(-'PID Simulator'!$D$9*B3184)</f>
        <v>-453.73584782703756</v>
      </c>
    </row>
    <row r="3185" spans="1:4" x14ac:dyDescent="0.15">
      <c r="A3185">
        <v>3184</v>
      </c>
      <c r="B3185">
        <v>6.3661000000000003</v>
      </c>
      <c r="C3185">
        <f>'PID Simulator'!$D$7/SQRT(1+('PID Simulator'!$D$8*B3185)^2)</f>
        <v>1.5706266772188684E-2</v>
      </c>
      <c r="D3185">
        <f>-DEGREES(ATAN2(1,'PID Simulator'!$D$8*B3185))+DEGREES(-'PID Simulator'!$D$9*B3185)</f>
        <v>-453.85072215714661</v>
      </c>
    </row>
    <row r="3186" spans="1:4" x14ac:dyDescent="0.15">
      <c r="A3186">
        <v>3185</v>
      </c>
      <c r="B3186">
        <v>6.3681000000000001</v>
      </c>
      <c r="C3186">
        <f>'PID Simulator'!$D$7/SQRT(1+('PID Simulator'!$D$8*B3186)^2)</f>
        <v>1.5701335193203464E-2</v>
      </c>
      <c r="D3186">
        <f>-DEGREES(ATAN2(1,'PID Simulator'!$D$8*B3186))+DEGREES(-'PID Simulator'!$D$9*B3186)</f>
        <v>-453.96559630968221</v>
      </c>
    </row>
    <row r="3187" spans="1:4" x14ac:dyDescent="0.15">
      <c r="A3187">
        <v>3186</v>
      </c>
      <c r="B3187">
        <v>6.3700999999999999</v>
      </c>
      <c r="C3187">
        <f>'PID Simulator'!$D$7/SQRT(1+('PID Simulator'!$D$8*B3187)^2)</f>
        <v>1.5696406709777729E-2</v>
      </c>
      <c r="D3187">
        <f>-DEGREES(ATAN2(1,'PID Simulator'!$D$8*B3187))+DEGREES(-'PID Simulator'!$D$9*B3187)</f>
        <v>-454.08047028481155</v>
      </c>
    </row>
    <row r="3188" spans="1:4" x14ac:dyDescent="0.15">
      <c r="A3188">
        <v>3187</v>
      </c>
      <c r="B3188">
        <v>6.3720999999999997</v>
      </c>
      <c r="C3188">
        <f>'PID Simulator'!$D$7/SQRT(1+('PID Simulator'!$D$8*B3188)^2)</f>
        <v>1.5691481318998127E-2</v>
      </c>
      <c r="D3188">
        <f>-DEGREES(ATAN2(1,'PID Simulator'!$D$8*B3188))+DEGREES(-'PID Simulator'!$D$9*B3188)</f>
        <v>-454.19534408270169</v>
      </c>
    </row>
    <row r="3189" spans="1:4" x14ac:dyDescent="0.15">
      <c r="A3189">
        <v>3188</v>
      </c>
      <c r="B3189">
        <v>6.3741000000000003</v>
      </c>
      <c r="C3189">
        <f>'PID Simulator'!$D$7/SQRT(1+('PID Simulator'!$D$8*B3189)^2)</f>
        <v>1.5686559017954942E-2</v>
      </c>
      <c r="D3189">
        <f>-DEGREES(ATAN2(1,'PID Simulator'!$D$8*B3189))+DEGREES(-'PID Simulator'!$D$9*B3189)</f>
        <v>-454.31021770351936</v>
      </c>
    </row>
    <row r="3190" spans="1:4" x14ac:dyDescent="0.15">
      <c r="A3190">
        <v>3189</v>
      </c>
      <c r="B3190">
        <v>6.3761000000000001</v>
      </c>
      <c r="C3190">
        <f>'PID Simulator'!$D$7/SQRT(1+('PID Simulator'!$D$8*B3190)^2)</f>
        <v>1.5681639803742129E-2</v>
      </c>
      <c r="D3190">
        <f>-DEGREES(ATAN2(1,'PID Simulator'!$D$8*B3190))+DEGREES(-'PID Simulator'!$D$9*B3190)</f>
        <v>-454.42509114743115</v>
      </c>
    </row>
    <row r="3191" spans="1:4" x14ac:dyDescent="0.15">
      <c r="A3191">
        <v>3190</v>
      </c>
      <c r="B3191">
        <v>6.3780999999999999</v>
      </c>
      <c r="C3191">
        <f>'PID Simulator'!$D$7/SQRT(1+('PID Simulator'!$D$8*B3191)^2)</f>
        <v>1.5676723673457276E-2</v>
      </c>
      <c r="D3191">
        <f>-DEGREES(ATAN2(1,'PID Simulator'!$D$8*B3191))+DEGREES(-'PID Simulator'!$D$9*B3191)</f>
        <v>-454.53996441460339</v>
      </c>
    </row>
    <row r="3192" spans="1:4" x14ac:dyDescent="0.15">
      <c r="A3192">
        <v>3191</v>
      </c>
      <c r="B3192">
        <v>6.3800999999999997</v>
      </c>
      <c r="C3192">
        <f>'PID Simulator'!$D$7/SQRT(1+('PID Simulator'!$D$8*B3192)^2)</f>
        <v>1.5671810624201608E-2</v>
      </c>
      <c r="D3192">
        <f>-DEGREES(ATAN2(1,'PID Simulator'!$D$8*B3192))+DEGREES(-'PID Simulator'!$D$9*B3192)</f>
        <v>-454.65483750520229</v>
      </c>
    </row>
    <row r="3193" spans="1:4" x14ac:dyDescent="0.15">
      <c r="A3193">
        <v>3192</v>
      </c>
      <c r="B3193">
        <v>6.3821000000000003</v>
      </c>
      <c r="C3193">
        <f>'PID Simulator'!$D$7/SQRT(1+('PID Simulator'!$D$8*B3193)^2)</f>
        <v>1.5666900653079973E-2</v>
      </c>
      <c r="D3193">
        <f>-DEGREES(ATAN2(1,'PID Simulator'!$D$8*B3193))+DEGREES(-'PID Simulator'!$D$9*B3193)</f>
        <v>-454.76971041939379</v>
      </c>
    </row>
    <row r="3194" spans="1:4" x14ac:dyDescent="0.15">
      <c r="A3194">
        <v>3193</v>
      </c>
      <c r="B3194">
        <v>6.3841000000000001</v>
      </c>
      <c r="C3194">
        <f>'PID Simulator'!$D$7/SQRT(1+('PID Simulator'!$D$8*B3194)^2)</f>
        <v>1.5661993757200867E-2</v>
      </c>
      <c r="D3194">
        <f>-DEGREES(ATAN2(1,'PID Simulator'!$D$8*B3194))+DEGREES(-'PID Simulator'!$D$9*B3194)</f>
        <v>-454.88458315734357</v>
      </c>
    </row>
    <row r="3195" spans="1:4" x14ac:dyDescent="0.15">
      <c r="A3195">
        <v>3194</v>
      </c>
      <c r="B3195">
        <v>6.3860999999999999</v>
      </c>
      <c r="C3195">
        <f>'PID Simulator'!$D$7/SQRT(1+('PID Simulator'!$D$8*B3195)^2)</f>
        <v>1.5657089933676382E-2</v>
      </c>
      <c r="D3195">
        <f>-DEGREES(ATAN2(1,'PID Simulator'!$D$8*B3195))+DEGREES(-'PID Simulator'!$D$9*B3195)</f>
        <v>-454.99945571921722</v>
      </c>
    </row>
    <row r="3196" spans="1:4" x14ac:dyDescent="0.15">
      <c r="A3196">
        <v>3195</v>
      </c>
      <c r="B3196">
        <v>6.3880999999999997</v>
      </c>
      <c r="C3196">
        <f>'PID Simulator'!$D$7/SQRT(1+('PID Simulator'!$D$8*B3196)^2)</f>
        <v>1.5652189179622238E-2</v>
      </c>
      <c r="D3196">
        <f>-DEGREES(ATAN2(1,'PID Simulator'!$D$8*B3196))+DEGREES(-'PID Simulator'!$D$9*B3196)</f>
        <v>-455.11432810517999</v>
      </c>
    </row>
    <row r="3197" spans="1:4" x14ac:dyDescent="0.15">
      <c r="A3197">
        <v>3196</v>
      </c>
      <c r="B3197">
        <v>6.3901000000000003</v>
      </c>
      <c r="C3197">
        <f>'PID Simulator'!$D$7/SQRT(1+('PID Simulator'!$D$8*B3197)^2)</f>
        <v>1.5647291492157756E-2</v>
      </c>
      <c r="D3197">
        <f>-DEGREES(ATAN2(1,'PID Simulator'!$D$8*B3197))+DEGREES(-'PID Simulator'!$D$9*B3197)</f>
        <v>-455.22920031539718</v>
      </c>
    </row>
    <row r="3198" spans="1:4" x14ac:dyDescent="0.15">
      <c r="A3198">
        <v>3197</v>
      </c>
      <c r="B3198">
        <v>6.3921000000000001</v>
      </c>
      <c r="C3198">
        <f>'PID Simulator'!$D$7/SQRT(1+('PID Simulator'!$D$8*B3198)^2)</f>
        <v>1.5642396868405874E-2</v>
      </c>
      <c r="D3198">
        <f>-DEGREES(ATAN2(1,'PID Simulator'!$D$8*B3198))+DEGREES(-'PID Simulator'!$D$9*B3198)</f>
        <v>-455.34407235003346</v>
      </c>
    </row>
    <row r="3199" spans="1:4" x14ac:dyDescent="0.15">
      <c r="A3199">
        <v>3198</v>
      </c>
      <c r="B3199">
        <v>6.3940999999999999</v>
      </c>
      <c r="C3199">
        <f>'PID Simulator'!$D$7/SQRT(1+('PID Simulator'!$D$8*B3199)^2)</f>
        <v>1.5637505305493113E-2</v>
      </c>
      <c r="D3199">
        <f>-DEGREES(ATAN2(1,'PID Simulator'!$D$8*B3199))+DEGREES(-'PID Simulator'!$D$9*B3199)</f>
        <v>-455.45894420925367</v>
      </c>
    </row>
    <row r="3200" spans="1:4" x14ac:dyDescent="0.15">
      <c r="A3200">
        <v>3199</v>
      </c>
      <c r="B3200">
        <v>6.3960999999999997</v>
      </c>
      <c r="C3200">
        <f>'PID Simulator'!$D$7/SQRT(1+('PID Simulator'!$D$8*B3200)^2)</f>
        <v>1.5632616800549587E-2</v>
      </c>
      <c r="D3200">
        <f>-DEGREES(ATAN2(1,'PID Simulator'!$D$8*B3200))+DEGREES(-'PID Simulator'!$D$9*B3200)</f>
        <v>-455.57381589322227</v>
      </c>
    </row>
    <row r="3201" spans="1:4" x14ac:dyDescent="0.15">
      <c r="A3201">
        <v>3200</v>
      </c>
      <c r="B3201">
        <v>6.3981000000000003</v>
      </c>
      <c r="C3201">
        <f>'PID Simulator'!$D$7/SQRT(1+('PID Simulator'!$D$8*B3201)^2)</f>
        <v>1.5627731350709006E-2</v>
      </c>
      <c r="D3201">
        <f>-DEGREES(ATAN2(1,'PID Simulator'!$D$8*B3201))+DEGREES(-'PID Simulator'!$D$9*B3201)</f>
        <v>-455.68868740210371</v>
      </c>
    </row>
    <row r="3202" spans="1:4" x14ac:dyDescent="0.15">
      <c r="A3202">
        <v>3201</v>
      </c>
      <c r="B3202">
        <v>6.4001000000000001</v>
      </c>
      <c r="C3202">
        <f>'PID Simulator'!$D$7/SQRT(1+('PID Simulator'!$D$8*B3202)^2)</f>
        <v>1.5622848953108646E-2</v>
      </c>
      <c r="D3202">
        <f>-DEGREES(ATAN2(1,'PID Simulator'!$D$8*B3202))+DEGREES(-'PID Simulator'!$D$9*B3202)</f>
        <v>-455.80355873606186</v>
      </c>
    </row>
    <row r="3203" spans="1:4" x14ac:dyDescent="0.15">
      <c r="A3203">
        <v>3202</v>
      </c>
      <c r="B3203">
        <v>6.4020999999999999</v>
      </c>
      <c r="C3203">
        <f>'PID Simulator'!$D$7/SQRT(1+('PID Simulator'!$D$8*B3203)^2)</f>
        <v>1.5617969604889381E-2</v>
      </c>
      <c r="D3203">
        <f>-DEGREES(ATAN2(1,'PID Simulator'!$D$8*B3203))+DEGREES(-'PID Simulator'!$D$9*B3203)</f>
        <v>-455.9184298952606</v>
      </c>
    </row>
    <row r="3204" spans="1:4" x14ac:dyDescent="0.15">
      <c r="A3204">
        <v>3203</v>
      </c>
      <c r="B3204">
        <v>6.4040999999999997</v>
      </c>
      <c r="C3204">
        <f>'PID Simulator'!$D$7/SQRT(1+('PID Simulator'!$D$8*B3204)^2)</f>
        <v>1.5613093303195628E-2</v>
      </c>
      <c r="D3204">
        <f>-DEGREES(ATAN2(1,'PID Simulator'!$D$8*B3204))+DEGREES(-'PID Simulator'!$D$9*B3204)</f>
        <v>-456.03330087986376</v>
      </c>
    </row>
    <row r="3205" spans="1:4" x14ac:dyDescent="0.15">
      <c r="A3205">
        <v>3204</v>
      </c>
      <c r="B3205">
        <v>6.4060999999999995</v>
      </c>
      <c r="C3205">
        <f>'PID Simulator'!$D$7/SQRT(1+('PID Simulator'!$D$8*B3205)^2)</f>
        <v>1.560822004517538E-2</v>
      </c>
      <c r="D3205">
        <f>-DEGREES(ATAN2(1,'PID Simulator'!$D$8*B3205))+DEGREES(-'PID Simulator'!$D$9*B3205)</f>
        <v>-456.14817169003476</v>
      </c>
    </row>
    <row r="3206" spans="1:4" x14ac:dyDescent="0.15">
      <c r="A3206">
        <v>3205</v>
      </c>
      <c r="B3206">
        <v>6.4081000000000001</v>
      </c>
      <c r="C3206">
        <f>'PID Simulator'!$D$7/SQRT(1+('PID Simulator'!$D$8*B3206)^2)</f>
        <v>1.5603349827980194E-2</v>
      </c>
      <c r="D3206">
        <f>-DEGREES(ATAN2(1,'PID Simulator'!$D$8*B3206))+DEGREES(-'PID Simulator'!$D$9*B3206)</f>
        <v>-456.26304232593691</v>
      </c>
    </row>
    <row r="3207" spans="1:4" x14ac:dyDescent="0.15">
      <c r="A3207">
        <v>3206</v>
      </c>
      <c r="B3207">
        <v>6.4100999999999999</v>
      </c>
      <c r="C3207">
        <f>'PID Simulator'!$D$7/SQRT(1+('PID Simulator'!$D$8*B3207)^2)</f>
        <v>1.5598482648765174E-2</v>
      </c>
      <c r="D3207">
        <f>-DEGREES(ATAN2(1,'PID Simulator'!$D$8*B3207))+DEGREES(-'PID Simulator'!$D$9*B3207)</f>
        <v>-456.37791278773312</v>
      </c>
    </row>
    <row r="3208" spans="1:4" x14ac:dyDescent="0.15">
      <c r="A3208">
        <v>3207</v>
      </c>
      <c r="B3208">
        <v>6.4120999999999997</v>
      </c>
      <c r="C3208">
        <f>'PID Simulator'!$D$7/SQRT(1+('PID Simulator'!$D$8*B3208)^2)</f>
        <v>1.5593618504688966E-2</v>
      </c>
      <c r="D3208">
        <f>-DEGREES(ATAN2(1,'PID Simulator'!$D$8*B3208))+DEGREES(-'PID Simulator'!$D$9*B3208)</f>
        <v>-456.49278307558643</v>
      </c>
    </row>
    <row r="3209" spans="1:4" x14ac:dyDescent="0.15">
      <c r="A3209">
        <v>3208</v>
      </c>
      <c r="B3209">
        <v>6.4140999999999995</v>
      </c>
      <c r="C3209">
        <f>'PID Simulator'!$D$7/SQRT(1+('PID Simulator'!$D$8*B3209)^2)</f>
        <v>1.5588757392913769E-2</v>
      </c>
      <c r="D3209">
        <f>-DEGREES(ATAN2(1,'PID Simulator'!$D$8*B3209))+DEGREES(-'PID Simulator'!$D$9*B3209)</f>
        <v>-456.6076531896594</v>
      </c>
    </row>
    <row r="3210" spans="1:4" x14ac:dyDescent="0.15">
      <c r="A3210">
        <v>3209</v>
      </c>
      <c r="B3210">
        <v>6.4161000000000001</v>
      </c>
      <c r="C3210">
        <f>'PID Simulator'!$D$7/SQRT(1+('PID Simulator'!$D$8*B3210)^2)</f>
        <v>1.5583899310605305E-2</v>
      </c>
      <c r="D3210">
        <f>-DEGREES(ATAN2(1,'PID Simulator'!$D$8*B3210))+DEGREES(-'PID Simulator'!$D$9*B3210)</f>
        <v>-456.7225231301145</v>
      </c>
    </row>
    <row r="3211" spans="1:4" x14ac:dyDescent="0.15">
      <c r="A3211">
        <v>3210</v>
      </c>
      <c r="B3211">
        <v>6.4180999999999999</v>
      </c>
      <c r="C3211">
        <f>'PID Simulator'!$D$7/SQRT(1+('PID Simulator'!$D$8*B3211)^2)</f>
        <v>1.5579044254932844E-2</v>
      </c>
      <c r="D3211">
        <f>-DEGREES(ATAN2(1,'PID Simulator'!$D$8*B3211))+DEGREES(-'PID Simulator'!$D$9*B3211)</f>
        <v>-456.83739289711406</v>
      </c>
    </row>
    <row r="3212" spans="1:4" x14ac:dyDescent="0.15">
      <c r="A3212">
        <v>3211</v>
      </c>
      <c r="B3212">
        <v>6.4200999999999997</v>
      </c>
      <c r="C3212">
        <f>'PID Simulator'!$D$7/SQRT(1+('PID Simulator'!$D$8*B3212)^2)</f>
        <v>1.5574192223069163E-2</v>
      </c>
      <c r="D3212">
        <f>-DEGREES(ATAN2(1,'PID Simulator'!$D$8*B3212))+DEGREES(-'PID Simulator'!$D$9*B3212)</f>
        <v>-456.95226249082003</v>
      </c>
    </row>
    <row r="3213" spans="1:4" x14ac:dyDescent="0.15">
      <c r="A3213">
        <v>3212</v>
      </c>
      <c r="B3213">
        <v>6.4220999999999995</v>
      </c>
      <c r="C3213">
        <f>'PID Simulator'!$D$7/SQRT(1+('PID Simulator'!$D$8*B3213)^2)</f>
        <v>1.5569343212190574E-2</v>
      </c>
      <c r="D3213">
        <f>-DEGREES(ATAN2(1,'PID Simulator'!$D$8*B3213))+DEGREES(-'PID Simulator'!$D$9*B3213)</f>
        <v>-457.06713191139431</v>
      </c>
    </row>
    <row r="3214" spans="1:4" x14ac:dyDescent="0.15">
      <c r="A3214">
        <v>3213</v>
      </c>
      <c r="B3214">
        <v>6.4241000000000001</v>
      </c>
      <c r="C3214">
        <f>'PID Simulator'!$D$7/SQRT(1+('PID Simulator'!$D$8*B3214)^2)</f>
        <v>1.5564497219476883E-2</v>
      </c>
      <c r="D3214">
        <f>-DEGREES(ATAN2(1,'PID Simulator'!$D$8*B3214))+DEGREES(-'PID Simulator'!$D$9*B3214)</f>
        <v>-457.18200115899856</v>
      </c>
    </row>
    <row r="3215" spans="1:4" x14ac:dyDescent="0.15">
      <c r="A3215">
        <v>3214</v>
      </c>
      <c r="B3215">
        <v>6.4260999999999999</v>
      </c>
      <c r="C3215">
        <f>'PID Simulator'!$D$7/SQRT(1+('PID Simulator'!$D$8*B3215)^2)</f>
        <v>1.5559654242111434E-2</v>
      </c>
      <c r="D3215">
        <f>-DEGREES(ATAN2(1,'PID Simulator'!$D$8*B3215))+DEGREES(-'PID Simulator'!$D$9*B3215)</f>
        <v>-457.29687023379421</v>
      </c>
    </row>
    <row r="3216" spans="1:4" x14ac:dyDescent="0.15">
      <c r="A3216">
        <v>3215</v>
      </c>
      <c r="B3216">
        <v>6.4280999999999997</v>
      </c>
      <c r="C3216">
        <f>'PID Simulator'!$D$7/SQRT(1+('PID Simulator'!$D$8*B3216)^2)</f>
        <v>1.5554814277281049E-2</v>
      </c>
      <c r="D3216">
        <f>-DEGREES(ATAN2(1,'PID Simulator'!$D$8*B3216))+DEGREES(-'PID Simulator'!$D$9*B3216)</f>
        <v>-457.41173913594253</v>
      </c>
    </row>
    <row r="3217" spans="1:4" x14ac:dyDescent="0.15">
      <c r="A3217">
        <v>3216</v>
      </c>
      <c r="B3217">
        <v>6.4300999999999995</v>
      </c>
      <c r="C3217">
        <f>'PID Simulator'!$D$7/SQRT(1+('PID Simulator'!$D$8*B3217)^2)</f>
        <v>1.554997732217606E-2</v>
      </c>
      <c r="D3217">
        <f>-DEGREES(ATAN2(1,'PID Simulator'!$D$8*B3217))+DEGREES(-'PID Simulator'!$D$9*B3217)</f>
        <v>-457.52660786560455</v>
      </c>
    </row>
    <row r="3218" spans="1:4" x14ac:dyDescent="0.15">
      <c r="A3218">
        <v>3217</v>
      </c>
      <c r="B3218">
        <v>6.4321000000000002</v>
      </c>
      <c r="C3218">
        <f>'PID Simulator'!$D$7/SQRT(1+('PID Simulator'!$D$8*B3218)^2)</f>
        <v>1.5545143373990286E-2</v>
      </c>
      <c r="D3218">
        <f>-DEGREES(ATAN2(1,'PID Simulator'!$D$8*B3218))+DEGREES(-'PID Simulator'!$D$9*B3218)</f>
        <v>-457.64147642294108</v>
      </c>
    </row>
    <row r="3219" spans="1:4" x14ac:dyDescent="0.15">
      <c r="A3219">
        <v>3218</v>
      </c>
      <c r="B3219">
        <v>6.4340999999999999</v>
      </c>
      <c r="C3219">
        <f>'PID Simulator'!$D$7/SQRT(1+('PID Simulator'!$D$8*B3219)^2)</f>
        <v>1.5540312429921039E-2</v>
      </c>
      <c r="D3219">
        <f>-DEGREES(ATAN2(1,'PID Simulator'!$D$8*B3219))+DEGREES(-'PID Simulator'!$D$9*B3219)</f>
        <v>-457.75634480811283</v>
      </c>
    </row>
    <row r="3220" spans="1:4" x14ac:dyDescent="0.15">
      <c r="A3220">
        <v>3219</v>
      </c>
      <c r="B3220">
        <v>6.4360999999999997</v>
      </c>
      <c r="C3220">
        <f>'PID Simulator'!$D$7/SQRT(1+('PID Simulator'!$D$8*B3220)^2)</f>
        <v>1.5535484487169106E-2</v>
      </c>
      <c r="D3220">
        <f>-DEGREES(ATAN2(1,'PID Simulator'!$D$8*B3220))+DEGREES(-'PID Simulator'!$D$9*B3220)</f>
        <v>-457.87121302128025</v>
      </c>
    </row>
    <row r="3221" spans="1:4" x14ac:dyDescent="0.15">
      <c r="A3221">
        <v>3220</v>
      </c>
      <c r="B3221">
        <v>6.4380999999999995</v>
      </c>
      <c r="C3221">
        <f>'PID Simulator'!$D$7/SQRT(1+('PID Simulator'!$D$8*B3221)^2)</f>
        <v>1.5530659542938753E-2</v>
      </c>
      <c r="D3221">
        <f>-DEGREES(ATAN2(1,'PID Simulator'!$D$8*B3221))+DEGREES(-'PID Simulator'!$D$9*B3221)</f>
        <v>-457.98608106260343</v>
      </c>
    </row>
    <row r="3222" spans="1:4" x14ac:dyDescent="0.15">
      <c r="A3222">
        <v>3221</v>
      </c>
      <c r="B3222">
        <v>6.4401000000000002</v>
      </c>
      <c r="C3222">
        <f>'PID Simulator'!$D$7/SQRT(1+('PID Simulator'!$D$8*B3222)^2)</f>
        <v>1.5525837594437722E-2</v>
      </c>
      <c r="D3222">
        <f>-DEGREES(ATAN2(1,'PID Simulator'!$D$8*B3222))+DEGREES(-'PID Simulator'!$D$9*B3222)</f>
        <v>-458.10094893224272</v>
      </c>
    </row>
    <row r="3223" spans="1:4" x14ac:dyDescent="0.15">
      <c r="A3223">
        <v>3222</v>
      </c>
      <c r="B3223">
        <v>6.4420999999999999</v>
      </c>
      <c r="C3223">
        <f>'PID Simulator'!$D$7/SQRT(1+('PID Simulator'!$D$8*B3223)^2)</f>
        <v>1.5521018638877214E-2</v>
      </c>
      <c r="D3223">
        <f>-DEGREES(ATAN2(1,'PID Simulator'!$D$8*B3223))+DEGREES(-'PID Simulator'!$D$9*B3223)</f>
        <v>-458.21581663035772</v>
      </c>
    </row>
    <row r="3224" spans="1:4" x14ac:dyDescent="0.15">
      <c r="A3224">
        <v>3223</v>
      </c>
      <c r="B3224">
        <v>6.4440999999999997</v>
      </c>
      <c r="C3224">
        <f>'PID Simulator'!$D$7/SQRT(1+('PID Simulator'!$D$8*B3224)^2)</f>
        <v>1.5516202673471889E-2</v>
      </c>
      <c r="D3224">
        <f>-DEGREES(ATAN2(1,'PID Simulator'!$D$8*B3224))+DEGREES(-'PID Simulator'!$D$9*B3224)</f>
        <v>-458.33068415710818</v>
      </c>
    </row>
    <row r="3225" spans="1:4" x14ac:dyDescent="0.15">
      <c r="A3225">
        <v>3224</v>
      </c>
      <c r="B3225">
        <v>6.4460999999999995</v>
      </c>
      <c r="C3225">
        <f>'PID Simulator'!$D$7/SQRT(1+('PID Simulator'!$D$8*B3225)^2)</f>
        <v>1.5511389695439869E-2</v>
      </c>
      <c r="D3225">
        <f>-DEGREES(ATAN2(1,'PID Simulator'!$D$8*B3225))+DEGREES(-'PID Simulator'!$D$9*B3225)</f>
        <v>-458.44555151265348</v>
      </c>
    </row>
    <row r="3226" spans="1:4" x14ac:dyDescent="0.15">
      <c r="A3226">
        <v>3225</v>
      </c>
      <c r="B3226">
        <v>6.4481000000000002</v>
      </c>
      <c r="C3226">
        <f>'PID Simulator'!$D$7/SQRT(1+('PID Simulator'!$D$8*B3226)^2)</f>
        <v>1.5506579702002714E-2</v>
      </c>
      <c r="D3226">
        <f>-DEGREES(ATAN2(1,'PID Simulator'!$D$8*B3226))+DEGREES(-'PID Simulator'!$D$9*B3226)</f>
        <v>-458.56041869715307</v>
      </c>
    </row>
    <row r="3227" spans="1:4" x14ac:dyDescent="0.15">
      <c r="A3227">
        <v>3226</v>
      </c>
      <c r="B3227">
        <v>6.4500999999999999</v>
      </c>
      <c r="C3227">
        <f>'PID Simulator'!$D$7/SQRT(1+('PID Simulator'!$D$8*B3227)^2)</f>
        <v>1.5501772690385442E-2</v>
      </c>
      <c r="D3227">
        <f>-DEGREES(ATAN2(1,'PID Simulator'!$D$8*B3227))+DEGREES(-'PID Simulator'!$D$9*B3227)</f>
        <v>-458.67528571076576</v>
      </c>
    </row>
    <row r="3228" spans="1:4" x14ac:dyDescent="0.15">
      <c r="A3228">
        <v>3227</v>
      </c>
      <c r="B3228">
        <v>6.4520999999999997</v>
      </c>
      <c r="C3228">
        <f>'PID Simulator'!$D$7/SQRT(1+('PID Simulator'!$D$8*B3228)^2)</f>
        <v>1.5496968657816496E-2</v>
      </c>
      <c r="D3228">
        <f>-DEGREES(ATAN2(1,'PID Simulator'!$D$8*B3228))+DEGREES(-'PID Simulator'!$D$9*B3228)</f>
        <v>-458.7901525536505</v>
      </c>
    </row>
    <row r="3229" spans="1:4" x14ac:dyDescent="0.15">
      <c r="A3229">
        <v>3228</v>
      </c>
      <c r="B3229">
        <v>6.4540999999999995</v>
      </c>
      <c r="C3229">
        <f>'PID Simulator'!$D$7/SQRT(1+('PID Simulator'!$D$8*B3229)^2)</f>
        <v>1.5492167601527766E-2</v>
      </c>
      <c r="D3229">
        <f>-DEGREES(ATAN2(1,'PID Simulator'!$D$8*B3229))+DEGREES(-'PID Simulator'!$D$9*B3229)</f>
        <v>-458.90501922596604</v>
      </c>
    </row>
    <row r="3230" spans="1:4" x14ac:dyDescent="0.15">
      <c r="A3230">
        <v>3229</v>
      </c>
      <c r="B3230">
        <v>6.4561000000000002</v>
      </c>
      <c r="C3230">
        <f>'PID Simulator'!$D$7/SQRT(1+('PID Simulator'!$D$8*B3230)^2)</f>
        <v>1.5487369518754552E-2</v>
      </c>
      <c r="D3230">
        <f>-DEGREES(ATAN2(1,'PID Simulator'!$D$8*B3230))+DEGREES(-'PID Simulator'!$D$9*B3230)</f>
        <v>-459.01988572787081</v>
      </c>
    </row>
    <row r="3231" spans="1:4" x14ac:dyDescent="0.15">
      <c r="A3231">
        <v>3230</v>
      </c>
      <c r="B3231">
        <v>6.4581</v>
      </c>
      <c r="C3231">
        <f>'PID Simulator'!$D$7/SQRT(1+('PID Simulator'!$D$8*B3231)^2)</f>
        <v>1.5482574406735597E-2</v>
      </c>
      <c r="D3231">
        <f>-DEGREES(ATAN2(1,'PID Simulator'!$D$8*B3231))+DEGREES(-'PID Simulator'!$D$9*B3231)</f>
        <v>-459.13475205952301</v>
      </c>
    </row>
    <row r="3232" spans="1:4" x14ac:dyDescent="0.15">
      <c r="A3232">
        <v>3231</v>
      </c>
      <c r="B3232">
        <v>6.4600999999999997</v>
      </c>
      <c r="C3232">
        <f>'PID Simulator'!$D$7/SQRT(1+('PID Simulator'!$D$8*B3232)^2)</f>
        <v>1.5477782262713055E-2</v>
      </c>
      <c r="D3232">
        <f>-DEGREES(ATAN2(1,'PID Simulator'!$D$8*B3232))+DEGREES(-'PID Simulator'!$D$9*B3232)</f>
        <v>-459.24961822108071</v>
      </c>
    </row>
    <row r="3233" spans="1:4" x14ac:dyDescent="0.15">
      <c r="A3233">
        <v>3232</v>
      </c>
      <c r="B3233">
        <v>6.4620999999999995</v>
      </c>
      <c r="C3233">
        <f>'PID Simulator'!$D$7/SQRT(1+('PID Simulator'!$D$8*B3233)^2)</f>
        <v>1.5472993083932478E-2</v>
      </c>
      <c r="D3233">
        <f>-DEGREES(ATAN2(1,'PID Simulator'!$D$8*B3233))+DEGREES(-'PID Simulator'!$D$9*B3233)</f>
        <v>-459.36448421270188</v>
      </c>
    </row>
    <row r="3234" spans="1:4" x14ac:dyDescent="0.15">
      <c r="A3234">
        <v>3233</v>
      </c>
      <c r="B3234">
        <v>6.4641000000000002</v>
      </c>
      <c r="C3234">
        <f>'PID Simulator'!$D$7/SQRT(1+('PID Simulator'!$D$8*B3234)^2)</f>
        <v>1.5468206867642838E-2</v>
      </c>
      <c r="D3234">
        <f>-DEGREES(ATAN2(1,'PID Simulator'!$D$8*B3234))+DEGREES(-'PID Simulator'!$D$9*B3234)</f>
        <v>-459.47935003454427</v>
      </c>
    </row>
    <row r="3235" spans="1:4" x14ac:dyDescent="0.15">
      <c r="A3235">
        <v>3234</v>
      </c>
      <c r="B3235">
        <v>6.4661</v>
      </c>
      <c r="C3235">
        <f>'PID Simulator'!$D$7/SQRT(1+('PID Simulator'!$D$8*B3235)^2)</f>
        <v>1.5463423611096512E-2</v>
      </c>
      <c r="D3235">
        <f>-DEGREES(ATAN2(1,'PID Simulator'!$D$8*B3235))+DEGREES(-'PID Simulator'!$D$9*B3235)</f>
        <v>-459.59421568676515</v>
      </c>
    </row>
    <row r="3236" spans="1:4" x14ac:dyDescent="0.15">
      <c r="A3236">
        <v>3235</v>
      </c>
      <c r="B3236">
        <v>6.4680999999999997</v>
      </c>
      <c r="C3236">
        <f>'PID Simulator'!$D$7/SQRT(1+('PID Simulator'!$D$8*B3236)^2)</f>
        <v>1.5458643311549267E-2</v>
      </c>
      <c r="D3236">
        <f>-DEGREES(ATAN2(1,'PID Simulator'!$D$8*B3236))+DEGREES(-'PID Simulator'!$D$9*B3236)</f>
        <v>-459.70908116952199</v>
      </c>
    </row>
    <row r="3237" spans="1:4" x14ac:dyDescent="0.15">
      <c r="A3237">
        <v>3236</v>
      </c>
      <c r="B3237">
        <v>6.4700999999999995</v>
      </c>
      <c r="C3237">
        <f>'PID Simulator'!$D$7/SQRT(1+('PID Simulator'!$D$8*B3237)^2)</f>
        <v>1.5453865966260262E-2</v>
      </c>
      <c r="D3237">
        <f>-DEGREES(ATAN2(1,'PID Simulator'!$D$8*B3237))+DEGREES(-'PID Simulator'!$D$9*B3237)</f>
        <v>-459.82394648297185</v>
      </c>
    </row>
    <row r="3238" spans="1:4" x14ac:dyDescent="0.15">
      <c r="A3238">
        <v>3237</v>
      </c>
      <c r="B3238">
        <v>6.4721000000000002</v>
      </c>
      <c r="C3238">
        <f>'PID Simulator'!$D$7/SQRT(1+('PID Simulator'!$D$8*B3238)^2)</f>
        <v>1.5449091572492033E-2</v>
      </c>
      <c r="D3238">
        <f>-DEGREES(ATAN2(1,'PID Simulator'!$D$8*B3238))+DEGREES(-'PID Simulator'!$D$9*B3238)</f>
        <v>-459.93881162727166</v>
      </c>
    </row>
    <row r="3239" spans="1:4" x14ac:dyDescent="0.15">
      <c r="A3239">
        <v>3238</v>
      </c>
      <c r="B3239">
        <v>6.4741</v>
      </c>
      <c r="C3239">
        <f>'PID Simulator'!$D$7/SQRT(1+('PID Simulator'!$D$8*B3239)^2)</f>
        <v>1.5444320127510517E-2</v>
      </c>
      <c r="D3239">
        <f>-DEGREES(ATAN2(1,'PID Simulator'!$D$8*B3239))+DEGREES(-'PID Simulator'!$D$9*B3239)</f>
        <v>-460.05367660257798</v>
      </c>
    </row>
    <row r="3240" spans="1:4" x14ac:dyDescent="0.15">
      <c r="A3240">
        <v>3239</v>
      </c>
      <c r="B3240">
        <v>6.4760999999999997</v>
      </c>
      <c r="C3240">
        <f>'PID Simulator'!$D$7/SQRT(1+('PID Simulator'!$D$8*B3240)^2)</f>
        <v>1.5439551628585013E-2</v>
      </c>
      <c r="D3240">
        <f>-DEGREES(ATAN2(1,'PID Simulator'!$D$8*B3240))+DEGREES(-'PID Simulator'!$D$9*B3240)</f>
        <v>-460.16854140904752</v>
      </c>
    </row>
    <row r="3241" spans="1:4" x14ac:dyDescent="0.15">
      <c r="A3241">
        <v>3240</v>
      </c>
      <c r="B3241">
        <v>6.4780999999999995</v>
      </c>
      <c r="C3241">
        <f>'PID Simulator'!$D$7/SQRT(1+('PID Simulator'!$D$8*B3241)^2)</f>
        <v>1.5434786072988186E-2</v>
      </c>
      <c r="D3241">
        <f>-DEGREES(ATAN2(1,'PID Simulator'!$D$8*B3241))+DEGREES(-'PID Simulator'!$D$9*B3241)</f>
        <v>-460.2834060468366</v>
      </c>
    </row>
    <row r="3242" spans="1:4" x14ac:dyDescent="0.15">
      <c r="A3242">
        <v>3241</v>
      </c>
      <c r="B3242">
        <v>6.4801000000000002</v>
      </c>
      <c r="C3242">
        <f>'PID Simulator'!$D$7/SQRT(1+('PID Simulator'!$D$8*B3242)^2)</f>
        <v>1.5430023457996073E-2</v>
      </c>
      <c r="D3242">
        <f>-DEGREES(ATAN2(1,'PID Simulator'!$D$8*B3242))+DEGREES(-'PID Simulator'!$D$9*B3242)</f>
        <v>-460.39827051610121</v>
      </c>
    </row>
    <row r="3243" spans="1:4" x14ac:dyDescent="0.15">
      <c r="A3243">
        <v>3242</v>
      </c>
      <c r="B3243">
        <v>6.4821</v>
      </c>
      <c r="C3243">
        <f>'PID Simulator'!$D$7/SQRT(1+('PID Simulator'!$D$8*B3243)^2)</f>
        <v>1.5425263780888078E-2</v>
      </c>
      <c r="D3243">
        <f>-DEGREES(ATAN2(1,'PID Simulator'!$D$8*B3243))+DEGREES(-'PID Simulator'!$D$9*B3243)</f>
        <v>-460.51313481699736</v>
      </c>
    </row>
    <row r="3244" spans="1:4" x14ac:dyDescent="0.15">
      <c r="A3244">
        <v>3243</v>
      </c>
      <c r="B3244">
        <v>6.4840999999999998</v>
      </c>
      <c r="C3244">
        <f>'PID Simulator'!$D$7/SQRT(1+('PID Simulator'!$D$8*B3244)^2)</f>
        <v>1.5420507038946946E-2</v>
      </c>
      <c r="D3244">
        <f>-DEGREES(ATAN2(1,'PID Simulator'!$D$8*B3244))+DEGREES(-'PID Simulator'!$D$9*B3244)</f>
        <v>-460.62799894968089</v>
      </c>
    </row>
    <row r="3245" spans="1:4" x14ac:dyDescent="0.15">
      <c r="A3245">
        <v>3244</v>
      </c>
      <c r="B3245">
        <v>6.4860999999999995</v>
      </c>
      <c r="C3245">
        <f>'PID Simulator'!$D$7/SQRT(1+('PID Simulator'!$D$8*B3245)^2)</f>
        <v>1.5415753229458774E-2</v>
      </c>
      <c r="D3245">
        <f>-DEGREES(ATAN2(1,'PID Simulator'!$D$8*B3245))+DEGREES(-'PID Simulator'!$D$9*B3245)</f>
        <v>-460.74286291430718</v>
      </c>
    </row>
    <row r="3246" spans="1:4" x14ac:dyDescent="0.15">
      <c r="A3246">
        <v>3245</v>
      </c>
      <c r="B3246">
        <v>6.4881000000000002</v>
      </c>
      <c r="C3246">
        <f>'PID Simulator'!$D$7/SQRT(1+('PID Simulator'!$D$8*B3246)^2)</f>
        <v>1.5411002349713009E-2</v>
      </c>
      <c r="D3246">
        <f>-DEGREES(ATAN2(1,'PID Simulator'!$D$8*B3246))+DEGREES(-'PID Simulator'!$D$9*B3246)</f>
        <v>-460.85772671103172</v>
      </c>
    </row>
    <row r="3247" spans="1:4" x14ac:dyDescent="0.15">
      <c r="A3247">
        <v>3246</v>
      </c>
      <c r="B3247">
        <v>6.4901</v>
      </c>
      <c r="C3247">
        <f>'PID Simulator'!$D$7/SQRT(1+('PID Simulator'!$D$8*B3247)^2)</f>
        <v>1.5406254397002437E-2</v>
      </c>
      <c r="D3247">
        <f>-DEGREES(ATAN2(1,'PID Simulator'!$D$8*B3247))+DEGREES(-'PID Simulator'!$D$9*B3247)</f>
        <v>-460.97259034000967</v>
      </c>
    </row>
    <row r="3248" spans="1:4" x14ac:dyDescent="0.15">
      <c r="A3248">
        <v>3247</v>
      </c>
      <c r="B3248">
        <v>6.4920999999999998</v>
      </c>
      <c r="C3248">
        <f>'PID Simulator'!$D$7/SQRT(1+('PID Simulator'!$D$8*B3248)^2)</f>
        <v>1.5401509368623173E-2</v>
      </c>
      <c r="D3248">
        <f>-DEGREES(ATAN2(1,'PID Simulator'!$D$8*B3248))+DEGREES(-'PID Simulator'!$D$9*B3248)</f>
        <v>-461.08745380139601</v>
      </c>
    </row>
    <row r="3249" spans="1:4" x14ac:dyDescent="0.15">
      <c r="A3249">
        <v>3248</v>
      </c>
      <c r="B3249">
        <v>6.4940999999999995</v>
      </c>
      <c r="C3249">
        <f>'PID Simulator'!$D$7/SQRT(1+('PID Simulator'!$D$8*B3249)^2)</f>
        <v>1.5396767261874661E-2</v>
      </c>
      <c r="D3249">
        <f>-DEGREES(ATAN2(1,'PID Simulator'!$D$8*B3249))+DEGREES(-'PID Simulator'!$D$9*B3249)</f>
        <v>-461.20231709534551</v>
      </c>
    </row>
    <row r="3250" spans="1:4" x14ac:dyDescent="0.15">
      <c r="A3250">
        <v>3249</v>
      </c>
      <c r="B3250">
        <v>6.4961000000000002</v>
      </c>
      <c r="C3250">
        <f>'PID Simulator'!$D$7/SQRT(1+('PID Simulator'!$D$8*B3250)^2)</f>
        <v>1.5392028074059679E-2</v>
      </c>
      <c r="D3250">
        <f>-DEGREES(ATAN2(1,'PID Simulator'!$D$8*B3250))+DEGREES(-'PID Simulator'!$D$9*B3250)</f>
        <v>-461.31718022201278</v>
      </c>
    </row>
    <row r="3251" spans="1:4" x14ac:dyDescent="0.15">
      <c r="A3251">
        <v>3250</v>
      </c>
      <c r="B3251">
        <v>6.4981</v>
      </c>
      <c r="C3251">
        <f>'PID Simulator'!$D$7/SQRT(1+('PID Simulator'!$D$8*B3251)^2)</f>
        <v>1.5387291802484309E-2</v>
      </c>
      <c r="D3251">
        <f>-DEGREES(ATAN2(1,'PID Simulator'!$D$8*B3251))+DEGREES(-'PID Simulator'!$D$9*B3251)</f>
        <v>-461.43204318155222</v>
      </c>
    </row>
    <row r="3252" spans="1:4" x14ac:dyDescent="0.15">
      <c r="A3252">
        <v>3251</v>
      </c>
      <c r="B3252">
        <v>6.5000999999999998</v>
      </c>
      <c r="C3252">
        <f>'PID Simulator'!$D$7/SQRT(1+('PID Simulator'!$D$8*B3252)^2)</f>
        <v>1.5382558444457956E-2</v>
      </c>
      <c r="D3252">
        <f>-DEGREES(ATAN2(1,'PID Simulator'!$D$8*B3252))+DEGREES(-'PID Simulator'!$D$9*B3252)</f>
        <v>-461.54690597411798</v>
      </c>
    </row>
    <row r="3253" spans="1:4" x14ac:dyDescent="0.15">
      <c r="A3253">
        <v>3252</v>
      </c>
      <c r="B3253">
        <v>6.5020999999999995</v>
      </c>
      <c r="C3253">
        <f>'PID Simulator'!$D$7/SQRT(1+('PID Simulator'!$D$8*B3253)^2)</f>
        <v>1.5377827997293331E-2</v>
      </c>
      <c r="D3253">
        <f>-DEGREES(ATAN2(1,'PID Simulator'!$D$8*B3253))+DEGREES(-'PID Simulator'!$D$9*B3253)</f>
        <v>-461.66176859986422</v>
      </c>
    </row>
    <row r="3254" spans="1:4" x14ac:dyDescent="0.15">
      <c r="A3254">
        <v>3253</v>
      </c>
      <c r="B3254">
        <v>6.5041000000000002</v>
      </c>
      <c r="C3254">
        <f>'PID Simulator'!$D$7/SQRT(1+('PID Simulator'!$D$8*B3254)^2)</f>
        <v>1.5373100458306447E-2</v>
      </c>
      <c r="D3254">
        <f>-DEGREES(ATAN2(1,'PID Simulator'!$D$8*B3254))+DEGREES(-'PID Simulator'!$D$9*B3254)</f>
        <v>-461.77663105894482</v>
      </c>
    </row>
    <row r="3255" spans="1:4" x14ac:dyDescent="0.15">
      <c r="A3255">
        <v>3254</v>
      </c>
      <c r="B3255">
        <v>6.5061</v>
      </c>
      <c r="C3255">
        <f>'PID Simulator'!$D$7/SQRT(1+('PID Simulator'!$D$8*B3255)^2)</f>
        <v>1.5368375824816616E-2</v>
      </c>
      <c r="D3255">
        <f>-DEGREES(ATAN2(1,'PID Simulator'!$D$8*B3255))+DEGREES(-'PID Simulator'!$D$9*B3255)</f>
        <v>-461.8914933515133</v>
      </c>
    </row>
    <row r="3256" spans="1:4" x14ac:dyDescent="0.15">
      <c r="A3256">
        <v>3255</v>
      </c>
      <c r="B3256">
        <v>6.5080999999999998</v>
      </c>
      <c r="C3256">
        <f>'PID Simulator'!$D$7/SQRT(1+('PID Simulator'!$D$8*B3256)^2)</f>
        <v>1.536365409414645E-2</v>
      </c>
      <c r="D3256">
        <f>-DEGREES(ATAN2(1,'PID Simulator'!$D$8*B3256))+DEGREES(-'PID Simulator'!$D$9*B3256)</f>
        <v>-462.00635547772316</v>
      </c>
    </row>
    <row r="3257" spans="1:4" x14ac:dyDescent="0.15">
      <c r="A3257">
        <v>3256</v>
      </c>
      <c r="B3257">
        <v>6.5100999999999996</v>
      </c>
      <c r="C3257">
        <f>'PID Simulator'!$D$7/SQRT(1+('PID Simulator'!$D$8*B3257)^2)</f>
        <v>1.5358935263621839E-2</v>
      </c>
      <c r="D3257">
        <f>-DEGREES(ATAN2(1,'PID Simulator'!$D$8*B3257))+DEGREES(-'PID Simulator'!$D$9*B3257)</f>
        <v>-462.12121743772764</v>
      </c>
    </row>
    <row r="3258" spans="1:4" x14ac:dyDescent="0.15">
      <c r="A3258">
        <v>3257</v>
      </c>
      <c r="B3258">
        <v>6.5121000000000002</v>
      </c>
      <c r="C3258">
        <f>'PID Simulator'!$D$7/SQRT(1+('PID Simulator'!$D$8*B3258)^2)</f>
        <v>1.5354219330571958E-2</v>
      </c>
      <c r="D3258">
        <f>-DEGREES(ATAN2(1,'PID Simulator'!$D$8*B3258))+DEGREES(-'PID Simulator'!$D$9*B3258)</f>
        <v>-462.23607923167992</v>
      </c>
    </row>
    <row r="3259" spans="1:4" x14ac:dyDescent="0.15">
      <c r="A3259">
        <v>3258</v>
      </c>
      <c r="B3259">
        <v>6.5141</v>
      </c>
      <c r="C3259">
        <f>'PID Simulator'!$D$7/SQRT(1+('PID Simulator'!$D$8*B3259)^2)</f>
        <v>1.5349506292329266E-2</v>
      </c>
      <c r="D3259">
        <f>-DEGREES(ATAN2(1,'PID Simulator'!$D$8*B3259))+DEGREES(-'PID Simulator'!$D$9*B3259)</f>
        <v>-462.35094085973287</v>
      </c>
    </row>
    <row r="3260" spans="1:4" x14ac:dyDescent="0.15">
      <c r="A3260">
        <v>3259</v>
      </c>
      <c r="B3260">
        <v>6.5160999999999998</v>
      </c>
      <c r="C3260">
        <f>'PID Simulator'!$D$7/SQRT(1+('PID Simulator'!$D$8*B3260)^2)</f>
        <v>1.5344796146229491E-2</v>
      </c>
      <c r="D3260">
        <f>-DEGREES(ATAN2(1,'PID Simulator'!$D$8*B3260))+DEGREES(-'PID Simulator'!$D$9*B3260)</f>
        <v>-462.46580232203911</v>
      </c>
    </row>
    <row r="3261" spans="1:4" x14ac:dyDescent="0.15">
      <c r="A3261">
        <v>3260</v>
      </c>
      <c r="B3261">
        <v>6.5180999999999996</v>
      </c>
      <c r="C3261">
        <f>'PID Simulator'!$D$7/SQRT(1+('PID Simulator'!$D$8*B3261)^2)</f>
        <v>1.5340088889611629E-2</v>
      </c>
      <c r="D3261">
        <f>-DEGREES(ATAN2(1,'PID Simulator'!$D$8*B3261))+DEGREES(-'PID Simulator'!$D$9*B3261)</f>
        <v>-462.58066361875126</v>
      </c>
    </row>
    <row r="3262" spans="1:4" x14ac:dyDescent="0.15">
      <c r="A3262">
        <v>3261</v>
      </c>
      <c r="B3262">
        <v>6.5201000000000002</v>
      </c>
      <c r="C3262">
        <f>'PID Simulator'!$D$7/SQRT(1+('PID Simulator'!$D$8*B3262)^2)</f>
        <v>1.5335384519817934E-2</v>
      </c>
      <c r="D3262">
        <f>-DEGREES(ATAN2(1,'PID Simulator'!$D$8*B3262))+DEGREES(-'PID Simulator'!$D$9*B3262)</f>
        <v>-462.69552475002172</v>
      </c>
    </row>
    <row r="3263" spans="1:4" x14ac:dyDescent="0.15">
      <c r="A3263">
        <v>3262</v>
      </c>
      <c r="B3263">
        <v>6.5221</v>
      </c>
      <c r="C3263">
        <f>'PID Simulator'!$D$7/SQRT(1+('PID Simulator'!$D$8*B3263)^2)</f>
        <v>1.5330683034193935E-2</v>
      </c>
      <c r="D3263">
        <f>-DEGREES(ATAN2(1,'PID Simulator'!$D$8*B3263))+DEGREES(-'PID Simulator'!$D$9*B3263)</f>
        <v>-462.81038571600249</v>
      </c>
    </row>
    <row r="3264" spans="1:4" x14ac:dyDescent="0.15">
      <c r="A3264">
        <v>3263</v>
      </c>
      <c r="B3264">
        <v>6.5240999999999998</v>
      </c>
      <c r="C3264">
        <f>'PID Simulator'!$D$7/SQRT(1+('PID Simulator'!$D$8*B3264)^2)</f>
        <v>1.5325984430088396E-2</v>
      </c>
      <c r="D3264">
        <f>-DEGREES(ATAN2(1,'PID Simulator'!$D$8*B3264))+DEGREES(-'PID Simulator'!$D$9*B3264)</f>
        <v>-462.92524651684556</v>
      </c>
    </row>
    <row r="3265" spans="1:4" x14ac:dyDescent="0.15">
      <c r="A3265">
        <v>3264</v>
      </c>
      <c r="B3265">
        <v>6.5260999999999996</v>
      </c>
      <c r="C3265">
        <f>'PID Simulator'!$D$7/SQRT(1+('PID Simulator'!$D$8*B3265)^2)</f>
        <v>1.5321288704853334E-2</v>
      </c>
      <c r="D3265">
        <f>-DEGREES(ATAN2(1,'PID Simulator'!$D$8*B3265))+DEGREES(-'PID Simulator'!$D$9*B3265)</f>
        <v>-463.04010715270277</v>
      </c>
    </row>
    <row r="3266" spans="1:4" x14ac:dyDescent="0.15">
      <c r="A3266">
        <v>3265</v>
      </c>
      <c r="B3266">
        <v>6.5281000000000002</v>
      </c>
      <c r="C3266">
        <f>'PID Simulator'!$D$7/SQRT(1+('PID Simulator'!$D$8*B3266)^2)</f>
        <v>1.5316595855844016E-2</v>
      </c>
      <c r="D3266">
        <f>-DEGREES(ATAN2(1,'PID Simulator'!$D$8*B3266))+DEGREES(-'PID Simulator'!$D$9*B3266)</f>
        <v>-463.15496762372578</v>
      </c>
    </row>
    <row r="3267" spans="1:4" x14ac:dyDescent="0.15">
      <c r="A3267">
        <v>3266</v>
      </c>
      <c r="B3267">
        <v>6.5301</v>
      </c>
      <c r="C3267">
        <f>'PID Simulator'!$D$7/SQRT(1+('PID Simulator'!$D$8*B3267)^2)</f>
        <v>1.531190588041894E-2</v>
      </c>
      <c r="D3267">
        <f>-DEGREES(ATAN2(1,'PID Simulator'!$D$8*B3267))+DEGREES(-'PID Simulator'!$D$9*B3267)</f>
        <v>-463.26982793006573</v>
      </c>
    </row>
    <row r="3268" spans="1:4" x14ac:dyDescent="0.15">
      <c r="A3268">
        <v>3267</v>
      </c>
      <c r="B3268">
        <v>6.5320999999999998</v>
      </c>
      <c r="C3268">
        <f>'PID Simulator'!$D$7/SQRT(1+('PID Simulator'!$D$8*B3268)^2)</f>
        <v>1.5307218775939839E-2</v>
      </c>
      <c r="D3268">
        <f>-DEGREES(ATAN2(1,'PID Simulator'!$D$8*B3268))+DEGREES(-'PID Simulator'!$D$9*B3268)</f>
        <v>-463.38468807187417</v>
      </c>
    </row>
    <row r="3269" spans="1:4" x14ac:dyDescent="0.15">
      <c r="A3269">
        <v>3268</v>
      </c>
      <c r="B3269">
        <v>6.5340999999999996</v>
      </c>
      <c r="C3269">
        <f>'PID Simulator'!$D$7/SQRT(1+('PID Simulator'!$D$8*B3269)^2)</f>
        <v>1.5302534539771675E-2</v>
      </c>
      <c r="D3269">
        <f>-DEGREES(ATAN2(1,'PID Simulator'!$D$8*B3269))+DEGREES(-'PID Simulator'!$D$9*B3269)</f>
        <v>-463.49954804930189</v>
      </c>
    </row>
    <row r="3270" spans="1:4" x14ac:dyDescent="0.15">
      <c r="A3270">
        <v>3269</v>
      </c>
      <c r="B3270">
        <v>6.5361000000000002</v>
      </c>
      <c r="C3270">
        <f>'PID Simulator'!$D$7/SQRT(1+('PID Simulator'!$D$8*B3270)^2)</f>
        <v>1.5297853169282628E-2</v>
      </c>
      <c r="D3270">
        <f>-DEGREES(ATAN2(1,'PID Simulator'!$D$8*B3270))+DEGREES(-'PID Simulator'!$D$9*B3270)</f>
        <v>-463.61440786249989</v>
      </c>
    </row>
    <row r="3271" spans="1:4" x14ac:dyDescent="0.15">
      <c r="A3271">
        <v>3270</v>
      </c>
      <c r="B3271">
        <v>6.5381</v>
      </c>
      <c r="C3271">
        <f>'PID Simulator'!$D$7/SQRT(1+('PID Simulator'!$D$8*B3271)^2)</f>
        <v>1.5293174661844114E-2</v>
      </c>
      <c r="D3271">
        <f>-DEGREES(ATAN2(1,'PID Simulator'!$D$8*B3271))+DEGREES(-'PID Simulator'!$D$9*B3271)</f>
        <v>-463.72926751161873</v>
      </c>
    </row>
    <row r="3272" spans="1:4" x14ac:dyDescent="0.15">
      <c r="A3272">
        <v>3271</v>
      </c>
      <c r="B3272">
        <v>6.5400999999999998</v>
      </c>
      <c r="C3272">
        <f>'PID Simulator'!$D$7/SQRT(1+('PID Simulator'!$D$8*B3272)^2)</f>
        <v>1.528849901483074E-2</v>
      </c>
      <c r="D3272">
        <f>-DEGREES(ATAN2(1,'PID Simulator'!$D$8*B3272))+DEGREES(-'PID Simulator'!$D$9*B3272)</f>
        <v>-463.84412699680894</v>
      </c>
    </row>
    <row r="3273" spans="1:4" x14ac:dyDescent="0.15">
      <c r="A3273">
        <v>3272</v>
      </c>
      <c r="B3273">
        <v>6.5420999999999996</v>
      </c>
      <c r="C3273">
        <f>'PID Simulator'!$D$7/SQRT(1+('PID Simulator'!$D$8*B3273)^2)</f>
        <v>1.5283826225620332E-2</v>
      </c>
      <c r="D3273">
        <f>-DEGREES(ATAN2(1,'PID Simulator'!$D$8*B3273))+DEGREES(-'PID Simulator'!$D$9*B3273)</f>
        <v>-463.95898631822081</v>
      </c>
    </row>
    <row r="3274" spans="1:4" x14ac:dyDescent="0.15">
      <c r="A3274">
        <v>3273</v>
      </c>
      <c r="B3274">
        <v>6.5441000000000003</v>
      </c>
      <c r="C3274">
        <f>'PID Simulator'!$D$7/SQRT(1+('PID Simulator'!$D$8*B3274)^2)</f>
        <v>1.5279156291593919E-2</v>
      </c>
      <c r="D3274">
        <f>-DEGREES(ATAN2(1,'PID Simulator'!$D$8*B3274))+DEGREES(-'PID Simulator'!$D$9*B3274)</f>
        <v>-464.07384547600452</v>
      </c>
    </row>
    <row r="3275" spans="1:4" x14ac:dyDescent="0.15">
      <c r="A3275">
        <v>3274</v>
      </c>
      <c r="B3275">
        <v>6.5461</v>
      </c>
      <c r="C3275">
        <f>'PID Simulator'!$D$7/SQRT(1+('PID Simulator'!$D$8*B3275)^2)</f>
        <v>1.527448921013573E-2</v>
      </c>
      <c r="D3275">
        <f>-DEGREES(ATAN2(1,'PID Simulator'!$D$8*B3275))+DEGREES(-'PID Simulator'!$D$9*B3275)</f>
        <v>-464.18870447030986</v>
      </c>
    </row>
    <row r="3276" spans="1:4" x14ac:dyDescent="0.15">
      <c r="A3276">
        <v>3275</v>
      </c>
      <c r="B3276">
        <v>6.5480999999999998</v>
      </c>
      <c r="C3276">
        <f>'PID Simulator'!$D$7/SQRT(1+('PID Simulator'!$D$8*B3276)^2)</f>
        <v>1.5269824978633191E-2</v>
      </c>
      <c r="D3276">
        <f>-DEGREES(ATAN2(1,'PID Simulator'!$D$8*B3276))+DEGREES(-'PID Simulator'!$D$9*B3276)</f>
        <v>-464.30356330128672</v>
      </c>
    </row>
    <row r="3277" spans="1:4" x14ac:dyDescent="0.15">
      <c r="A3277">
        <v>3276</v>
      </c>
      <c r="B3277">
        <v>6.5500999999999996</v>
      </c>
      <c r="C3277">
        <f>'PID Simulator'!$D$7/SQRT(1+('PID Simulator'!$D$8*B3277)^2)</f>
        <v>1.5265163594476907E-2</v>
      </c>
      <c r="D3277">
        <f>-DEGREES(ATAN2(1,'PID Simulator'!$D$8*B3277))+DEGREES(-'PID Simulator'!$D$9*B3277)</f>
        <v>-464.41842196908459</v>
      </c>
    </row>
    <row r="3278" spans="1:4" x14ac:dyDescent="0.15">
      <c r="A3278">
        <v>3277</v>
      </c>
      <c r="B3278">
        <v>6.5521000000000003</v>
      </c>
      <c r="C3278">
        <f>'PID Simulator'!$D$7/SQRT(1+('PID Simulator'!$D$8*B3278)^2)</f>
        <v>1.5260505055060672E-2</v>
      </c>
      <c r="D3278">
        <f>-DEGREES(ATAN2(1,'PID Simulator'!$D$8*B3278))+DEGREES(-'PID Simulator'!$D$9*B3278)</f>
        <v>-464.53328047385287</v>
      </c>
    </row>
    <row r="3279" spans="1:4" x14ac:dyDescent="0.15">
      <c r="A3279">
        <v>3278</v>
      </c>
      <c r="B3279">
        <v>6.5541</v>
      </c>
      <c r="C3279">
        <f>'PID Simulator'!$D$7/SQRT(1+('PID Simulator'!$D$8*B3279)^2)</f>
        <v>1.525584935778147E-2</v>
      </c>
      <c r="D3279">
        <f>-DEGREES(ATAN2(1,'PID Simulator'!$D$8*B3279))+DEGREES(-'PID Simulator'!$D$9*B3279)</f>
        <v>-464.64813881574077</v>
      </c>
    </row>
    <row r="3280" spans="1:4" x14ac:dyDescent="0.15">
      <c r="A3280">
        <v>3279</v>
      </c>
      <c r="B3280">
        <v>6.5560999999999998</v>
      </c>
      <c r="C3280">
        <f>'PID Simulator'!$D$7/SQRT(1+('PID Simulator'!$D$8*B3280)^2)</f>
        <v>1.5251196500039439E-2</v>
      </c>
      <c r="D3280">
        <f>-DEGREES(ATAN2(1,'PID Simulator'!$D$8*B3280))+DEGREES(-'PID Simulator'!$D$9*B3280)</f>
        <v>-464.76299699489726</v>
      </c>
    </row>
    <row r="3281" spans="1:4" x14ac:dyDescent="0.15">
      <c r="A3281">
        <v>3280</v>
      </c>
      <c r="B3281">
        <v>6.5580999999999996</v>
      </c>
      <c r="C3281">
        <f>'PID Simulator'!$D$7/SQRT(1+('PID Simulator'!$D$8*B3281)^2)</f>
        <v>1.5246546479237899E-2</v>
      </c>
      <c r="D3281">
        <f>-DEGREES(ATAN2(1,'PID Simulator'!$D$8*B3281))+DEGREES(-'PID Simulator'!$D$9*B3281)</f>
        <v>-464.87785501147124</v>
      </c>
    </row>
    <row r="3282" spans="1:4" x14ac:dyDescent="0.15">
      <c r="A3282">
        <v>3281</v>
      </c>
      <c r="B3282">
        <v>6.5601000000000003</v>
      </c>
      <c r="C3282">
        <f>'PID Simulator'!$D$7/SQRT(1+('PID Simulator'!$D$8*B3282)^2)</f>
        <v>1.5241899292783335E-2</v>
      </c>
      <c r="D3282">
        <f>-DEGREES(ATAN2(1,'PID Simulator'!$D$8*B3282))+DEGREES(-'PID Simulator'!$D$9*B3282)</f>
        <v>-464.99271286561134</v>
      </c>
    </row>
    <row r="3283" spans="1:4" x14ac:dyDescent="0.15">
      <c r="A3283">
        <v>3282</v>
      </c>
      <c r="B3283">
        <v>6.5621</v>
      </c>
      <c r="C3283">
        <f>'PID Simulator'!$D$7/SQRT(1+('PID Simulator'!$D$8*B3283)^2)</f>
        <v>1.5237254938085391E-2</v>
      </c>
      <c r="D3283">
        <f>-DEGREES(ATAN2(1,'PID Simulator'!$D$8*B3283))+DEGREES(-'PID Simulator'!$D$9*B3283)</f>
        <v>-465.10757055746603</v>
      </c>
    </row>
    <row r="3284" spans="1:4" x14ac:dyDescent="0.15">
      <c r="A3284">
        <v>3283</v>
      </c>
      <c r="B3284">
        <v>6.5640999999999998</v>
      </c>
      <c r="C3284">
        <f>'PID Simulator'!$D$7/SQRT(1+('PID Simulator'!$D$8*B3284)^2)</f>
        <v>1.5232613412556864E-2</v>
      </c>
      <c r="D3284">
        <f>-DEGREES(ATAN2(1,'PID Simulator'!$D$8*B3284))+DEGREES(-'PID Simulator'!$D$9*B3284)</f>
        <v>-465.22242808718357</v>
      </c>
    </row>
    <row r="3285" spans="1:4" x14ac:dyDescent="0.15">
      <c r="A3285">
        <v>3284</v>
      </c>
      <c r="B3285">
        <v>6.5660999999999996</v>
      </c>
      <c r="C3285">
        <f>'PID Simulator'!$D$7/SQRT(1+('PID Simulator'!$D$8*B3285)^2)</f>
        <v>1.5227974713613703E-2</v>
      </c>
      <c r="D3285">
        <f>-DEGREES(ATAN2(1,'PID Simulator'!$D$8*B3285))+DEGREES(-'PID Simulator'!$D$9*B3285)</f>
        <v>-465.33728545491209</v>
      </c>
    </row>
    <row r="3286" spans="1:4" x14ac:dyDescent="0.15">
      <c r="A3286">
        <v>3285</v>
      </c>
      <c r="B3286">
        <v>6.5681000000000003</v>
      </c>
      <c r="C3286">
        <f>'PID Simulator'!$D$7/SQRT(1+('PID Simulator'!$D$8*B3286)^2)</f>
        <v>1.5223338838675006E-2</v>
      </c>
      <c r="D3286">
        <f>-DEGREES(ATAN2(1,'PID Simulator'!$D$8*B3286))+DEGREES(-'PID Simulator'!$D$9*B3286)</f>
        <v>-465.45214266079967</v>
      </c>
    </row>
    <row r="3287" spans="1:4" x14ac:dyDescent="0.15">
      <c r="A3287">
        <v>3286</v>
      </c>
      <c r="B3287">
        <v>6.5701000000000001</v>
      </c>
      <c r="C3287">
        <f>'PID Simulator'!$D$7/SQRT(1+('PID Simulator'!$D$8*B3287)^2)</f>
        <v>1.5218705785163003E-2</v>
      </c>
      <c r="D3287">
        <f>-DEGREES(ATAN2(1,'PID Simulator'!$D$8*B3287))+DEGREES(-'PID Simulator'!$D$9*B3287)</f>
        <v>-465.56699970499386</v>
      </c>
    </row>
    <row r="3288" spans="1:4" x14ac:dyDescent="0.15">
      <c r="A3288">
        <v>3287</v>
      </c>
      <c r="B3288">
        <v>6.5720999999999998</v>
      </c>
      <c r="C3288">
        <f>'PID Simulator'!$D$7/SQRT(1+('PID Simulator'!$D$8*B3288)^2)</f>
        <v>1.5214075550503059E-2</v>
      </c>
      <c r="D3288">
        <f>-DEGREES(ATAN2(1,'PID Simulator'!$D$8*B3288))+DEGREES(-'PID Simulator'!$D$9*B3288)</f>
        <v>-465.6818565876423</v>
      </c>
    </row>
    <row r="3289" spans="1:4" x14ac:dyDescent="0.15">
      <c r="A3289">
        <v>3288</v>
      </c>
      <c r="B3289">
        <v>6.5740999999999996</v>
      </c>
      <c r="C3289">
        <f>'PID Simulator'!$D$7/SQRT(1+('PID Simulator'!$D$8*B3289)^2)</f>
        <v>1.5209448132123693E-2</v>
      </c>
      <c r="D3289">
        <f>-DEGREES(ATAN2(1,'PID Simulator'!$D$8*B3289))+DEGREES(-'PID Simulator'!$D$9*B3289)</f>
        <v>-465.79671330889232</v>
      </c>
    </row>
    <row r="3290" spans="1:4" x14ac:dyDescent="0.15">
      <c r="A3290">
        <v>3289</v>
      </c>
      <c r="B3290">
        <v>6.5761000000000003</v>
      </c>
      <c r="C3290">
        <f>'PID Simulator'!$D$7/SQRT(1+('PID Simulator'!$D$8*B3290)^2)</f>
        <v>1.520482352745652E-2</v>
      </c>
      <c r="D3290">
        <f>-DEGREES(ATAN2(1,'PID Simulator'!$D$8*B3290))+DEGREES(-'PID Simulator'!$D$9*B3290)</f>
        <v>-465.91156986889132</v>
      </c>
    </row>
    <row r="3291" spans="1:4" x14ac:dyDescent="0.15">
      <c r="A3291">
        <v>3290</v>
      </c>
      <c r="B3291">
        <v>6.5781000000000001</v>
      </c>
      <c r="C3291">
        <f>'PID Simulator'!$D$7/SQRT(1+('PID Simulator'!$D$8*B3291)^2)</f>
        <v>1.5200201733936294E-2</v>
      </c>
      <c r="D3291">
        <f>-DEGREES(ATAN2(1,'PID Simulator'!$D$8*B3291))+DEGREES(-'PID Simulator'!$D$9*B3291)</f>
        <v>-466.02642626778618</v>
      </c>
    </row>
    <row r="3292" spans="1:4" x14ac:dyDescent="0.15">
      <c r="A3292">
        <v>3291</v>
      </c>
      <c r="B3292">
        <v>6.5800999999999998</v>
      </c>
      <c r="C3292">
        <f>'PID Simulator'!$D$7/SQRT(1+('PID Simulator'!$D$8*B3292)^2)</f>
        <v>1.5195582749000885E-2</v>
      </c>
      <c r="D3292">
        <f>-DEGREES(ATAN2(1,'PID Simulator'!$D$8*B3292))+DEGREES(-'PID Simulator'!$D$9*B3292)</f>
        <v>-466.14128250572367</v>
      </c>
    </row>
    <row r="3293" spans="1:4" x14ac:dyDescent="0.15">
      <c r="A3293">
        <v>3292</v>
      </c>
      <c r="B3293">
        <v>6.5820999999999996</v>
      </c>
      <c r="C3293">
        <f>'PID Simulator'!$D$7/SQRT(1+('PID Simulator'!$D$8*B3293)^2)</f>
        <v>1.519096657009127E-2</v>
      </c>
      <c r="D3293">
        <f>-DEGREES(ATAN2(1,'PID Simulator'!$D$8*B3293))+DEGREES(-'PID Simulator'!$D$9*B3293)</f>
        <v>-466.25613858285072</v>
      </c>
    </row>
    <row r="3294" spans="1:4" x14ac:dyDescent="0.15">
      <c r="A3294">
        <v>3293</v>
      </c>
      <c r="B3294">
        <v>6.5841000000000003</v>
      </c>
      <c r="C3294">
        <f>'PID Simulator'!$D$7/SQRT(1+('PID Simulator'!$D$8*B3294)^2)</f>
        <v>1.5186353194651538E-2</v>
      </c>
      <c r="D3294">
        <f>-DEGREES(ATAN2(1,'PID Simulator'!$D$8*B3294))+DEGREES(-'PID Simulator'!$D$9*B3294)</f>
        <v>-466.37099449931372</v>
      </c>
    </row>
    <row r="3295" spans="1:4" x14ac:dyDescent="0.15">
      <c r="A3295">
        <v>3294</v>
      </c>
      <c r="B3295">
        <v>6.5861000000000001</v>
      </c>
      <c r="C3295">
        <f>'PID Simulator'!$D$7/SQRT(1+('PID Simulator'!$D$8*B3295)^2)</f>
        <v>1.5181742620128877E-2</v>
      </c>
      <c r="D3295">
        <f>-DEGREES(ATAN2(1,'PID Simulator'!$D$8*B3295))+DEGREES(-'PID Simulator'!$D$9*B3295)</f>
        <v>-466.48585025525892</v>
      </c>
    </row>
    <row r="3296" spans="1:4" x14ac:dyDescent="0.15">
      <c r="A3296">
        <v>3295</v>
      </c>
      <c r="B3296">
        <v>6.5880999999999998</v>
      </c>
      <c r="C3296">
        <f>'PID Simulator'!$D$7/SQRT(1+('PID Simulator'!$D$8*B3296)^2)</f>
        <v>1.5177134843973579E-2</v>
      </c>
      <c r="D3296">
        <f>-DEGREES(ATAN2(1,'PID Simulator'!$D$8*B3296))+DEGREES(-'PID Simulator'!$D$9*B3296)</f>
        <v>-466.60070585083247</v>
      </c>
    </row>
    <row r="3297" spans="1:4" x14ac:dyDescent="0.15">
      <c r="A3297">
        <v>3296</v>
      </c>
      <c r="B3297">
        <v>6.5900999999999996</v>
      </c>
      <c r="C3297">
        <f>'PID Simulator'!$D$7/SQRT(1+('PID Simulator'!$D$8*B3297)^2)</f>
        <v>1.517252986363902E-2</v>
      </c>
      <c r="D3297">
        <f>-DEGREES(ATAN2(1,'PID Simulator'!$D$8*B3297))+DEGREES(-'PID Simulator'!$D$9*B3297)</f>
        <v>-466.71556128618045</v>
      </c>
    </row>
    <row r="3298" spans="1:4" x14ac:dyDescent="0.15">
      <c r="A3298">
        <v>3297</v>
      </c>
      <c r="B3298">
        <v>6.5921000000000003</v>
      </c>
      <c r="C3298">
        <f>'PID Simulator'!$D$7/SQRT(1+('PID Simulator'!$D$8*B3298)^2)</f>
        <v>1.5167927676581672E-2</v>
      </c>
      <c r="D3298">
        <f>-DEGREES(ATAN2(1,'PID Simulator'!$D$8*B3298))+DEGREES(-'PID Simulator'!$D$9*B3298)</f>
        <v>-466.8304165614486</v>
      </c>
    </row>
    <row r="3299" spans="1:4" x14ac:dyDescent="0.15">
      <c r="A3299">
        <v>3298</v>
      </c>
      <c r="B3299">
        <v>6.5941000000000001</v>
      </c>
      <c r="C3299">
        <f>'PID Simulator'!$D$7/SQRT(1+('PID Simulator'!$D$8*B3299)^2)</f>
        <v>1.5163328280261096E-2</v>
      </c>
      <c r="D3299">
        <f>-DEGREES(ATAN2(1,'PID Simulator'!$D$8*B3299))+DEGREES(-'PID Simulator'!$D$9*B3299)</f>
        <v>-466.9452716767824</v>
      </c>
    </row>
    <row r="3300" spans="1:4" x14ac:dyDescent="0.15">
      <c r="A3300">
        <v>3299</v>
      </c>
      <c r="B3300">
        <v>6.5960999999999999</v>
      </c>
      <c r="C3300">
        <f>'PID Simulator'!$D$7/SQRT(1+('PID Simulator'!$D$8*B3300)^2)</f>
        <v>1.5158731672139917E-2</v>
      </c>
      <c r="D3300">
        <f>-DEGREES(ATAN2(1,'PID Simulator'!$D$8*B3300))+DEGREES(-'PID Simulator'!$D$9*B3300)</f>
        <v>-467.06012663232747</v>
      </c>
    </row>
    <row r="3301" spans="1:4" x14ac:dyDescent="0.15">
      <c r="A3301">
        <v>3300</v>
      </c>
      <c r="B3301">
        <v>6.5980999999999996</v>
      </c>
      <c r="C3301">
        <f>'PID Simulator'!$D$7/SQRT(1+('PID Simulator'!$D$8*B3301)^2)</f>
        <v>1.5154137849683847E-2</v>
      </c>
      <c r="D3301">
        <f>-DEGREES(ATAN2(1,'PID Simulator'!$D$8*B3301))+DEGREES(-'PID Simulator'!$D$9*B3301)</f>
        <v>-467.17498142822899</v>
      </c>
    </row>
    <row r="3302" spans="1:4" x14ac:dyDescent="0.15">
      <c r="A3302">
        <v>3301</v>
      </c>
      <c r="B3302">
        <v>6.6001000000000003</v>
      </c>
      <c r="C3302">
        <f>'PID Simulator'!$D$7/SQRT(1+('PID Simulator'!$D$8*B3302)^2)</f>
        <v>1.5149546810361663E-2</v>
      </c>
      <c r="D3302">
        <f>-DEGREES(ATAN2(1,'PID Simulator'!$D$8*B3302))+DEGREES(-'PID Simulator'!$D$9*B3302)</f>
        <v>-467.28983606463214</v>
      </c>
    </row>
    <row r="3303" spans="1:4" x14ac:dyDescent="0.15">
      <c r="A3303">
        <v>3302</v>
      </c>
      <c r="B3303">
        <v>6.6021000000000001</v>
      </c>
      <c r="C3303">
        <f>'PID Simulator'!$D$7/SQRT(1+('PID Simulator'!$D$8*B3303)^2)</f>
        <v>1.5144958551645217E-2</v>
      </c>
      <c r="D3303">
        <f>-DEGREES(ATAN2(1,'PID Simulator'!$D$8*B3303))+DEGREES(-'PID Simulator'!$D$9*B3303)</f>
        <v>-467.40469054168159</v>
      </c>
    </row>
    <row r="3304" spans="1:4" x14ac:dyDescent="0.15">
      <c r="A3304">
        <v>3303</v>
      </c>
      <c r="B3304">
        <v>6.6040999999999999</v>
      </c>
      <c r="C3304">
        <f>'PID Simulator'!$D$7/SQRT(1+('PID Simulator'!$D$8*B3304)^2)</f>
        <v>1.51403730710094E-2</v>
      </c>
      <c r="D3304">
        <f>-DEGREES(ATAN2(1,'PID Simulator'!$D$8*B3304))+DEGREES(-'PID Simulator'!$D$9*B3304)</f>
        <v>-467.51954485952228</v>
      </c>
    </row>
    <row r="3305" spans="1:4" x14ac:dyDescent="0.15">
      <c r="A3305">
        <v>3304</v>
      </c>
      <c r="B3305">
        <v>6.6060999999999996</v>
      </c>
      <c r="C3305">
        <f>'PID Simulator'!$D$7/SQRT(1+('PID Simulator'!$D$8*B3305)^2)</f>
        <v>1.5135790365932187E-2</v>
      </c>
      <c r="D3305">
        <f>-DEGREES(ATAN2(1,'PID Simulator'!$D$8*B3305))+DEGREES(-'PID Simulator'!$D$9*B3305)</f>
        <v>-467.63439901829878</v>
      </c>
    </row>
    <row r="3306" spans="1:4" x14ac:dyDescent="0.15">
      <c r="A3306">
        <v>3305</v>
      </c>
      <c r="B3306">
        <v>6.6081000000000003</v>
      </c>
      <c r="C3306">
        <f>'PID Simulator'!$D$7/SQRT(1+('PID Simulator'!$D$8*B3306)^2)</f>
        <v>1.5131210433894576E-2</v>
      </c>
      <c r="D3306">
        <f>-DEGREES(ATAN2(1,'PID Simulator'!$D$8*B3306))+DEGREES(-'PID Simulator'!$D$9*B3306)</f>
        <v>-467.74925301815534</v>
      </c>
    </row>
    <row r="3307" spans="1:4" x14ac:dyDescent="0.15">
      <c r="A3307">
        <v>3306</v>
      </c>
      <c r="B3307">
        <v>6.6101000000000001</v>
      </c>
      <c r="C3307">
        <f>'PID Simulator'!$D$7/SQRT(1+('PID Simulator'!$D$8*B3307)^2)</f>
        <v>1.5126633272380641E-2</v>
      </c>
      <c r="D3307">
        <f>-DEGREES(ATAN2(1,'PID Simulator'!$D$8*B3307))+DEGREES(-'PID Simulator'!$D$9*B3307)</f>
        <v>-467.86410685923624</v>
      </c>
    </row>
    <row r="3308" spans="1:4" x14ac:dyDescent="0.15">
      <c r="A3308">
        <v>3307</v>
      </c>
      <c r="B3308">
        <v>6.6120999999999999</v>
      </c>
      <c r="C3308">
        <f>'PID Simulator'!$D$7/SQRT(1+('PID Simulator'!$D$8*B3308)^2)</f>
        <v>1.5122058878877472E-2</v>
      </c>
      <c r="D3308">
        <f>-DEGREES(ATAN2(1,'PID Simulator'!$D$8*B3308))+DEGREES(-'PID Simulator'!$D$9*B3308)</f>
        <v>-467.97896054168552</v>
      </c>
    </row>
    <row r="3309" spans="1:4" x14ac:dyDescent="0.15">
      <c r="A3309">
        <v>3308</v>
      </c>
      <c r="B3309">
        <v>6.6140999999999996</v>
      </c>
      <c r="C3309">
        <f>'PID Simulator'!$D$7/SQRT(1+('PID Simulator'!$D$8*B3309)^2)</f>
        <v>1.5117487250875215E-2</v>
      </c>
      <c r="D3309">
        <f>-DEGREES(ATAN2(1,'PID Simulator'!$D$8*B3309))+DEGREES(-'PID Simulator'!$D$9*B3309)</f>
        <v>-468.093814065647</v>
      </c>
    </row>
    <row r="3310" spans="1:4" x14ac:dyDescent="0.15">
      <c r="A3310">
        <v>3309</v>
      </c>
      <c r="B3310">
        <v>6.6161000000000003</v>
      </c>
      <c r="C3310">
        <f>'PID Simulator'!$D$7/SQRT(1+('PID Simulator'!$D$8*B3310)^2)</f>
        <v>1.5112918385867037E-2</v>
      </c>
      <c r="D3310">
        <f>-DEGREES(ATAN2(1,'PID Simulator'!$D$8*B3310))+DEGREES(-'PID Simulator'!$D$9*B3310)</f>
        <v>-468.20866743126442</v>
      </c>
    </row>
    <row r="3311" spans="1:4" x14ac:dyDescent="0.15">
      <c r="A3311">
        <v>3310</v>
      </c>
      <c r="B3311">
        <v>6.6181000000000001</v>
      </c>
      <c r="C3311">
        <f>'PID Simulator'!$D$7/SQRT(1+('PID Simulator'!$D$8*B3311)^2)</f>
        <v>1.5108352281349144E-2</v>
      </c>
      <c r="D3311">
        <f>-DEGREES(ATAN2(1,'PID Simulator'!$D$8*B3311))+DEGREES(-'PID Simulator'!$D$9*B3311)</f>
        <v>-468.3235206386812</v>
      </c>
    </row>
    <row r="3312" spans="1:4" x14ac:dyDescent="0.15">
      <c r="A3312">
        <v>3311</v>
      </c>
      <c r="B3312">
        <v>6.6200999999999999</v>
      </c>
      <c r="C3312">
        <f>'PID Simulator'!$D$7/SQRT(1+('PID Simulator'!$D$8*B3312)^2)</f>
        <v>1.5103788934820759E-2</v>
      </c>
      <c r="D3312">
        <f>-DEGREES(ATAN2(1,'PID Simulator'!$D$8*B3312))+DEGREES(-'PID Simulator'!$D$9*B3312)</f>
        <v>-468.43837368804077</v>
      </c>
    </row>
    <row r="3313" spans="1:4" x14ac:dyDescent="0.15">
      <c r="A3313">
        <v>3312</v>
      </c>
      <c r="B3313">
        <v>6.6220999999999997</v>
      </c>
      <c r="C3313">
        <f>'PID Simulator'!$D$7/SQRT(1+('PID Simulator'!$D$8*B3313)^2)</f>
        <v>1.5099228343784125E-2</v>
      </c>
      <c r="D3313">
        <f>-DEGREES(ATAN2(1,'PID Simulator'!$D$8*B3313))+DEGREES(-'PID Simulator'!$D$9*B3313)</f>
        <v>-468.55322657948625</v>
      </c>
    </row>
    <row r="3314" spans="1:4" x14ac:dyDescent="0.15">
      <c r="A3314">
        <v>3313</v>
      </c>
      <c r="B3314">
        <v>6.6241000000000003</v>
      </c>
      <c r="C3314">
        <f>'PID Simulator'!$D$7/SQRT(1+('PID Simulator'!$D$8*B3314)^2)</f>
        <v>1.5094670505744505E-2</v>
      </c>
      <c r="D3314">
        <f>-DEGREES(ATAN2(1,'PID Simulator'!$D$8*B3314))+DEGREES(-'PID Simulator'!$D$9*B3314)</f>
        <v>-468.66807931316072</v>
      </c>
    </row>
    <row r="3315" spans="1:4" x14ac:dyDescent="0.15">
      <c r="A3315">
        <v>3314</v>
      </c>
      <c r="B3315">
        <v>6.6261000000000001</v>
      </c>
      <c r="C3315">
        <f>'PID Simulator'!$D$7/SQRT(1+('PID Simulator'!$D$8*B3315)^2)</f>
        <v>1.5090115418210167E-2</v>
      </c>
      <c r="D3315">
        <f>-DEGREES(ATAN2(1,'PID Simulator'!$D$8*B3315))+DEGREES(-'PID Simulator'!$D$9*B3315)</f>
        <v>-468.78293188920691</v>
      </c>
    </row>
    <row r="3316" spans="1:4" x14ac:dyDescent="0.15">
      <c r="A3316">
        <v>3315</v>
      </c>
      <c r="B3316">
        <v>6.6280999999999999</v>
      </c>
      <c r="C3316">
        <f>'PID Simulator'!$D$7/SQRT(1+('PID Simulator'!$D$8*B3316)^2)</f>
        <v>1.5085563078692382E-2</v>
      </c>
      <c r="D3316">
        <f>-DEGREES(ATAN2(1,'PID Simulator'!$D$8*B3316))+DEGREES(-'PID Simulator'!$D$9*B3316)</f>
        <v>-468.89778430776744</v>
      </c>
    </row>
    <row r="3317" spans="1:4" x14ac:dyDescent="0.15">
      <c r="A3317">
        <v>3316</v>
      </c>
      <c r="B3317">
        <v>6.6300999999999997</v>
      </c>
      <c r="C3317">
        <f>'PID Simulator'!$D$7/SQRT(1+('PID Simulator'!$D$8*B3317)^2)</f>
        <v>1.5081013484705431E-2</v>
      </c>
      <c r="D3317">
        <f>-DEGREES(ATAN2(1,'PID Simulator'!$D$8*B3317))+DEGREES(-'PID Simulator'!$D$9*B3317)</f>
        <v>-469.01263656898476</v>
      </c>
    </row>
    <row r="3318" spans="1:4" x14ac:dyDescent="0.15">
      <c r="A3318">
        <v>3317</v>
      </c>
      <c r="B3318">
        <v>6.6321000000000003</v>
      </c>
      <c r="C3318">
        <f>'PID Simulator'!$D$7/SQRT(1+('PID Simulator'!$D$8*B3318)^2)</f>
        <v>1.5076466633766588E-2</v>
      </c>
      <c r="D3318">
        <f>-DEGREES(ATAN2(1,'PID Simulator'!$D$8*B3318))+DEGREES(-'PID Simulator'!$D$9*B3318)</f>
        <v>-469.12748867300138</v>
      </c>
    </row>
    <row r="3319" spans="1:4" x14ac:dyDescent="0.15">
      <c r="A3319">
        <v>3318</v>
      </c>
      <c r="B3319">
        <v>6.6341000000000001</v>
      </c>
      <c r="C3319">
        <f>'PID Simulator'!$D$7/SQRT(1+('PID Simulator'!$D$8*B3319)^2)</f>
        <v>1.5071922523396114E-2</v>
      </c>
      <c r="D3319">
        <f>-DEGREES(ATAN2(1,'PID Simulator'!$D$8*B3319))+DEGREES(-'PID Simulator'!$D$9*B3319)</f>
        <v>-469.24234061995924</v>
      </c>
    </row>
    <row r="3320" spans="1:4" x14ac:dyDescent="0.15">
      <c r="A3320">
        <v>3319</v>
      </c>
      <c r="B3320">
        <v>6.6360999999999999</v>
      </c>
      <c r="C3320">
        <f>'PID Simulator'!$D$7/SQRT(1+('PID Simulator'!$D$8*B3320)^2)</f>
        <v>1.5067381151117266E-2</v>
      </c>
      <c r="D3320">
        <f>-DEGREES(ATAN2(1,'PID Simulator'!$D$8*B3320))+DEGREES(-'PID Simulator'!$D$9*B3320)</f>
        <v>-469.35719241000038</v>
      </c>
    </row>
    <row r="3321" spans="1:4" x14ac:dyDescent="0.15">
      <c r="A3321">
        <v>3320</v>
      </c>
      <c r="B3321">
        <v>6.6380999999999997</v>
      </c>
      <c r="C3321">
        <f>'PID Simulator'!$D$7/SQRT(1+('PID Simulator'!$D$8*B3321)^2)</f>
        <v>1.5062842514456278E-2</v>
      </c>
      <c r="D3321">
        <f>-DEGREES(ATAN2(1,'PID Simulator'!$D$8*B3321))+DEGREES(-'PID Simulator'!$D$9*B3321)</f>
        <v>-469.47204404326652</v>
      </c>
    </row>
    <row r="3322" spans="1:4" x14ac:dyDescent="0.15">
      <c r="A3322">
        <v>3321</v>
      </c>
      <c r="B3322">
        <v>6.6401000000000003</v>
      </c>
      <c r="C3322">
        <f>'PID Simulator'!$D$7/SQRT(1+('PID Simulator'!$D$8*B3322)^2)</f>
        <v>1.5058306610942363E-2</v>
      </c>
      <c r="D3322">
        <f>-DEGREES(ATAN2(1,'PID Simulator'!$D$8*B3322))+DEGREES(-'PID Simulator'!$D$9*B3322)</f>
        <v>-469.58689551989937</v>
      </c>
    </row>
    <row r="3323" spans="1:4" x14ac:dyDescent="0.15">
      <c r="A3323">
        <v>3322</v>
      </c>
      <c r="B3323">
        <v>6.6421000000000001</v>
      </c>
      <c r="C3323">
        <f>'PID Simulator'!$D$7/SQRT(1+('PID Simulator'!$D$8*B3323)^2)</f>
        <v>1.5053773438107718E-2</v>
      </c>
      <c r="D3323">
        <f>-DEGREES(ATAN2(1,'PID Simulator'!$D$8*B3323))+DEGREES(-'PID Simulator'!$D$9*B3323)</f>
        <v>-469.70174684004036</v>
      </c>
    </row>
    <row r="3324" spans="1:4" x14ac:dyDescent="0.15">
      <c r="A3324">
        <v>3323</v>
      </c>
      <c r="B3324">
        <v>6.6440999999999999</v>
      </c>
      <c r="C3324">
        <f>'PID Simulator'!$D$7/SQRT(1+('PID Simulator'!$D$8*B3324)^2)</f>
        <v>1.5049242993487495E-2</v>
      </c>
      <c r="D3324">
        <f>-DEGREES(ATAN2(1,'PID Simulator'!$D$8*B3324))+DEGREES(-'PID Simulator'!$D$9*B3324)</f>
        <v>-469.81659800383068</v>
      </c>
    </row>
    <row r="3325" spans="1:4" x14ac:dyDescent="0.15">
      <c r="A3325">
        <v>3324</v>
      </c>
      <c r="B3325">
        <v>6.6460999999999997</v>
      </c>
      <c r="C3325">
        <f>'PID Simulator'!$D$7/SQRT(1+('PID Simulator'!$D$8*B3325)^2)</f>
        <v>1.504471527461982E-2</v>
      </c>
      <c r="D3325">
        <f>-DEGREES(ATAN2(1,'PID Simulator'!$D$8*B3325))+DEGREES(-'PID Simulator'!$D$9*B3325)</f>
        <v>-469.93144901141147</v>
      </c>
    </row>
    <row r="3326" spans="1:4" x14ac:dyDescent="0.15">
      <c r="A3326">
        <v>3325</v>
      </c>
      <c r="B3326">
        <v>6.6481000000000003</v>
      </c>
      <c r="C3326">
        <f>'PID Simulator'!$D$7/SQRT(1+('PID Simulator'!$D$8*B3326)^2)</f>
        <v>1.5040190279045776E-2</v>
      </c>
      <c r="D3326">
        <f>-DEGREES(ATAN2(1,'PID Simulator'!$D$8*B3326))+DEGREES(-'PID Simulator'!$D$9*B3326)</f>
        <v>-470.04629986292383</v>
      </c>
    </row>
    <row r="3327" spans="1:4" x14ac:dyDescent="0.15">
      <c r="A3327">
        <v>3326</v>
      </c>
      <c r="B3327">
        <v>6.6501000000000001</v>
      </c>
      <c r="C3327">
        <f>'PID Simulator'!$D$7/SQRT(1+('PID Simulator'!$D$8*B3327)^2)</f>
        <v>1.5035668004309407E-2</v>
      </c>
      <c r="D3327">
        <f>-DEGREES(ATAN2(1,'PID Simulator'!$D$8*B3327))+DEGREES(-'PID Simulator'!$D$9*B3327)</f>
        <v>-470.16115055850827</v>
      </c>
    </row>
    <row r="3328" spans="1:4" x14ac:dyDescent="0.15">
      <c r="A3328">
        <v>3327</v>
      </c>
      <c r="B3328">
        <v>6.6520999999999999</v>
      </c>
      <c r="C3328">
        <f>'PID Simulator'!$D$7/SQRT(1+('PID Simulator'!$D$8*B3328)^2)</f>
        <v>1.5031148447957712E-2</v>
      </c>
      <c r="D3328">
        <f>-DEGREES(ATAN2(1,'PID Simulator'!$D$8*B3328))+DEGREES(-'PID Simulator'!$D$9*B3328)</f>
        <v>-470.27600109830558</v>
      </c>
    </row>
    <row r="3329" spans="1:4" x14ac:dyDescent="0.15">
      <c r="A3329">
        <v>3328</v>
      </c>
      <c r="B3329">
        <v>6.6540999999999997</v>
      </c>
      <c r="C3329">
        <f>'PID Simulator'!$D$7/SQRT(1+('PID Simulator'!$D$8*B3329)^2)</f>
        <v>1.5026631607540619E-2</v>
      </c>
      <c r="D3329">
        <f>-DEGREES(ATAN2(1,'PID Simulator'!$D$8*B3329))+DEGREES(-'PID Simulator'!$D$9*B3329)</f>
        <v>-470.39085148245613</v>
      </c>
    </row>
    <row r="3330" spans="1:4" x14ac:dyDescent="0.15">
      <c r="A3330">
        <v>3329</v>
      </c>
      <c r="B3330">
        <v>6.6561000000000003</v>
      </c>
      <c r="C3330">
        <f>'PID Simulator'!$D$7/SQRT(1+('PID Simulator'!$D$8*B3330)^2)</f>
        <v>1.5022117480611019E-2</v>
      </c>
      <c r="D3330">
        <f>-DEGREES(ATAN2(1,'PID Simulator'!$D$8*B3330))+DEGREES(-'PID Simulator'!$D$9*B3330)</f>
        <v>-470.50570171110024</v>
      </c>
    </row>
    <row r="3331" spans="1:4" x14ac:dyDescent="0.15">
      <c r="A3331">
        <v>3330</v>
      </c>
      <c r="B3331">
        <v>6.6581000000000001</v>
      </c>
      <c r="C3331">
        <f>'PID Simulator'!$D$7/SQRT(1+('PID Simulator'!$D$8*B3331)^2)</f>
        <v>1.5017606064724737E-2</v>
      </c>
      <c r="D3331">
        <f>-DEGREES(ATAN2(1,'PID Simulator'!$D$8*B3331))+DEGREES(-'PID Simulator'!$D$9*B3331)</f>
        <v>-470.62055178437782</v>
      </c>
    </row>
    <row r="3332" spans="1:4" x14ac:dyDescent="0.15">
      <c r="A3332">
        <v>3331</v>
      </c>
      <c r="B3332">
        <v>6.6600999999999999</v>
      </c>
      <c r="C3332">
        <f>'PID Simulator'!$D$7/SQRT(1+('PID Simulator'!$D$8*B3332)^2)</f>
        <v>1.5013097357440525E-2</v>
      </c>
      <c r="D3332">
        <f>-DEGREES(ATAN2(1,'PID Simulator'!$D$8*B3332))+DEGREES(-'PID Simulator'!$D$9*B3332)</f>
        <v>-470.73540170242899</v>
      </c>
    </row>
    <row r="3333" spans="1:4" x14ac:dyDescent="0.15">
      <c r="A3333">
        <v>3332</v>
      </c>
      <c r="B3333">
        <v>6.6620999999999997</v>
      </c>
      <c r="C3333">
        <f>'PID Simulator'!$D$7/SQRT(1+('PID Simulator'!$D$8*B3333)^2)</f>
        <v>1.5008591356320076E-2</v>
      </c>
      <c r="D3333">
        <f>-DEGREES(ATAN2(1,'PID Simulator'!$D$8*B3333))+DEGREES(-'PID Simulator'!$D$9*B3333)</f>
        <v>-470.85025146539346</v>
      </c>
    </row>
    <row r="3334" spans="1:4" x14ac:dyDescent="0.15">
      <c r="A3334">
        <v>3333</v>
      </c>
      <c r="B3334">
        <v>6.6640999999999995</v>
      </c>
      <c r="C3334">
        <f>'PID Simulator'!$D$7/SQRT(1+('PID Simulator'!$D$8*B3334)^2)</f>
        <v>1.5004088058927993E-2</v>
      </c>
      <c r="D3334">
        <f>-DEGREES(ATAN2(1,'PID Simulator'!$D$8*B3334))+DEGREES(-'PID Simulator'!$D$9*B3334)</f>
        <v>-470.96510107341078</v>
      </c>
    </row>
    <row r="3335" spans="1:4" x14ac:dyDescent="0.15">
      <c r="A3335">
        <v>3334</v>
      </c>
      <c r="B3335">
        <v>6.6661000000000001</v>
      </c>
      <c r="C3335">
        <f>'PID Simulator'!$D$7/SQRT(1+('PID Simulator'!$D$8*B3335)^2)</f>
        <v>1.4999587462831815E-2</v>
      </c>
      <c r="D3335">
        <f>-DEGREES(ATAN2(1,'PID Simulator'!$D$8*B3335))+DEGREES(-'PID Simulator'!$D$9*B3335)</f>
        <v>-471.07995052662034</v>
      </c>
    </row>
    <row r="3336" spans="1:4" x14ac:dyDescent="0.15">
      <c r="A3336">
        <v>3335</v>
      </c>
      <c r="B3336">
        <v>6.6680999999999999</v>
      </c>
      <c r="C3336">
        <f>'PID Simulator'!$D$7/SQRT(1+('PID Simulator'!$D$8*B3336)^2)</f>
        <v>1.4995089565601992E-2</v>
      </c>
      <c r="D3336">
        <f>-DEGREES(ATAN2(1,'PID Simulator'!$D$8*B3336))+DEGREES(-'PID Simulator'!$D$9*B3336)</f>
        <v>-471.19479982516151</v>
      </c>
    </row>
    <row r="3337" spans="1:4" x14ac:dyDescent="0.15">
      <c r="A3337">
        <v>3336</v>
      </c>
      <c r="B3337">
        <v>6.6700999999999997</v>
      </c>
      <c r="C3337">
        <f>'PID Simulator'!$D$7/SQRT(1+('PID Simulator'!$D$8*B3337)^2)</f>
        <v>1.4990594364811885E-2</v>
      </c>
      <c r="D3337">
        <f>-DEGREES(ATAN2(1,'PID Simulator'!$D$8*B3337))+DEGREES(-'PID Simulator'!$D$9*B3337)</f>
        <v>-471.30964896917334</v>
      </c>
    </row>
    <row r="3338" spans="1:4" x14ac:dyDescent="0.15">
      <c r="A3338">
        <v>3337</v>
      </c>
      <c r="B3338">
        <v>6.6720999999999995</v>
      </c>
      <c r="C3338">
        <f>'PID Simulator'!$D$7/SQRT(1+('PID Simulator'!$D$8*B3338)^2)</f>
        <v>1.4986101858037768E-2</v>
      </c>
      <c r="D3338">
        <f>-DEGREES(ATAN2(1,'PID Simulator'!$D$8*B3338))+DEGREES(-'PID Simulator'!$D$9*B3338)</f>
        <v>-471.42449795879463</v>
      </c>
    </row>
    <row r="3339" spans="1:4" x14ac:dyDescent="0.15">
      <c r="A3339">
        <v>3338</v>
      </c>
      <c r="B3339">
        <v>6.6741000000000001</v>
      </c>
      <c r="C3339">
        <f>'PID Simulator'!$D$7/SQRT(1+('PID Simulator'!$D$8*B3339)^2)</f>
        <v>1.4981612042858805E-2</v>
      </c>
      <c r="D3339">
        <f>-DEGREES(ATAN2(1,'PID Simulator'!$D$8*B3339))+DEGREES(-'PID Simulator'!$D$9*B3339)</f>
        <v>-471.53934679416432</v>
      </c>
    </row>
    <row r="3340" spans="1:4" x14ac:dyDescent="0.15">
      <c r="A3340">
        <v>3339</v>
      </c>
      <c r="B3340">
        <v>6.6760999999999999</v>
      </c>
      <c r="C3340">
        <f>'PID Simulator'!$D$7/SQRT(1+('PID Simulator'!$D$8*B3340)^2)</f>
        <v>1.4977124916857078E-2</v>
      </c>
      <c r="D3340">
        <f>-DEGREES(ATAN2(1,'PID Simulator'!$D$8*B3340))+DEGREES(-'PID Simulator'!$D$9*B3340)</f>
        <v>-471.65419547542092</v>
      </c>
    </row>
    <row r="3341" spans="1:4" x14ac:dyDescent="0.15">
      <c r="A3341">
        <v>3340</v>
      </c>
      <c r="B3341">
        <v>6.6780999999999997</v>
      </c>
      <c r="C3341">
        <f>'PID Simulator'!$D$7/SQRT(1+('PID Simulator'!$D$8*B3341)^2)</f>
        <v>1.4972640477617555E-2</v>
      </c>
      <c r="D3341">
        <f>-DEGREES(ATAN2(1,'PID Simulator'!$D$8*B3341))+DEGREES(-'PID Simulator'!$D$9*B3341)</f>
        <v>-471.7690440027028</v>
      </c>
    </row>
    <row r="3342" spans="1:4" x14ac:dyDescent="0.15">
      <c r="A3342">
        <v>3341</v>
      </c>
      <c r="B3342">
        <v>6.6800999999999995</v>
      </c>
      <c r="C3342">
        <f>'PID Simulator'!$D$7/SQRT(1+('PID Simulator'!$D$8*B3342)^2)</f>
        <v>1.496815872272809E-2</v>
      </c>
      <c r="D3342">
        <f>-DEGREES(ATAN2(1,'PID Simulator'!$D$8*B3342))+DEGREES(-'PID Simulator'!$D$9*B3342)</f>
        <v>-471.8838923761482</v>
      </c>
    </row>
    <row r="3343" spans="1:4" x14ac:dyDescent="0.15">
      <c r="A3343">
        <v>3342</v>
      </c>
      <c r="B3343">
        <v>6.6821000000000002</v>
      </c>
      <c r="C3343">
        <f>'PID Simulator'!$D$7/SQRT(1+('PID Simulator'!$D$8*B3343)^2)</f>
        <v>1.4963679649779427E-2</v>
      </c>
      <c r="D3343">
        <f>-DEGREES(ATAN2(1,'PID Simulator'!$D$8*B3343))+DEGREES(-'PID Simulator'!$D$9*B3343)</f>
        <v>-471.99874059589536</v>
      </c>
    </row>
    <row r="3344" spans="1:4" x14ac:dyDescent="0.15">
      <c r="A3344">
        <v>3343</v>
      </c>
      <c r="B3344">
        <v>6.6840999999999999</v>
      </c>
      <c r="C3344">
        <f>'PID Simulator'!$D$7/SQRT(1+('PID Simulator'!$D$8*B3344)^2)</f>
        <v>1.4959203256365199E-2</v>
      </c>
      <c r="D3344">
        <f>-DEGREES(ATAN2(1,'PID Simulator'!$D$8*B3344))+DEGREES(-'PID Simulator'!$D$9*B3344)</f>
        <v>-472.11358866208212</v>
      </c>
    </row>
    <row r="3345" spans="1:4" x14ac:dyDescent="0.15">
      <c r="A3345">
        <v>3344</v>
      </c>
      <c r="B3345">
        <v>6.6860999999999997</v>
      </c>
      <c r="C3345">
        <f>'PID Simulator'!$D$7/SQRT(1+('PID Simulator'!$D$8*B3345)^2)</f>
        <v>1.4954729540081906E-2</v>
      </c>
      <c r="D3345">
        <f>-DEGREES(ATAN2(1,'PID Simulator'!$D$8*B3345))+DEGREES(-'PID Simulator'!$D$9*B3345)</f>
        <v>-472.22843657484617</v>
      </c>
    </row>
    <row r="3346" spans="1:4" x14ac:dyDescent="0.15">
      <c r="A3346">
        <v>3345</v>
      </c>
      <c r="B3346">
        <v>6.6880999999999995</v>
      </c>
      <c r="C3346">
        <f>'PID Simulator'!$D$7/SQRT(1+('PID Simulator'!$D$8*B3346)^2)</f>
        <v>1.4950258498528921E-2</v>
      </c>
      <c r="D3346">
        <f>-DEGREES(ATAN2(1,'PID Simulator'!$D$8*B3346))+DEGREES(-'PID Simulator'!$D$9*B3346)</f>
        <v>-472.34328433432523</v>
      </c>
    </row>
    <row r="3347" spans="1:4" x14ac:dyDescent="0.15">
      <c r="A3347">
        <v>3346</v>
      </c>
      <c r="B3347">
        <v>6.6901000000000002</v>
      </c>
      <c r="C3347">
        <f>'PID Simulator'!$D$7/SQRT(1+('PID Simulator'!$D$8*B3347)^2)</f>
        <v>1.4945790129308502E-2</v>
      </c>
      <c r="D3347">
        <f>-DEGREES(ATAN2(1,'PID Simulator'!$D$8*B3347))+DEGREES(-'PID Simulator'!$D$9*B3347)</f>
        <v>-472.4581319406567</v>
      </c>
    </row>
    <row r="3348" spans="1:4" x14ac:dyDescent="0.15">
      <c r="A3348">
        <v>3347</v>
      </c>
      <c r="B3348">
        <v>6.6920999999999999</v>
      </c>
      <c r="C3348">
        <f>'PID Simulator'!$D$7/SQRT(1+('PID Simulator'!$D$8*B3348)^2)</f>
        <v>1.4941324430025755E-2</v>
      </c>
      <c r="D3348">
        <f>-DEGREES(ATAN2(1,'PID Simulator'!$D$8*B3348))+DEGREES(-'PID Simulator'!$D$9*B3348)</f>
        <v>-472.57297939397779</v>
      </c>
    </row>
    <row r="3349" spans="1:4" x14ac:dyDescent="0.15">
      <c r="A3349">
        <v>3348</v>
      </c>
      <c r="B3349">
        <v>6.6940999999999997</v>
      </c>
      <c r="C3349">
        <f>'PID Simulator'!$D$7/SQRT(1+('PID Simulator'!$D$8*B3349)^2)</f>
        <v>1.493686139828865E-2</v>
      </c>
      <c r="D3349">
        <f>-DEGREES(ATAN2(1,'PID Simulator'!$D$8*B3349))+DEGREES(-'PID Simulator'!$D$9*B3349)</f>
        <v>-472.68782669442561</v>
      </c>
    </row>
    <row r="3350" spans="1:4" x14ac:dyDescent="0.15">
      <c r="A3350">
        <v>3349</v>
      </c>
      <c r="B3350">
        <v>6.6960999999999995</v>
      </c>
      <c r="C3350">
        <f>'PID Simulator'!$D$7/SQRT(1+('PID Simulator'!$D$8*B3350)^2)</f>
        <v>1.493240103170802E-2</v>
      </c>
      <c r="D3350">
        <f>-DEGREES(ATAN2(1,'PID Simulator'!$D$8*B3350))+DEGREES(-'PID Simulator'!$D$9*B3350)</f>
        <v>-472.80267384213721</v>
      </c>
    </row>
    <row r="3351" spans="1:4" x14ac:dyDescent="0.15">
      <c r="A3351">
        <v>3350</v>
      </c>
      <c r="B3351">
        <v>6.6981000000000002</v>
      </c>
      <c r="C3351">
        <f>'PID Simulator'!$D$7/SQRT(1+('PID Simulator'!$D$8*B3351)^2)</f>
        <v>1.492794332789754E-2</v>
      </c>
      <c r="D3351">
        <f>-DEGREES(ATAN2(1,'PID Simulator'!$D$8*B3351))+DEGREES(-'PID Simulator'!$D$9*B3351)</f>
        <v>-472.9175208372493</v>
      </c>
    </row>
    <row r="3352" spans="1:4" x14ac:dyDescent="0.15">
      <c r="A3352">
        <v>3351</v>
      </c>
      <c r="B3352">
        <v>6.7000999999999999</v>
      </c>
      <c r="C3352">
        <f>'PID Simulator'!$D$7/SQRT(1+('PID Simulator'!$D$8*B3352)^2)</f>
        <v>1.4923488284473742E-2</v>
      </c>
      <c r="D3352">
        <f>-DEGREES(ATAN2(1,'PID Simulator'!$D$8*B3352))+DEGREES(-'PID Simulator'!$D$9*B3352)</f>
        <v>-473.03236767989836</v>
      </c>
    </row>
    <row r="3353" spans="1:4" x14ac:dyDescent="0.15">
      <c r="A3353">
        <v>3352</v>
      </c>
      <c r="B3353">
        <v>6.7020999999999997</v>
      </c>
      <c r="C3353">
        <f>'PID Simulator'!$D$7/SQRT(1+('PID Simulator'!$D$8*B3353)^2)</f>
        <v>1.4919035899055993E-2</v>
      </c>
      <c r="D3353">
        <f>-DEGREES(ATAN2(1,'PID Simulator'!$D$8*B3353))+DEGREES(-'PID Simulator'!$D$9*B3353)</f>
        <v>-473.14721437022104</v>
      </c>
    </row>
    <row r="3354" spans="1:4" x14ac:dyDescent="0.15">
      <c r="A3354">
        <v>3353</v>
      </c>
      <c r="B3354">
        <v>6.7040999999999995</v>
      </c>
      <c r="C3354">
        <f>'PID Simulator'!$D$7/SQRT(1+('PID Simulator'!$D$8*B3354)^2)</f>
        <v>1.4914586169266511E-2</v>
      </c>
      <c r="D3354">
        <f>-DEGREES(ATAN2(1,'PID Simulator'!$D$8*B3354))+DEGREES(-'PID Simulator'!$D$9*B3354)</f>
        <v>-473.26206090835359</v>
      </c>
    </row>
    <row r="3355" spans="1:4" x14ac:dyDescent="0.15">
      <c r="A3355">
        <v>3354</v>
      </c>
      <c r="B3355">
        <v>6.7061000000000002</v>
      </c>
      <c r="C3355">
        <f>'PID Simulator'!$D$7/SQRT(1+('PID Simulator'!$D$8*B3355)^2)</f>
        <v>1.4910139092730333E-2</v>
      </c>
      <c r="D3355">
        <f>-DEGREES(ATAN2(1,'PID Simulator'!$D$8*B3355))+DEGREES(-'PID Simulator'!$D$9*B3355)</f>
        <v>-473.3769072944321</v>
      </c>
    </row>
    <row r="3356" spans="1:4" x14ac:dyDescent="0.15">
      <c r="A3356">
        <v>3355</v>
      </c>
      <c r="B3356">
        <v>6.7081</v>
      </c>
      <c r="C3356">
        <f>'PID Simulator'!$D$7/SQRT(1+('PID Simulator'!$D$8*B3356)^2)</f>
        <v>1.4905694667075343E-2</v>
      </c>
      <c r="D3356">
        <f>-DEGREES(ATAN2(1,'PID Simulator'!$D$8*B3356))+DEGREES(-'PID Simulator'!$D$9*B3356)</f>
        <v>-473.49175352859243</v>
      </c>
    </row>
    <row r="3357" spans="1:4" x14ac:dyDescent="0.15">
      <c r="A3357">
        <v>3356</v>
      </c>
      <c r="B3357">
        <v>6.7100999999999997</v>
      </c>
      <c r="C3357">
        <f>'PID Simulator'!$D$7/SQRT(1+('PID Simulator'!$D$8*B3357)^2)</f>
        <v>1.4901252889932239E-2</v>
      </c>
      <c r="D3357">
        <f>-DEGREES(ATAN2(1,'PID Simulator'!$D$8*B3357))+DEGREES(-'PID Simulator'!$D$9*B3357)</f>
        <v>-473.60659961097053</v>
      </c>
    </row>
    <row r="3358" spans="1:4" x14ac:dyDescent="0.15">
      <c r="A3358">
        <v>3357</v>
      </c>
      <c r="B3358">
        <v>6.7120999999999995</v>
      </c>
      <c r="C3358">
        <f>'PID Simulator'!$D$7/SQRT(1+('PID Simulator'!$D$8*B3358)^2)</f>
        <v>1.4896813758934551E-2</v>
      </c>
      <c r="D3358">
        <f>-DEGREES(ATAN2(1,'PID Simulator'!$D$8*B3358))+DEGREES(-'PID Simulator'!$D$9*B3358)</f>
        <v>-473.72144554170205</v>
      </c>
    </row>
    <row r="3359" spans="1:4" x14ac:dyDescent="0.15">
      <c r="A3359">
        <v>3358</v>
      </c>
      <c r="B3359">
        <v>6.7141000000000002</v>
      </c>
      <c r="C3359">
        <f>'PID Simulator'!$D$7/SQRT(1+('PID Simulator'!$D$8*B3359)^2)</f>
        <v>1.4892377271718615E-2</v>
      </c>
      <c r="D3359">
        <f>-DEGREES(ATAN2(1,'PID Simulator'!$D$8*B3359))+DEGREES(-'PID Simulator'!$D$9*B3359)</f>
        <v>-473.83629132092233</v>
      </c>
    </row>
    <row r="3360" spans="1:4" x14ac:dyDescent="0.15">
      <c r="A3360">
        <v>3359</v>
      </c>
      <c r="B3360">
        <v>6.7161</v>
      </c>
      <c r="C3360">
        <f>'PID Simulator'!$D$7/SQRT(1+('PID Simulator'!$D$8*B3360)^2)</f>
        <v>1.4887943425923596E-2</v>
      </c>
      <c r="D3360">
        <f>-DEGREES(ATAN2(1,'PID Simulator'!$D$8*B3360))+DEGREES(-'PID Simulator'!$D$9*B3360)</f>
        <v>-473.95113694876682</v>
      </c>
    </row>
    <row r="3361" spans="1:4" x14ac:dyDescent="0.15">
      <c r="A3361">
        <v>3360</v>
      </c>
      <c r="B3361">
        <v>6.7180999999999997</v>
      </c>
      <c r="C3361">
        <f>'PID Simulator'!$D$7/SQRT(1+('PID Simulator'!$D$8*B3361)^2)</f>
        <v>1.4883512219191458E-2</v>
      </c>
      <c r="D3361">
        <f>-DEGREES(ATAN2(1,'PID Simulator'!$D$8*B3361))+DEGREES(-'PID Simulator'!$D$9*B3361)</f>
        <v>-474.06598242537058</v>
      </c>
    </row>
    <row r="3362" spans="1:4" x14ac:dyDescent="0.15">
      <c r="A3362">
        <v>3361</v>
      </c>
      <c r="B3362">
        <v>6.7200999999999995</v>
      </c>
      <c r="C3362">
        <f>'PID Simulator'!$D$7/SQRT(1+('PID Simulator'!$D$8*B3362)^2)</f>
        <v>1.487908364916697E-2</v>
      </c>
      <c r="D3362">
        <f>-DEGREES(ATAN2(1,'PID Simulator'!$D$8*B3362))+DEGREES(-'PID Simulator'!$D$9*B3362)</f>
        <v>-474.18082775086867</v>
      </c>
    </row>
    <row r="3363" spans="1:4" x14ac:dyDescent="0.15">
      <c r="A3363">
        <v>3362</v>
      </c>
      <c r="B3363">
        <v>6.7221000000000002</v>
      </c>
      <c r="C3363">
        <f>'PID Simulator'!$D$7/SQRT(1+('PID Simulator'!$D$8*B3363)^2)</f>
        <v>1.4874657713497713E-2</v>
      </c>
      <c r="D3363">
        <f>-DEGREES(ATAN2(1,'PID Simulator'!$D$8*B3363))+DEGREES(-'PID Simulator'!$D$9*B3363)</f>
        <v>-474.29567292539588</v>
      </c>
    </row>
    <row r="3364" spans="1:4" x14ac:dyDescent="0.15">
      <c r="A3364">
        <v>3363</v>
      </c>
      <c r="B3364">
        <v>6.7241</v>
      </c>
      <c r="C3364">
        <f>'PID Simulator'!$D$7/SQRT(1+('PID Simulator'!$D$8*B3364)^2)</f>
        <v>1.4870234409834053E-2</v>
      </c>
      <c r="D3364">
        <f>-DEGREES(ATAN2(1,'PID Simulator'!$D$8*B3364))+DEGREES(-'PID Simulator'!$D$9*B3364)</f>
        <v>-474.41051794908697</v>
      </c>
    </row>
    <row r="3365" spans="1:4" x14ac:dyDescent="0.15">
      <c r="A3365">
        <v>3364</v>
      </c>
      <c r="B3365">
        <v>6.7260999999999997</v>
      </c>
      <c r="C3365">
        <f>'PID Simulator'!$D$7/SQRT(1+('PID Simulator'!$D$8*B3365)^2)</f>
        <v>1.4865813735829158E-2</v>
      </c>
      <c r="D3365">
        <f>-DEGREES(ATAN2(1,'PID Simulator'!$D$8*B3365))+DEGREES(-'PID Simulator'!$D$9*B3365)</f>
        <v>-474.52536282207626</v>
      </c>
    </row>
    <row r="3366" spans="1:4" x14ac:dyDescent="0.15">
      <c r="A3366">
        <v>3365</v>
      </c>
      <c r="B3366">
        <v>6.7280999999999995</v>
      </c>
      <c r="C3366">
        <f>'PID Simulator'!$D$7/SQRT(1+('PID Simulator'!$D$8*B3366)^2)</f>
        <v>1.4861395689138985E-2</v>
      </c>
      <c r="D3366">
        <f>-DEGREES(ATAN2(1,'PID Simulator'!$D$8*B3366))+DEGREES(-'PID Simulator'!$D$9*B3366)</f>
        <v>-474.64020754449831</v>
      </c>
    </row>
    <row r="3367" spans="1:4" x14ac:dyDescent="0.15">
      <c r="A3367">
        <v>3366</v>
      </c>
      <c r="B3367">
        <v>6.7301000000000002</v>
      </c>
      <c r="C3367">
        <f>'PID Simulator'!$D$7/SQRT(1+('PID Simulator'!$D$8*B3367)^2)</f>
        <v>1.4856980267422258E-2</v>
      </c>
      <c r="D3367">
        <f>-DEGREES(ATAN2(1,'PID Simulator'!$D$8*B3367))+DEGREES(-'PID Simulator'!$D$9*B3367)</f>
        <v>-474.75505211648721</v>
      </c>
    </row>
    <row r="3368" spans="1:4" x14ac:dyDescent="0.15">
      <c r="A3368">
        <v>3367</v>
      </c>
      <c r="B3368">
        <v>6.7321</v>
      </c>
      <c r="C3368">
        <f>'PID Simulator'!$D$7/SQRT(1+('PID Simulator'!$D$8*B3368)^2)</f>
        <v>1.4852567468340511E-2</v>
      </c>
      <c r="D3368">
        <f>-DEGREES(ATAN2(1,'PID Simulator'!$D$8*B3368))+DEGREES(-'PID Simulator'!$D$9*B3368)</f>
        <v>-474.86989653817704</v>
      </c>
    </row>
    <row r="3369" spans="1:4" x14ac:dyDescent="0.15">
      <c r="A3369">
        <v>3368</v>
      </c>
      <c r="B3369">
        <v>6.7340999999999998</v>
      </c>
      <c r="C3369">
        <f>'PID Simulator'!$D$7/SQRT(1+('PID Simulator'!$D$8*B3369)^2)</f>
        <v>1.4848157289558033E-2</v>
      </c>
      <c r="D3369">
        <f>-DEGREES(ATAN2(1,'PID Simulator'!$D$8*B3369))+DEGREES(-'PID Simulator'!$D$9*B3369)</f>
        <v>-474.98474080970163</v>
      </c>
    </row>
    <row r="3370" spans="1:4" x14ac:dyDescent="0.15">
      <c r="A3370">
        <v>3369</v>
      </c>
      <c r="B3370">
        <v>6.7360999999999995</v>
      </c>
      <c r="C3370">
        <f>'PID Simulator'!$D$7/SQRT(1+('PID Simulator'!$D$8*B3370)^2)</f>
        <v>1.4843749728741893E-2</v>
      </c>
      <c r="D3370">
        <f>-DEGREES(ATAN2(1,'PID Simulator'!$D$8*B3370))+DEGREES(-'PID Simulator'!$D$9*B3370)</f>
        <v>-475.09958493119467</v>
      </c>
    </row>
    <row r="3371" spans="1:4" x14ac:dyDescent="0.15">
      <c r="A3371">
        <v>3370</v>
      </c>
      <c r="B3371">
        <v>6.7381000000000002</v>
      </c>
      <c r="C3371">
        <f>'PID Simulator'!$D$7/SQRT(1+('PID Simulator'!$D$8*B3371)^2)</f>
        <v>1.4839344783561925E-2</v>
      </c>
      <c r="D3371">
        <f>-DEGREES(ATAN2(1,'PID Simulator'!$D$8*B3371))+DEGREES(-'PID Simulator'!$D$9*B3371)</f>
        <v>-475.21442890278985</v>
      </c>
    </row>
    <row r="3372" spans="1:4" x14ac:dyDescent="0.15">
      <c r="A3372">
        <v>3371</v>
      </c>
      <c r="B3372">
        <v>6.7401</v>
      </c>
      <c r="C3372">
        <f>'PID Simulator'!$D$7/SQRT(1+('PID Simulator'!$D$8*B3372)^2)</f>
        <v>1.4834942451690732E-2</v>
      </c>
      <c r="D3372">
        <f>-DEGREES(ATAN2(1,'PID Simulator'!$D$8*B3372))+DEGREES(-'PID Simulator'!$D$9*B3372)</f>
        <v>-475.32927272462047</v>
      </c>
    </row>
    <row r="3373" spans="1:4" x14ac:dyDescent="0.15">
      <c r="A3373">
        <v>3372</v>
      </c>
      <c r="B3373">
        <v>6.7420999999999998</v>
      </c>
      <c r="C3373">
        <f>'PID Simulator'!$D$7/SQRT(1+('PID Simulator'!$D$8*B3373)^2)</f>
        <v>1.4830542730803677E-2</v>
      </c>
      <c r="D3373">
        <f>-DEGREES(ATAN2(1,'PID Simulator'!$D$8*B3373))+DEGREES(-'PID Simulator'!$D$9*B3373)</f>
        <v>-475.44411639681977</v>
      </c>
    </row>
    <row r="3374" spans="1:4" x14ac:dyDescent="0.15">
      <c r="A3374">
        <v>3373</v>
      </c>
      <c r="B3374">
        <v>6.7440999999999995</v>
      </c>
      <c r="C3374">
        <f>'PID Simulator'!$D$7/SQRT(1+('PID Simulator'!$D$8*B3374)^2)</f>
        <v>1.4826145618578866E-2</v>
      </c>
      <c r="D3374">
        <f>-DEGREES(ATAN2(1,'PID Simulator'!$D$8*B3374))+DEGREES(-'PID Simulator'!$D$9*B3374)</f>
        <v>-475.55895991952076</v>
      </c>
    </row>
    <row r="3375" spans="1:4" x14ac:dyDescent="0.15">
      <c r="A3375">
        <v>3374</v>
      </c>
      <c r="B3375">
        <v>6.7461000000000002</v>
      </c>
      <c r="C3375">
        <f>'PID Simulator'!$D$7/SQRT(1+('PID Simulator'!$D$8*B3375)^2)</f>
        <v>1.4821751112697183E-2</v>
      </c>
      <c r="D3375">
        <f>-DEGREES(ATAN2(1,'PID Simulator'!$D$8*B3375))+DEGREES(-'PID Simulator'!$D$9*B3375)</f>
        <v>-475.67380329285663</v>
      </c>
    </row>
    <row r="3376" spans="1:4" x14ac:dyDescent="0.15">
      <c r="A3376">
        <v>3375</v>
      </c>
      <c r="B3376">
        <v>6.7481</v>
      </c>
      <c r="C3376">
        <f>'PID Simulator'!$D$7/SQRT(1+('PID Simulator'!$D$8*B3376)^2)</f>
        <v>1.4817359210842235E-2</v>
      </c>
      <c r="D3376">
        <f>-DEGREES(ATAN2(1,'PID Simulator'!$D$8*B3376))+DEGREES(-'PID Simulator'!$D$9*B3376)</f>
        <v>-475.78864651695989</v>
      </c>
    </row>
    <row r="3377" spans="1:4" x14ac:dyDescent="0.15">
      <c r="A3377">
        <v>3376</v>
      </c>
      <c r="B3377">
        <v>6.7500999999999998</v>
      </c>
      <c r="C3377">
        <f>'PID Simulator'!$D$7/SQRT(1+('PID Simulator'!$D$8*B3377)^2)</f>
        <v>1.4812969910700377E-2</v>
      </c>
      <c r="D3377">
        <f>-DEGREES(ATAN2(1,'PID Simulator'!$D$8*B3377))+DEGREES(-'PID Simulator'!$D$9*B3377)</f>
        <v>-475.90348959196314</v>
      </c>
    </row>
    <row r="3378" spans="1:4" x14ac:dyDescent="0.15">
      <c r="A3378">
        <v>3377</v>
      </c>
      <c r="B3378">
        <v>6.7520999999999995</v>
      </c>
      <c r="C3378">
        <f>'PID Simulator'!$D$7/SQRT(1+('PID Simulator'!$D$8*B3378)^2)</f>
        <v>1.4808583209960719E-2</v>
      </c>
      <c r="D3378">
        <f>-DEGREES(ATAN2(1,'PID Simulator'!$D$8*B3378))+DEGREES(-'PID Simulator'!$D$9*B3378)</f>
        <v>-476.01833251799906</v>
      </c>
    </row>
    <row r="3379" spans="1:4" x14ac:dyDescent="0.15">
      <c r="A3379">
        <v>3378</v>
      </c>
      <c r="B3379">
        <v>6.7541000000000002</v>
      </c>
      <c r="C3379">
        <f>'PID Simulator'!$D$7/SQRT(1+('PID Simulator'!$D$8*B3379)^2)</f>
        <v>1.4804199106315094E-2</v>
      </c>
      <c r="D3379">
        <f>-DEGREES(ATAN2(1,'PID Simulator'!$D$8*B3379))+DEGREES(-'PID Simulator'!$D$9*B3379)</f>
        <v>-476.13317529519975</v>
      </c>
    </row>
    <row r="3380" spans="1:4" x14ac:dyDescent="0.15">
      <c r="A3380">
        <v>3379</v>
      </c>
      <c r="B3380">
        <v>6.7561</v>
      </c>
      <c r="C3380">
        <f>'PID Simulator'!$D$7/SQRT(1+('PID Simulator'!$D$8*B3380)^2)</f>
        <v>1.4799817597458065E-2</v>
      </c>
      <c r="D3380">
        <f>-DEGREES(ATAN2(1,'PID Simulator'!$D$8*B3380))+DEGREES(-'PID Simulator'!$D$9*B3380)</f>
        <v>-476.24801792369743</v>
      </c>
    </row>
    <row r="3381" spans="1:4" x14ac:dyDescent="0.15">
      <c r="A3381">
        <v>3380</v>
      </c>
      <c r="B3381">
        <v>6.7580999999999998</v>
      </c>
      <c r="C3381">
        <f>'PID Simulator'!$D$7/SQRT(1+('PID Simulator'!$D$8*B3381)^2)</f>
        <v>1.4795438681086934E-2</v>
      </c>
      <c r="D3381">
        <f>-DEGREES(ATAN2(1,'PID Simulator'!$D$8*B3381))+DEGREES(-'PID Simulator'!$D$9*B3381)</f>
        <v>-476.36286040362404</v>
      </c>
    </row>
    <row r="3382" spans="1:4" x14ac:dyDescent="0.15">
      <c r="A3382">
        <v>3381</v>
      </c>
      <c r="B3382">
        <v>6.7600999999999996</v>
      </c>
      <c r="C3382">
        <f>'PID Simulator'!$D$7/SQRT(1+('PID Simulator'!$D$8*B3382)^2)</f>
        <v>1.4791062354901715E-2</v>
      </c>
      <c r="D3382">
        <f>-DEGREES(ATAN2(1,'PID Simulator'!$D$8*B3382))+DEGREES(-'PID Simulator'!$D$9*B3382)</f>
        <v>-476.47770273511139</v>
      </c>
    </row>
    <row r="3383" spans="1:4" x14ac:dyDescent="0.15">
      <c r="A3383">
        <v>3382</v>
      </c>
      <c r="B3383">
        <v>6.7621000000000002</v>
      </c>
      <c r="C3383">
        <f>'PID Simulator'!$D$7/SQRT(1+('PID Simulator'!$D$8*B3383)^2)</f>
        <v>1.4786688616605143E-2</v>
      </c>
      <c r="D3383">
        <f>-DEGREES(ATAN2(1,'PID Simulator'!$D$8*B3383))+DEGREES(-'PID Simulator'!$D$9*B3383)</f>
        <v>-476.59254491829137</v>
      </c>
    </row>
    <row r="3384" spans="1:4" x14ac:dyDescent="0.15">
      <c r="A3384">
        <v>3383</v>
      </c>
      <c r="B3384">
        <v>6.7641</v>
      </c>
      <c r="C3384">
        <f>'PID Simulator'!$D$7/SQRT(1+('PID Simulator'!$D$8*B3384)^2)</f>
        <v>1.4782317463902675E-2</v>
      </c>
      <c r="D3384">
        <f>-DEGREES(ATAN2(1,'PID Simulator'!$D$8*B3384))+DEGREES(-'PID Simulator'!$D$9*B3384)</f>
        <v>-476.7073869532951</v>
      </c>
    </row>
    <row r="3385" spans="1:4" x14ac:dyDescent="0.15">
      <c r="A3385">
        <v>3384</v>
      </c>
      <c r="B3385">
        <v>6.7660999999999998</v>
      </c>
      <c r="C3385">
        <f>'PID Simulator'!$D$7/SQRT(1+('PID Simulator'!$D$8*B3385)^2)</f>
        <v>1.4777948894502476E-2</v>
      </c>
      <c r="D3385">
        <f>-DEGREES(ATAN2(1,'PID Simulator'!$D$8*B3385))+DEGREES(-'PID Simulator'!$D$9*B3385)</f>
        <v>-476.8222288402543</v>
      </c>
    </row>
    <row r="3386" spans="1:4" x14ac:dyDescent="0.15">
      <c r="A3386">
        <v>3385</v>
      </c>
      <c r="B3386">
        <v>6.7680999999999996</v>
      </c>
      <c r="C3386">
        <f>'PID Simulator'!$D$7/SQRT(1+('PID Simulator'!$D$8*B3386)^2)</f>
        <v>1.4773582906115421E-2</v>
      </c>
      <c r="D3386">
        <f>-DEGREES(ATAN2(1,'PID Simulator'!$D$8*B3386))+DEGREES(-'PID Simulator'!$D$9*B3386)</f>
        <v>-476.93707057929998</v>
      </c>
    </row>
    <row r="3387" spans="1:4" x14ac:dyDescent="0.15">
      <c r="A3387">
        <v>3386</v>
      </c>
      <c r="B3387">
        <v>6.7701000000000002</v>
      </c>
      <c r="C3387">
        <f>'PID Simulator'!$D$7/SQRT(1+('PID Simulator'!$D$8*B3387)^2)</f>
        <v>1.4769219496455077E-2</v>
      </c>
      <c r="D3387">
        <f>-DEGREES(ATAN2(1,'PID Simulator'!$D$8*B3387))+DEGREES(-'PID Simulator'!$D$9*B3387)</f>
        <v>-477.05191217056336</v>
      </c>
    </row>
    <row r="3388" spans="1:4" x14ac:dyDescent="0.15">
      <c r="A3388">
        <v>3387</v>
      </c>
      <c r="B3388">
        <v>6.7721</v>
      </c>
      <c r="C3388">
        <f>'PID Simulator'!$D$7/SQRT(1+('PID Simulator'!$D$8*B3388)^2)</f>
        <v>1.4764858663237729E-2</v>
      </c>
      <c r="D3388">
        <f>-DEGREES(ATAN2(1,'PID Simulator'!$D$8*B3388))+DEGREES(-'PID Simulator'!$D$9*B3388)</f>
        <v>-477.16675361417504</v>
      </c>
    </row>
    <row r="3389" spans="1:4" x14ac:dyDescent="0.15">
      <c r="A3389">
        <v>3388</v>
      </c>
      <c r="B3389">
        <v>6.7740999999999998</v>
      </c>
      <c r="C3389">
        <f>'PID Simulator'!$D$7/SQRT(1+('PID Simulator'!$D$8*B3389)^2)</f>
        <v>1.4760500404182345E-2</v>
      </c>
      <c r="D3389">
        <f>-DEGREES(ATAN2(1,'PID Simulator'!$D$8*B3389))+DEGREES(-'PID Simulator'!$D$9*B3389)</f>
        <v>-477.28159491026599</v>
      </c>
    </row>
    <row r="3390" spans="1:4" x14ac:dyDescent="0.15">
      <c r="A3390">
        <v>3389</v>
      </c>
      <c r="B3390">
        <v>6.7760999999999996</v>
      </c>
      <c r="C3390">
        <f>'PID Simulator'!$D$7/SQRT(1+('PID Simulator'!$D$8*B3390)^2)</f>
        <v>1.4756144717010589E-2</v>
      </c>
      <c r="D3390">
        <f>-DEGREES(ATAN2(1,'PID Simulator'!$D$8*B3390))+DEGREES(-'PID Simulator'!$D$9*B3390)</f>
        <v>-477.3964360589668</v>
      </c>
    </row>
    <row r="3391" spans="1:4" x14ac:dyDescent="0.15">
      <c r="A3391">
        <v>3390</v>
      </c>
      <c r="B3391">
        <v>6.7781000000000002</v>
      </c>
      <c r="C3391">
        <f>'PID Simulator'!$D$7/SQRT(1+('PID Simulator'!$D$8*B3391)^2)</f>
        <v>1.4751791599446803E-2</v>
      </c>
      <c r="D3391">
        <f>-DEGREES(ATAN2(1,'PID Simulator'!$D$8*B3391))+DEGREES(-'PID Simulator'!$D$9*B3391)</f>
        <v>-477.51127706040785</v>
      </c>
    </row>
    <row r="3392" spans="1:4" x14ac:dyDescent="0.15">
      <c r="A3392">
        <v>3391</v>
      </c>
      <c r="B3392">
        <v>6.7801</v>
      </c>
      <c r="C3392">
        <f>'PID Simulator'!$D$7/SQRT(1+('PID Simulator'!$D$8*B3392)^2)</f>
        <v>1.4747441049218029E-2</v>
      </c>
      <c r="D3392">
        <f>-DEGREES(ATAN2(1,'PID Simulator'!$D$8*B3392))+DEGREES(-'PID Simulator'!$D$9*B3392)</f>
        <v>-477.62611791471937</v>
      </c>
    </row>
    <row r="3393" spans="1:4" x14ac:dyDescent="0.15">
      <c r="A3393">
        <v>3392</v>
      </c>
      <c r="B3393">
        <v>6.7820999999999998</v>
      </c>
      <c r="C3393">
        <f>'PID Simulator'!$D$7/SQRT(1+('PID Simulator'!$D$8*B3393)^2)</f>
        <v>1.4743093064053976E-2</v>
      </c>
      <c r="D3393">
        <f>-DEGREES(ATAN2(1,'PID Simulator'!$D$8*B3393))+DEGREES(-'PID Simulator'!$D$9*B3393)</f>
        <v>-477.7409586220316</v>
      </c>
    </row>
    <row r="3394" spans="1:4" x14ac:dyDescent="0.15">
      <c r="A3394">
        <v>3393</v>
      </c>
      <c r="B3394">
        <v>6.7840999999999996</v>
      </c>
      <c r="C3394">
        <f>'PID Simulator'!$D$7/SQRT(1+('PID Simulator'!$D$8*B3394)^2)</f>
        <v>1.473874764168704E-2</v>
      </c>
      <c r="D3394">
        <f>-DEGREES(ATAN2(1,'PID Simulator'!$D$8*B3394))+DEGREES(-'PID Simulator'!$D$9*B3394)</f>
        <v>-477.85579918247441</v>
      </c>
    </row>
    <row r="3395" spans="1:4" x14ac:dyDescent="0.15">
      <c r="A3395">
        <v>3394</v>
      </c>
      <c r="B3395">
        <v>6.7861000000000002</v>
      </c>
      <c r="C3395">
        <f>'PID Simulator'!$D$7/SQRT(1+('PID Simulator'!$D$8*B3395)^2)</f>
        <v>1.4734404779852274E-2</v>
      </c>
      <c r="D3395">
        <f>-DEGREES(ATAN2(1,'PID Simulator'!$D$8*B3395))+DEGREES(-'PID Simulator'!$D$9*B3395)</f>
        <v>-477.97063959617765</v>
      </c>
    </row>
    <row r="3396" spans="1:4" x14ac:dyDescent="0.15">
      <c r="A3396">
        <v>3395</v>
      </c>
      <c r="B3396">
        <v>6.7881</v>
      </c>
      <c r="C3396">
        <f>'PID Simulator'!$D$7/SQRT(1+('PID Simulator'!$D$8*B3396)^2)</f>
        <v>1.4730064476287412E-2</v>
      </c>
      <c r="D3396">
        <f>-DEGREES(ATAN2(1,'PID Simulator'!$D$8*B3396))+DEGREES(-'PID Simulator'!$D$9*B3396)</f>
        <v>-478.08547986327096</v>
      </c>
    </row>
    <row r="3397" spans="1:4" x14ac:dyDescent="0.15">
      <c r="A3397">
        <v>3396</v>
      </c>
      <c r="B3397">
        <v>6.7900999999999998</v>
      </c>
      <c r="C3397">
        <f>'PID Simulator'!$D$7/SQRT(1+('PID Simulator'!$D$8*B3397)^2)</f>
        <v>1.4725726728732843E-2</v>
      </c>
      <c r="D3397">
        <f>-DEGREES(ATAN2(1,'PID Simulator'!$D$8*B3397))+DEGREES(-'PID Simulator'!$D$9*B3397)</f>
        <v>-478.20031998388396</v>
      </c>
    </row>
    <row r="3398" spans="1:4" x14ac:dyDescent="0.15">
      <c r="A3398">
        <v>3397</v>
      </c>
      <c r="B3398">
        <v>6.7920999999999996</v>
      </c>
      <c r="C3398">
        <f>'PID Simulator'!$D$7/SQRT(1+('PID Simulator'!$D$8*B3398)^2)</f>
        <v>1.4721391534931624E-2</v>
      </c>
      <c r="D3398">
        <f>-DEGREES(ATAN2(1,'PID Simulator'!$D$8*B3398))+DEGREES(-'PID Simulator'!$D$9*B3398)</f>
        <v>-478.31515995814584</v>
      </c>
    </row>
    <row r="3399" spans="1:4" x14ac:dyDescent="0.15">
      <c r="A3399">
        <v>3398</v>
      </c>
      <c r="B3399">
        <v>6.7941000000000003</v>
      </c>
      <c r="C3399">
        <f>'PID Simulator'!$D$7/SQRT(1+('PID Simulator'!$D$8*B3399)^2)</f>
        <v>1.471705889262946E-2</v>
      </c>
      <c r="D3399">
        <f>-DEGREES(ATAN2(1,'PID Simulator'!$D$8*B3399))+DEGREES(-'PID Simulator'!$D$9*B3399)</f>
        <v>-478.42999978618599</v>
      </c>
    </row>
    <row r="3400" spans="1:4" x14ac:dyDescent="0.15">
      <c r="A3400">
        <v>3399</v>
      </c>
      <c r="B3400">
        <v>6.7961</v>
      </c>
      <c r="C3400">
        <f>'PID Simulator'!$D$7/SQRT(1+('PID Simulator'!$D$8*B3400)^2)</f>
        <v>1.4712728799574715E-2</v>
      </c>
      <c r="D3400">
        <f>-DEGREES(ATAN2(1,'PID Simulator'!$D$8*B3400))+DEGREES(-'PID Simulator'!$D$9*B3400)</f>
        <v>-478.54483946813332</v>
      </c>
    </row>
    <row r="3401" spans="1:4" x14ac:dyDescent="0.15">
      <c r="A3401">
        <v>3400</v>
      </c>
      <c r="B3401">
        <v>6.7980999999999998</v>
      </c>
      <c r="C3401">
        <f>'PID Simulator'!$D$7/SQRT(1+('PID Simulator'!$D$8*B3401)^2)</f>
        <v>1.4708401253518395E-2</v>
      </c>
      <c r="D3401">
        <f>-DEGREES(ATAN2(1,'PID Simulator'!$D$8*B3401))+DEGREES(-'PID Simulator'!$D$9*B3401)</f>
        <v>-478.65967900411681</v>
      </c>
    </row>
    <row r="3402" spans="1:4" x14ac:dyDescent="0.15">
      <c r="A3402">
        <v>3401</v>
      </c>
      <c r="B3402">
        <v>6.8000999999999996</v>
      </c>
      <c r="C3402">
        <f>'PID Simulator'!$D$7/SQRT(1+('PID Simulator'!$D$8*B3402)^2)</f>
        <v>1.4704076252214159E-2</v>
      </c>
      <c r="D3402">
        <f>-DEGREES(ATAN2(1,'PID Simulator'!$D$8*B3402))+DEGREES(-'PID Simulator'!$D$9*B3402)</f>
        <v>-478.77451839426516</v>
      </c>
    </row>
    <row r="3403" spans="1:4" x14ac:dyDescent="0.15">
      <c r="A3403">
        <v>3402</v>
      </c>
      <c r="B3403">
        <v>6.8021000000000003</v>
      </c>
      <c r="C3403">
        <f>'PID Simulator'!$D$7/SQRT(1+('PID Simulator'!$D$8*B3403)^2)</f>
        <v>1.4699753793418294E-2</v>
      </c>
      <c r="D3403">
        <f>-DEGREES(ATAN2(1,'PID Simulator'!$D$8*B3403))+DEGREES(-'PID Simulator'!$D$9*B3403)</f>
        <v>-478.88935763870711</v>
      </c>
    </row>
    <row r="3404" spans="1:4" x14ac:dyDescent="0.15">
      <c r="A3404">
        <v>3403</v>
      </c>
      <c r="B3404">
        <v>6.8041</v>
      </c>
      <c r="C3404">
        <f>'PID Simulator'!$D$7/SQRT(1+('PID Simulator'!$D$8*B3404)^2)</f>
        <v>1.469543387488974E-2</v>
      </c>
      <c r="D3404">
        <f>-DEGREES(ATAN2(1,'PID Simulator'!$D$8*B3404))+DEGREES(-'PID Simulator'!$D$9*B3404)</f>
        <v>-479.00419673757091</v>
      </c>
    </row>
    <row r="3405" spans="1:4" x14ac:dyDescent="0.15">
      <c r="A3405">
        <v>3404</v>
      </c>
      <c r="B3405">
        <v>6.8060999999999998</v>
      </c>
      <c r="C3405">
        <f>'PID Simulator'!$D$7/SQRT(1+('PID Simulator'!$D$8*B3405)^2)</f>
        <v>1.469111649439005E-2</v>
      </c>
      <c r="D3405">
        <f>-DEGREES(ATAN2(1,'PID Simulator'!$D$8*B3405))+DEGREES(-'PID Simulator'!$D$9*B3405)</f>
        <v>-479.11903569098502</v>
      </c>
    </row>
    <row r="3406" spans="1:4" x14ac:dyDescent="0.15">
      <c r="A3406">
        <v>3405</v>
      </c>
      <c r="B3406">
        <v>6.8080999999999996</v>
      </c>
      <c r="C3406">
        <f>'PID Simulator'!$D$7/SQRT(1+('PID Simulator'!$D$8*B3406)^2)</f>
        <v>1.4686801649683428E-2</v>
      </c>
      <c r="D3406">
        <f>-DEGREES(ATAN2(1,'PID Simulator'!$D$8*B3406))+DEGREES(-'PID Simulator'!$D$9*B3406)</f>
        <v>-479.23387449907739</v>
      </c>
    </row>
    <row r="3407" spans="1:4" x14ac:dyDescent="0.15">
      <c r="A3407">
        <v>3406</v>
      </c>
      <c r="B3407">
        <v>6.8101000000000003</v>
      </c>
      <c r="C3407">
        <f>'PID Simulator'!$D$7/SQRT(1+('PID Simulator'!$D$8*B3407)^2)</f>
        <v>1.4682489338536681E-2</v>
      </c>
      <c r="D3407">
        <f>-DEGREES(ATAN2(1,'PID Simulator'!$D$8*B3407))+DEGREES(-'PID Simulator'!$D$9*B3407)</f>
        <v>-479.34871316197632</v>
      </c>
    </row>
    <row r="3408" spans="1:4" x14ac:dyDescent="0.15">
      <c r="A3408">
        <v>3407</v>
      </c>
      <c r="B3408">
        <v>6.8121</v>
      </c>
      <c r="C3408">
        <f>'PID Simulator'!$D$7/SQRT(1+('PID Simulator'!$D$8*B3408)^2)</f>
        <v>1.4678179558719258E-2</v>
      </c>
      <c r="D3408">
        <f>-DEGREES(ATAN2(1,'PID Simulator'!$D$8*B3408))+DEGREES(-'PID Simulator'!$D$9*B3408)</f>
        <v>-479.46355167980937</v>
      </c>
    </row>
    <row r="3409" spans="1:4" x14ac:dyDescent="0.15">
      <c r="A3409">
        <v>3408</v>
      </c>
      <c r="B3409">
        <v>6.8140999999999998</v>
      </c>
      <c r="C3409">
        <f>'PID Simulator'!$D$7/SQRT(1+('PID Simulator'!$D$8*B3409)^2)</f>
        <v>1.4673872308003206E-2</v>
      </c>
      <c r="D3409">
        <f>-DEGREES(ATAN2(1,'PID Simulator'!$D$8*B3409))+DEGREES(-'PID Simulator'!$D$9*B3409)</f>
        <v>-479.57839005270438</v>
      </c>
    </row>
    <row r="3410" spans="1:4" x14ac:dyDescent="0.15">
      <c r="A3410">
        <v>3409</v>
      </c>
      <c r="B3410">
        <v>6.8160999999999996</v>
      </c>
      <c r="C3410">
        <f>'PID Simulator'!$D$7/SQRT(1+('PID Simulator'!$D$8*B3410)^2)</f>
        <v>1.4669567584163197E-2</v>
      </c>
      <c r="D3410">
        <f>-DEGREES(ATAN2(1,'PID Simulator'!$D$8*B3410))+DEGREES(-'PID Simulator'!$D$9*B3410)</f>
        <v>-479.69322828078884</v>
      </c>
    </row>
    <row r="3411" spans="1:4" x14ac:dyDescent="0.15">
      <c r="A3411">
        <v>3410</v>
      </c>
      <c r="B3411">
        <v>6.8181000000000003</v>
      </c>
      <c r="C3411">
        <f>'PID Simulator'!$D$7/SQRT(1+('PID Simulator'!$D$8*B3411)^2)</f>
        <v>1.4665265384976516E-2</v>
      </c>
      <c r="D3411">
        <f>-DEGREES(ATAN2(1,'PID Simulator'!$D$8*B3411))+DEGREES(-'PID Simulator'!$D$9*B3411)</f>
        <v>-479.80806636419032</v>
      </c>
    </row>
    <row r="3412" spans="1:4" x14ac:dyDescent="0.15">
      <c r="A3412">
        <v>3411</v>
      </c>
      <c r="B3412">
        <v>6.8201000000000001</v>
      </c>
      <c r="C3412">
        <f>'PID Simulator'!$D$7/SQRT(1+('PID Simulator'!$D$8*B3412)^2)</f>
        <v>1.4660965708223039E-2</v>
      </c>
      <c r="D3412">
        <f>-DEGREES(ATAN2(1,'PID Simulator'!$D$8*B3412))+DEGREES(-'PID Simulator'!$D$9*B3412)</f>
        <v>-479.92290430303581</v>
      </c>
    </row>
    <row r="3413" spans="1:4" x14ac:dyDescent="0.15">
      <c r="A3413">
        <v>3412</v>
      </c>
      <c r="B3413">
        <v>6.8220999999999998</v>
      </c>
      <c r="C3413">
        <f>'PID Simulator'!$D$7/SQRT(1+('PID Simulator'!$D$8*B3413)^2)</f>
        <v>1.4656668551685263E-2</v>
      </c>
      <c r="D3413">
        <f>-DEGREES(ATAN2(1,'PID Simulator'!$D$8*B3413))+DEGREES(-'PID Simulator'!$D$9*B3413)</f>
        <v>-480.03774209745256</v>
      </c>
    </row>
    <row r="3414" spans="1:4" x14ac:dyDescent="0.15">
      <c r="A3414">
        <v>3413</v>
      </c>
      <c r="B3414">
        <v>6.8240999999999996</v>
      </c>
      <c r="C3414">
        <f>'PID Simulator'!$D$7/SQRT(1+('PID Simulator'!$D$8*B3414)^2)</f>
        <v>1.4652373913148267E-2</v>
      </c>
      <c r="D3414">
        <f>-DEGREES(ATAN2(1,'PID Simulator'!$D$8*B3414))+DEGREES(-'PID Simulator'!$D$9*B3414)</f>
        <v>-480.15257974756747</v>
      </c>
    </row>
    <row r="3415" spans="1:4" x14ac:dyDescent="0.15">
      <c r="A3415">
        <v>3414</v>
      </c>
      <c r="B3415">
        <v>6.8261000000000003</v>
      </c>
      <c r="C3415">
        <f>'PID Simulator'!$D$7/SQRT(1+('PID Simulator'!$D$8*B3415)^2)</f>
        <v>1.4648081790399736E-2</v>
      </c>
      <c r="D3415">
        <f>-DEGREES(ATAN2(1,'PID Simulator'!$D$8*B3415))+DEGREES(-'PID Simulator'!$D$9*B3415)</f>
        <v>-480.26741725350746</v>
      </c>
    </row>
    <row r="3416" spans="1:4" x14ac:dyDescent="0.15">
      <c r="A3416">
        <v>3415</v>
      </c>
      <c r="B3416">
        <v>6.8281000000000001</v>
      </c>
      <c r="C3416">
        <f>'PID Simulator'!$D$7/SQRT(1+('PID Simulator'!$D$8*B3416)^2)</f>
        <v>1.4643792181229931E-2</v>
      </c>
      <c r="D3416">
        <f>-DEGREES(ATAN2(1,'PID Simulator'!$D$8*B3416))+DEGREES(-'PID Simulator'!$D$9*B3416)</f>
        <v>-480.38225461539895</v>
      </c>
    </row>
    <row r="3417" spans="1:4" x14ac:dyDescent="0.15">
      <c r="A3417">
        <v>3416</v>
      </c>
      <c r="B3417">
        <v>6.8300999999999998</v>
      </c>
      <c r="C3417">
        <f>'PID Simulator'!$D$7/SQRT(1+('PID Simulator'!$D$8*B3417)^2)</f>
        <v>1.4639505083431722E-2</v>
      </c>
      <c r="D3417">
        <f>-DEGREES(ATAN2(1,'PID Simulator'!$D$8*B3417))+DEGREES(-'PID Simulator'!$D$9*B3417)</f>
        <v>-480.49709183336864</v>
      </c>
    </row>
    <row r="3418" spans="1:4" x14ac:dyDescent="0.15">
      <c r="A3418">
        <v>3417</v>
      </c>
      <c r="B3418">
        <v>6.8320999999999996</v>
      </c>
      <c r="C3418">
        <f>'PID Simulator'!$D$7/SQRT(1+('PID Simulator'!$D$8*B3418)^2)</f>
        <v>1.4635220494800542E-2</v>
      </c>
      <c r="D3418">
        <f>-DEGREES(ATAN2(1,'PID Simulator'!$D$8*B3418))+DEGREES(-'PID Simulator'!$D$9*B3418)</f>
        <v>-480.61192890754285</v>
      </c>
    </row>
    <row r="3419" spans="1:4" x14ac:dyDescent="0.15">
      <c r="A3419">
        <v>3418</v>
      </c>
      <c r="B3419">
        <v>6.8341000000000003</v>
      </c>
      <c r="C3419">
        <f>'PID Simulator'!$D$7/SQRT(1+('PID Simulator'!$D$8*B3419)^2)</f>
        <v>1.463093841313441E-2</v>
      </c>
      <c r="D3419">
        <f>-DEGREES(ATAN2(1,'PID Simulator'!$D$8*B3419))+DEGREES(-'PID Simulator'!$D$9*B3419)</f>
        <v>-480.72676583804781</v>
      </c>
    </row>
    <row r="3420" spans="1:4" x14ac:dyDescent="0.15">
      <c r="A3420">
        <v>3419</v>
      </c>
      <c r="B3420">
        <v>6.8361000000000001</v>
      </c>
      <c r="C3420">
        <f>'PID Simulator'!$D$7/SQRT(1+('PID Simulator'!$D$8*B3420)^2)</f>
        <v>1.4626658836233921E-2</v>
      </c>
      <c r="D3420">
        <f>-DEGREES(ATAN2(1,'PID Simulator'!$D$8*B3420))+DEGREES(-'PID Simulator'!$D$9*B3420)</f>
        <v>-480.84160262500939</v>
      </c>
    </row>
    <row r="3421" spans="1:4" x14ac:dyDescent="0.15">
      <c r="A3421">
        <v>3420</v>
      </c>
      <c r="B3421">
        <v>6.8380999999999998</v>
      </c>
      <c r="C3421">
        <f>'PID Simulator'!$D$7/SQRT(1+('PID Simulator'!$D$8*B3421)^2)</f>
        <v>1.4622381761902248E-2</v>
      </c>
      <c r="D3421">
        <f>-DEGREES(ATAN2(1,'PID Simulator'!$D$8*B3421))+DEGREES(-'PID Simulator'!$D$9*B3421)</f>
        <v>-480.95643926855377</v>
      </c>
    </row>
    <row r="3422" spans="1:4" x14ac:dyDescent="0.15">
      <c r="A3422">
        <v>3421</v>
      </c>
      <c r="B3422">
        <v>6.8400999999999996</v>
      </c>
      <c r="C3422">
        <f>'PID Simulator'!$D$7/SQRT(1+('PID Simulator'!$D$8*B3422)^2)</f>
        <v>1.4618107187945123E-2</v>
      </c>
      <c r="D3422">
        <f>-DEGREES(ATAN2(1,'PID Simulator'!$D$8*B3422))+DEGREES(-'PID Simulator'!$D$9*B3422)</f>
        <v>-481.07127576880657</v>
      </c>
    </row>
    <row r="3423" spans="1:4" x14ac:dyDescent="0.15">
      <c r="A3423">
        <v>3422</v>
      </c>
      <c r="B3423">
        <v>6.8421000000000003</v>
      </c>
      <c r="C3423">
        <f>'PID Simulator'!$D$7/SQRT(1+('PID Simulator'!$D$8*B3423)^2)</f>
        <v>1.4613835112170841E-2</v>
      </c>
      <c r="D3423">
        <f>-DEGREES(ATAN2(1,'PID Simulator'!$D$8*B3423))+DEGREES(-'PID Simulator'!$D$9*B3423)</f>
        <v>-481.18611212589349</v>
      </c>
    </row>
    <row r="3424" spans="1:4" x14ac:dyDescent="0.15">
      <c r="A3424">
        <v>3423</v>
      </c>
      <c r="B3424">
        <v>6.8441000000000001</v>
      </c>
      <c r="C3424">
        <f>'PID Simulator'!$D$7/SQRT(1+('PID Simulator'!$D$8*B3424)^2)</f>
        <v>1.4609565532390264E-2</v>
      </c>
      <c r="D3424">
        <f>-DEGREES(ATAN2(1,'PID Simulator'!$D$8*B3424))+DEGREES(-'PID Simulator'!$D$9*B3424)</f>
        <v>-481.30094833993985</v>
      </c>
    </row>
    <row r="3425" spans="1:4" x14ac:dyDescent="0.15">
      <c r="A3425">
        <v>3424</v>
      </c>
      <c r="B3425">
        <v>6.8460999999999999</v>
      </c>
      <c r="C3425">
        <f>'PID Simulator'!$D$7/SQRT(1+('PID Simulator'!$D$8*B3425)^2)</f>
        <v>1.4605298446416814E-2</v>
      </c>
      <c r="D3425">
        <f>-DEGREES(ATAN2(1,'PID Simulator'!$D$8*B3425))+DEGREES(-'PID Simulator'!$D$9*B3425)</f>
        <v>-481.41578441107117</v>
      </c>
    </row>
    <row r="3426" spans="1:4" x14ac:dyDescent="0.15">
      <c r="A3426">
        <v>3425</v>
      </c>
      <c r="B3426">
        <v>6.8480999999999996</v>
      </c>
      <c r="C3426">
        <f>'PID Simulator'!$D$7/SQRT(1+('PID Simulator'!$D$8*B3426)^2)</f>
        <v>1.4601033852066453E-2</v>
      </c>
      <c r="D3426">
        <f>-DEGREES(ATAN2(1,'PID Simulator'!$D$8*B3426))+DEGREES(-'PID Simulator'!$D$9*B3426)</f>
        <v>-481.53062033941251</v>
      </c>
    </row>
    <row r="3427" spans="1:4" x14ac:dyDescent="0.15">
      <c r="A3427">
        <v>3426</v>
      </c>
      <c r="B3427">
        <v>6.8501000000000003</v>
      </c>
      <c r="C3427">
        <f>'PID Simulator'!$D$7/SQRT(1+('PID Simulator'!$D$8*B3427)^2)</f>
        <v>1.4596771747157698E-2</v>
      </c>
      <c r="D3427">
        <f>-DEGREES(ATAN2(1,'PID Simulator'!$D$8*B3427))+DEGREES(-'PID Simulator'!$D$9*B3427)</f>
        <v>-481.64545612508897</v>
      </c>
    </row>
    <row r="3428" spans="1:4" x14ac:dyDescent="0.15">
      <c r="A3428">
        <v>3427</v>
      </c>
      <c r="B3428">
        <v>6.8521000000000001</v>
      </c>
      <c r="C3428">
        <f>'PID Simulator'!$D$7/SQRT(1+('PID Simulator'!$D$8*B3428)^2)</f>
        <v>1.4592512129511622E-2</v>
      </c>
      <c r="D3428">
        <f>-DEGREES(ATAN2(1,'PID Simulator'!$D$8*B3428))+DEGREES(-'PID Simulator'!$D$9*B3428)</f>
        <v>-481.76029176822533</v>
      </c>
    </row>
    <row r="3429" spans="1:4" x14ac:dyDescent="0.15">
      <c r="A3429">
        <v>3428</v>
      </c>
      <c r="B3429">
        <v>6.8540999999999999</v>
      </c>
      <c r="C3429">
        <f>'PID Simulator'!$D$7/SQRT(1+('PID Simulator'!$D$8*B3429)^2)</f>
        <v>1.4588254996951829E-2</v>
      </c>
      <c r="D3429">
        <f>-DEGREES(ATAN2(1,'PID Simulator'!$D$8*B3429))+DEGREES(-'PID Simulator'!$D$9*B3429)</f>
        <v>-481.87512726894647</v>
      </c>
    </row>
    <row r="3430" spans="1:4" x14ac:dyDescent="0.15">
      <c r="A3430">
        <v>3429</v>
      </c>
      <c r="B3430">
        <v>6.8560999999999996</v>
      </c>
      <c r="C3430">
        <f>'PID Simulator'!$D$7/SQRT(1+('PID Simulator'!$D$8*B3430)^2)</f>
        <v>1.4584000347304458E-2</v>
      </c>
      <c r="D3430">
        <f>-DEGREES(ATAN2(1,'PID Simulator'!$D$8*B3430))+DEGREES(-'PID Simulator'!$D$9*B3430)</f>
        <v>-481.98996262737683</v>
      </c>
    </row>
    <row r="3431" spans="1:4" x14ac:dyDescent="0.15">
      <c r="A3431">
        <v>3430</v>
      </c>
      <c r="B3431">
        <v>6.8581000000000003</v>
      </c>
      <c r="C3431">
        <f>'PID Simulator'!$D$7/SQRT(1+('PID Simulator'!$D$8*B3431)^2)</f>
        <v>1.457974817839819E-2</v>
      </c>
      <c r="D3431">
        <f>-DEGREES(ATAN2(1,'PID Simulator'!$D$8*B3431))+DEGREES(-'PID Simulator'!$D$9*B3431)</f>
        <v>-482.10479784364111</v>
      </c>
    </row>
    <row r="3432" spans="1:4" x14ac:dyDescent="0.15">
      <c r="A3432">
        <v>3431</v>
      </c>
      <c r="B3432">
        <v>6.8601000000000001</v>
      </c>
      <c r="C3432">
        <f>'PID Simulator'!$D$7/SQRT(1+('PID Simulator'!$D$8*B3432)^2)</f>
        <v>1.4575498488064241E-2</v>
      </c>
      <c r="D3432">
        <f>-DEGREES(ATAN2(1,'PID Simulator'!$D$8*B3432))+DEGREES(-'PID Simulator'!$D$9*B3432)</f>
        <v>-482.21963291786335</v>
      </c>
    </row>
    <row r="3433" spans="1:4" x14ac:dyDescent="0.15">
      <c r="A3433">
        <v>3432</v>
      </c>
      <c r="B3433">
        <v>6.8620999999999999</v>
      </c>
      <c r="C3433">
        <f>'PID Simulator'!$D$7/SQRT(1+('PID Simulator'!$D$8*B3433)^2)</f>
        <v>1.4571251274136337E-2</v>
      </c>
      <c r="D3433">
        <f>-DEGREES(ATAN2(1,'PID Simulator'!$D$8*B3433))+DEGREES(-'PID Simulator'!$D$9*B3433)</f>
        <v>-482.33446785016787</v>
      </c>
    </row>
    <row r="3434" spans="1:4" x14ac:dyDescent="0.15">
      <c r="A3434">
        <v>3433</v>
      </c>
      <c r="B3434">
        <v>6.8640999999999996</v>
      </c>
      <c r="C3434">
        <f>'PID Simulator'!$D$7/SQRT(1+('PID Simulator'!$D$8*B3434)^2)</f>
        <v>1.4567006534450744E-2</v>
      </c>
      <c r="D3434">
        <f>-DEGREES(ATAN2(1,'PID Simulator'!$D$8*B3434))+DEGREES(-'PID Simulator'!$D$9*B3434)</f>
        <v>-482.44930264067858</v>
      </c>
    </row>
    <row r="3435" spans="1:4" x14ac:dyDescent="0.15">
      <c r="A3435">
        <v>3434</v>
      </c>
      <c r="B3435">
        <v>6.8661000000000003</v>
      </c>
      <c r="C3435">
        <f>'PID Simulator'!$D$7/SQRT(1+('PID Simulator'!$D$8*B3435)^2)</f>
        <v>1.456276426684624E-2</v>
      </c>
      <c r="D3435">
        <f>-DEGREES(ATAN2(1,'PID Simulator'!$D$8*B3435))+DEGREES(-'PID Simulator'!$D$9*B3435)</f>
        <v>-482.56413728951952</v>
      </c>
    </row>
    <row r="3436" spans="1:4" x14ac:dyDescent="0.15">
      <c r="A3436">
        <v>3435</v>
      </c>
      <c r="B3436">
        <v>6.8681000000000001</v>
      </c>
      <c r="C3436">
        <f>'PID Simulator'!$D$7/SQRT(1+('PID Simulator'!$D$8*B3436)^2)</f>
        <v>1.4558524469164126E-2</v>
      </c>
      <c r="D3436">
        <f>-DEGREES(ATAN2(1,'PID Simulator'!$D$8*B3436))+DEGREES(-'PID Simulator'!$D$9*B3436)</f>
        <v>-482.67897179681427</v>
      </c>
    </row>
    <row r="3437" spans="1:4" x14ac:dyDescent="0.15">
      <c r="A3437">
        <v>3436</v>
      </c>
      <c r="B3437">
        <v>6.8700999999999999</v>
      </c>
      <c r="C3437">
        <f>'PID Simulator'!$D$7/SQRT(1+('PID Simulator'!$D$8*B3437)^2)</f>
        <v>1.4554287139248204E-2</v>
      </c>
      <c r="D3437">
        <f>-DEGREES(ATAN2(1,'PID Simulator'!$D$8*B3437))+DEGREES(-'PID Simulator'!$D$9*B3437)</f>
        <v>-482.79380616268634</v>
      </c>
    </row>
    <row r="3438" spans="1:4" x14ac:dyDescent="0.15">
      <c r="A3438">
        <v>3437</v>
      </c>
      <c r="B3438">
        <v>6.8720999999999997</v>
      </c>
      <c r="C3438">
        <f>'PID Simulator'!$D$7/SQRT(1+('PID Simulator'!$D$8*B3438)^2)</f>
        <v>1.455005227494479E-2</v>
      </c>
      <c r="D3438">
        <f>-DEGREES(ATAN2(1,'PID Simulator'!$D$8*B3438))+DEGREES(-'PID Simulator'!$D$9*B3438)</f>
        <v>-482.90864038725937</v>
      </c>
    </row>
    <row r="3439" spans="1:4" x14ac:dyDescent="0.15">
      <c r="A3439">
        <v>3438</v>
      </c>
      <c r="B3439">
        <v>6.8741000000000003</v>
      </c>
      <c r="C3439">
        <f>'PID Simulator'!$D$7/SQRT(1+('PID Simulator'!$D$8*B3439)^2)</f>
        <v>1.4545819874102714E-2</v>
      </c>
      <c r="D3439">
        <f>-DEGREES(ATAN2(1,'PID Simulator'!$D$8*B3439))+DEGREES(-'PID Simulator'!$D$9*B3439)</f>
        <v>-483.02347447065665</v>
      </c>
    </row>
    <row r="3440" spans="1:4" x14ac:dyDescent="0.15">
      <c r="A3440">
        <v>3439</v>
      </c>
      <c r="B3440">
        <v>6.8761000000000001</v>
      </c>
      <c r="C3440">
        <f>'PID Simulator'!$D$7/SQRT(1+('PID Simulator'!$D$8*B3440)^2)</f>
        <v>1.4541589934573293E-2</v>
      </c>
      <c r="D3440">
        <f>-DEGREES(ATAN2(1,'PID Simulator'!$D$8*B3440))+DEGREES(-'PID Simulator'!$D$9*B3440)</f>
        <v>-483.1383084130012</v>
      </c>
    </row>
    <row r="3441" spans="1:4" x14ac:dyDescent="0.15">
      <c r="A3441">
        <v>3440</v>
      </c>
      <c r="B3441">
        <v>6.8780999999999999</v>
      </c>
      <c r="C3441">
        <f>'PID Simulator'!$D$7/SQRT(1+('PID Simulator'!$D$8*B3441)^2)</f>
        <v>1.4537362454210348E-2</v>
      </c>
      <c r="D3441">
        <f>-DEGREES(ATAN2(1,'PID Simulator'!$D$8*B3441))+DEGREES(-'PID Simulator'!$D$9*B3441)</f>
        <v>-483.25314221441602</v>
      </c>
    </row>
    <row r="3442" spans="1:4" x14ac:dyDescent="0.15">
      <c r="A3442">
        <v>3441</v>
      </c>
      <c r="B3442">
        <v>6.8800999999999997</v>
      </c>
      <c r="C3442">
        <f>'PID Simulator'!$D$7/SQRT(1+('PID Simulator'!$D$8*B3442)^2)</f>
        <v>1.4533137430870202E-2</v>
      </c>
      <c r="D3442">
        <f>-DEGREES(ATAN2(1,'PID Simulator'!$D$8*B3442))+DEGREES(-'PID Simulator'!$D$9*B3442)</f>
        <v>-483.36797587502406</v>
      </c>
    </row>
    <row r="3443" spans="1:4" x14ac:dyDescent="0.15">
      <c r="A3443">
        <v>3442</v>
      </c>
      <c r="B3443">
        <v>6.8821000000000003</v>
      </c>
      <c r="C3443">
        <f>'PID Simulator'!$D$7/SQRT(1+('PID Simulator'!$D$8*B3443)^2)</f>
        <v>1.4528914862411651E-2</v>
      </c>
      <c r="D3443">
        <f>-DEGREES(ATAN2(1,'PID Simulator'!$D$8*B3443))+DEGREES(-'PID Simulator'!$D$9*B3443)</f>
        <v>-483.48280939494816</v>
      </c>
    </row>
    <row r="3444" spans="1:4" x14ac:dyDescent="0.15">
      <c r="A3444">
        <v>3443</v>
      </c>
      <c r="B3444">
        <v>6.8841000000000001</v>
      </c>
      <c r="C3444">
        <f>'PID Simulator'!$D$7/SQRT(1+('PID Simulator'!$D$8*B3444)^2)</f>
        <v>1.4524694746695996E-2</v>
      </c>
      <c r="D3444">
        <f>-DEGREES(ATAN2(1,'PID Simulator'!$D$8*B3444))+DEGREES(-'PID Simulator'!$D$9*B3444)</f>
        <v>-483.5976427743106</v>
      </c>
    </row>
    <row r="3445" spans="1:4" x14ac:dyDescent="0.15">
      <c r="A3445">
        <v>3444</v>
      </c>
      <c r="B3445">
        <v>6.8860999999999999</v>
      </c>
      <c r="C3445">
        <f>'PID Simulator'!$D$7/SQRT(1+('PID Simulator'!$D$8*B3445)^2)</f>
        <v>1.4520477081587008E-2</v>
      </c>
      <c r="D3445">
        <f>-DEGREES(ATAN2(1,'PID Simulator'!$D$8*B3445))+DEGREES(-'PID Simulator'!$D$9*B3445)</f>
        <v>-483.71247601323404</v>
      </c>
    </row>
    <row r="3446" spans="1:4" x14ac:dyDescent="0.15">
      <c r="A3446">
        <v>3445</v>
      </c>
      <c r="B3446">
        <v>6.8880999999999997</v>
      </c>
      <c r="C3446">
        <f>'PID Simulator'!$D$7/SQRT(1+('PID Simulator'!$D$8*B3446)^2)</f>
        <v>1.4516261864950952E-2</v>
      </c>
      <c r="D3446">
        <f>-DEGREES(ATAN2(1,'PID Simulator'!$D$8*B3446))+DEGREES(-'PID Simulator'!$D$9*B3446)</f>
        <v>-483.82730911184075</v>
      </c>
    </row>
    <row r="3447" spans="1:4" x14ac:dyDescent="0.15">
      <c r="A3447">
        <v>3446</v>
      </c>
      <c r="B3447">
        <v>6.8901000000000003</v>
      </c>
      <c r="C3447">
        <f>'PID Simulator'!$D$7/SQRT(1+('PID Simulator'!$D$8*B3447)^2)</f>
        <v>1.4512049094656547E-2</v>
      </c>
      <c r="D3447">
        <f>-DEGREES(ATAN2(1,'PID Simulator'!$D$8*B3447))+DEGREES(-'PID Simulator'!$D$9*B3447)</f>
        <v>-483.94214207025294</v>
      </c>
    </row>
    <row r="3448" spans="1:4" x14ac:dyDescent="0.15">
      <c r="A3448">
        <v>3447</v>
      </c>
      <c r="B3448">
        <v>6.8921000000000001</v>
      </c>
      <c r="C3448">
        <f>'PID Simulator'!$D$7/SQRT(1+('PID Simulator'!$D$8*B3448)^2)</f>
        <v>1.450783876857501E-2</v>
      </c>
      <c r="D3448">
        <f>-DEGREES(ATAN2(1,'PID Simulator'!$D$8*B3448))+DEGREES(-'PID Simulator'!$D$9*B3448)</f>
        <v>-484.05697488859244</v>
      </c>
    </row>
    <row r="3449" spans="1:4" x14ac:dyDescent="0.15">
      <c r="A3449">
        <v>3448</v>
      </c>
      <c r="B3449">
        <v>6.8940999999999999</v>
      </c>
      <c r="C3449">
        <f>'PID Simulator'!$D$7/SQRT(1+('PID Simulator'!$D$8*B3449)^2)</f>
        <v>1.4503630884580012E-2</v>
      </c>
      <c r="D3449">
        <f>-DEGREES(ATAN2(1,'PID Simulator'!$D$8*B3449))+DEGREES(-'PID Simulator'!$D$9*B3449)</f>
        <v>-484.17180756698122</v>
      </c>
    </row>
    <row r="3450" spans="1:4" x14ac:dyDescent="0.15">
      <c r="A3450">
        <v>3449</v>
      </c>
      <c r="B3450">
        <v>6.8960999999999997</v>
      </c>
      <c r="C3450">
        <f>'PID Simulator'!$D$7/SQRT(1+('PID Simulator'!$D$8*B3450)^2)</f>
        <v>1.4499425440547688E-2</v>
      </c>
      <c r="D3450">
        <f>-DEGREES(ATAN2(1,'PID Simulator'!$D$8*B3450))+DEGREES(-'PID Simulator'!$D$9*B3450)</f>
        <v>-484.2866401055411</v>
      </c>
    </row>
    <row r="3451" spans="1:4" x14ac:dyDescent="0.15">
      <c r="A3451">
        <v>3450</v>
      </c>
      <c r="B3451">
        <v>6.8981000000000003</v>
      </c>
      <c r="C3451">
        <f>'PID Simulator'!$D$7/SQRT(1+('PID Simulator'!$D$8*B3451)^2)</f>
        <v>1.449522243435664E-2</v>
      </c>
      <c r="D3451">
        <f>-DEGREES(ATAN2(1,'PID Simulator'!$D$8*B3451))+DEGREES(-'PID Simulator'!$D$9*B3451)</f>
        <v>-484.4014725043935</v>
      </c>
    </row>
    <row r="3452" spans="1:4" x14ac:dyDescent="0.15">
      <c r="A3452">
        <v>3451</v>
      </c>
      <c r="B3452">
        <v>6.9001000000000001</v>
      </c>
      <c r="C3452">
        <f>'PID Simulator'!$D$7/SQRT(1+('PID Simulator'!$D$8*B3452)^2)</f>
        <v>1.4491021863887933E-2</v>
      </c>
      <c r="D3452">
        <f>-DEGREES(ATAN2(1,'PID Simulator'!$D$8*B3452))+DEGREES(-'PID Simulator'!$D$9*B3452)</f>
        <v>-484.51630476366006</v>
      </c>
    </row>
    <row r="3453" spans="1:4" x14ac:dyDescent="0.15">
      <c r="A3453">
        <v>3452</v>
      </c>
      <c r="B3453">
        <v>6.9020999999999999</v>
      </c>
      <c r="C3453">
        <f>'PID Simulator'!$D$7/SQRT(1+('PID Simulator'!$D$8*B3453)^2)</f>
        <v>1.4486823727025078E-2</v>
      </c>
      <c r="D3453">
        <f>-DEGREES(ATAN2(1,'PID Simulator'!$D$8*B3453))+DEGREES(-'PID Simulator'!$D$9*B3453)</f>
        <v>-484.63113688346192</v>
      </c>
    </row>
    <row r="3454" spans="1:4" x14ac:dyDescent="0.15">
      <c r="A3454">
        <v>3453</v>
      </c>
      <c r="B3454">
        <v>6.9040999999999997</v>
      </c>
      <c r="C3454">
        <f>'PID Simulator'!$D$7/SQRT(1+('PID Simulator'!$D$8*B3454)^2)</f>
        <v>1.4482628021654037E-2</v>
      </c>
      <c r="D3454">
        <f>-DEGREES(ATAN2(1,'PID Simulator'!$D$8*B3454))+DEGREES(-'PID Simulator'!$D$9*B3454)</f>
        <v>-484.74596886392033</v>
      </c>
    </row>
    <row r="3455" spans="1:4" x14ac:dyDescent="0.15">
      <c r="A3455">
        <v>3454</v>
      </c>
      <c r="B3455">
        <v>6.9061000000000003</v>
      </c>
      <c r="C3455">
        <f>'PID Simulator'!$D$7/SQRT(1+('PID Simulator'!$D$8*B3455)^2)</f>
        <v>1.4478434745663224E-2</v>
      </c>
      <c r="D3455">
        <f>-DEGREES(ATAN2(1,'PID Simulator'!$D$8*B3455))+DEGREES(-'PID Simulator'!$D$9*B3455)</f>
        <v>-484.86080070515629</v>
      </c>
    </row>
    <row r="3456" spans="1:4" x14ac:dyDescent="0.15">
      <c r="A3456">
        <v>3455</v>
      </c>
      <c r="B3456">
        <v>6.9081000000000001</v>
      </c>
      <c r="C3456">
        <f>'PID Simulator'!$D$7/SQRT(1+('PID Simulator'!$D$8*B3456)^2)</f>
        <v>1.4474243896943503E-2</v>
      </c>
      <c r="D3456">
        <f>-DEGREES(ATAN2(1,'PID Simulator'!$D$8*B3456))+DEGREES(-'PID Simulator'!$D$9*B3456)</f>
        <v>-484.97563240729073</v>
      </c>
    </row>
    <row r="3457" spans="1:4" x14ac:dyDescent="0.15">
      <c r="A3457">
        <v>3456</v>
      </c>
      <c r="B3457">
        <v>6.9100999999999999</v>
      </c>
      <c r="C3457">
        <f>'PID Simulator'!$D$7/SQRT(1+('PID Simulator'!$D$8*B3457)^2)</f>
        <v>1.4470055473388165E-2</v>
      </c>
      <c r="D3457">
        <f>-DEGREES(ATAN2(1,'PID Simulator'!$D$8*B3457))+DEGREES(-'PID Simulator'!$D$9*B3457)</f>
        <v>-485.09046397044438</v>
      </c>
    </row>
    <row r="3458" spans="1:4" x14ac:dyDescent="0.15">
      <c r="A3458">
        <v>3457</v>
      </c>
      <c r="B3458">
        <v>6.9120999999999997</v>
      </c>
      <c r="C3458">
        <f>'PID Simulator'!$D$7/SQRT(1+('PID Simulator'!$D$8*B3458)^2)</f>
        <v>1.4465869472892945E-2</v>
      </c>
      <c r="D3458">
        <f>-DEGREES(ATAN2(1,'PID Simulator'!$D$8*B3458))+DEGREES(-'PID Simulator'!$D$9*B3458)</f>
        <v>-485.20529539473779</v>
      </c>
    </row>
    <row r="3459" spans="1:4" x14ac:dyDescent="0.15">
      <c r="A3459">
        <v>3458</v>
      </c>
      <c r="B3459">
        <v>6.9140999999999995</v>
      </c>
      <c r="C3459">
        <f>'PID Simulator'!$D$7/SQRT(1+('PID Simulator'!$D$8*B3459)^2)</f>
        <v>1.4461685893356014E-2</v>
      </c>
      <c r="D3459">
        <f>-DEGREES(ATAN2(1,'PID Simulator'!$D$8*B3459))+DEGREES(-'PID Simulator'!$D$9*B3459)</f>
        <v>-485.32012668029142</v>
      </c>
    </row>
    <row r="3460" spans="1:4" x14ac:dyDescent="0.15">
      <c r="A3460">
        <v>3459</v>
      </c>
      <c r="B3460">
        <v>6.9161000000000001</v>
      </c>
      <c r="C3460">
        <f>'PID Simulator'!$D$7/SQRT(1+('PID Simulator'!$D$8*B3460)^2)</f>
        <v>1.4457504732677961E-2</v>
      </c>
      <c r="D3460">
        <f>-DEGREES(ATAN2(1,'PID Simulator'!$D$8*B3460))+DEGREES(-'PID Simulator'!$D$9*B3460)</f>
        <v>-485.43495782722579</v>
      </c>
    </row>
    <row r="3461" spans="1:4" x14ac:dyDescent="0.15">
      <c r="A3461">
        <v>3460</v>
      </c>
      <c r="B3461">
        <v>6.9180999999999999</v>
      </c>
      <c r="C3461">
        <f>'PID Simulator'!$D$7/SQRT(1+('PID Simulator'!$D$8*B3461)^2)</f>
        <v>1.4453325988761824E-2</v>
      </c>
      <c r="D3461">
        <f>-DEGREES(ATAN2(1,'PID Simulator'!$D$8*B3461))+DEGREES(-'PID Simulator'!$D$9*B3461)</f>
        <v>-485.54978883566088</v>
      </c>
    </row>
    <row r="3462" spans="1:4" x14ac:dyDescent="0.15">
      <c r="A3462">
        <v>3461</v>
      </c>
      <c r="B3462">
        <v>6.9200999999999997</v>
      </c>
      <c r="C3462">
        <f>'PID Simulator'!$D$7/SQRT(1+('PID Simulator'!$D$8*B3462)^2)</f>
        <v>1.4449149659513043E-2</v>
      </c>
      <c r="D3462">
        <f>-DEGREES(ATAN2(1,'PID Simulator'!$D$8*B3462))+DEGREES(-'PID Simulator'!$D$9*B3462)</f>
        <v>-485.66461970571675</v>
      </c>
    </row>
    <row r="3463" spans="1:4" x14ac:dyDescent="0.15">
      <c r="A3463">
        <v>3462</v>
      </c>
      <c r="B3463">
        <v>6.9220999999999995</v>
      </c>
      <c r="C3463">
        <f>'PID Simulator'!$D$7/SQRT(1+('PID Simulator'!$D$8*B3463)^2)</f>
        <v>1.4444975742839481E-2</v>
      </c>
      <c r="D3463">
        <f>-DEGREES(ATAN2(1,'PID Simulator'!$D$8*B3463))+DEGREES(-'PID Simulator'!$D$9*B3463)</f>
        <v>-485.77945043751345</v>
      </c>
    </row>
    <row r="3464" spans="1:4" x14ac:dyDescent="0.15">
      <c r="A3464">
        <v>3463</v>
      </c>
      <c r="B3464">
        <v>6.9241000000000001</v>
      </c>
      <c r="C3464">
        <f>'PID Simulator'!$D$7/SQRT(1+('PID Simulator'!$D$8*B3464)^2)</f>
        <v>1.4440804236651426E-2</v>
      </c>
      <c r="D3464">
        <f>-DEGREES(ATAN2(1,'PID Simulator'!$D$8*B3464))+DEGREES(-'PID Simulator'!$D$9*B3464)</f>
        <v>-485.89428103117075</v>
      </c>
    </row>
    <row r="3465" spans="1:4" x14ac:dyDescent="0.15">
      <c r="A3465">
        <v>3464</v>
      </c>
      <c r="B3465">
        <v>6.9260999999999999</v>
      </c>
      <c r="C3465">
        <f>'PID Simulator'!$D$7/SQRT(1+('PID Simulator'!$D$8*B3465)^2)</f>
        <v>1.4436635138861576E-2</v>
      </c>
      <c r="D3465">
        <f>-DEGREES(ATAN2(1,'PID Simulator'!$D$8*B3465))+DEGREES(-'PID Simulator'!$D$9*B3465)</f>
        <v>-486.00911148680814</v>
      </c>
    </row>
    <row r="3466" spans="1:4" x14ac:dyDescent="0.15">
      <c r="A3466">
        <v>3465</v>
      </c>
      <c r="B3466">
        <v>6.9280999999999997</v>
      </c>
      <c r="C3466">
        <f>'PID Simulator'!$D$7/SQRT(1+('PID Simulator'!$D$8*B3466)^2)</f>
        <v>1.4432468447385032E-2</v>
      </c>
      <c r="D3466">
        <f>-DEGREES(ATAN2(1,'PID Simulator'!$D$8*B3466))+DEGREES(-'PID Simulator'!$D$9*B3466)</f>
        <v>-486.1239418045451</v>
      </c>
    </row>
    <row r="3467" spans="1:4" x14ac:dyDescent="0.15">
      <c r="A3467">
        <v>3466</v>
      </c>
      <c r="B3467">
        <v>6.9300999999999995</v>
      </c>
      <c r="C3467">
        <f>'PID Simulator'!$D$7/SQRT(1+('PID Simulator'!$D$8*B3467)^2)</f>
        <v>1.4428304160139301E-2</v>
      </c>
      <c r="D3467">
        <f>-DEGREES(ATAN2(1,'PID Simulator'!$D$8*B3467))+DEGREES(-'PID Simulator'!$D$9*B3467)</f>
        <v>-486.23877198450117</v>
      </c>
    </row>
    <row r="3468" spans="1:4" x14ac:dyDescent="0.15">
      <c r="A3468">
        <v>3467</v>
      </c>
      <c r="B3468">
        <v>6.9321000000000002</v>
      </c>
      <c r="C3468">
        <f>'PID Simulator'!$D$7/SQRT(1+('PID Simulator'!$D$8*B3468)^2)</f>
        <v>1.4424142275044294E-2</v>
      </c>
      <c r="D3468">
        <f>-DEGREES(ATAN2(1,'PID Simulator'!$D$8*B3468))+DEGREES(-'PID Simulator'!$D$9*B3468)</f>
        <v>-486.3536020267955</v>
      </c>
    </row>
    <row r="3469" spans="1:4" x14ac:dyDescent="0.15">
      <c r="A3469">
        <v>3468</v>
      </c>
      <c r="B3469">
        <v>6.9340999999999999</v>
      </c>
      <c r="C3469">
        <f>'PID Simulator'!$D$7/SQRT(1+('PID Simulator'!$D$8*B3469)^2)</f>
        <v>1.4419982790022327E-2</v>
      </c>
      <c r="D3469">
        <f>-DEGREES(ATAN2(1,'PID Simulator'!$D$8*B3469))+DEGREES(-'PID Simulator'!$D$9*B3469)</f>
        <v>-486.46843193154712</v>
      </c>
    </row>
    <row r="3470" spans="1:4" x14ac:dyDescent="0.15">
      <c r="A3470">
        <v>3469</v>
      </c>
      <c r="B3470">
        <v>6.9360999999999997</v>
      </c>
      <c r="C3470">
        <f>'PID Simulator'!$D$7/SQRT(1+('PID Simulator'!$D$8*B3470)^2)</f>
        <v>1.4415825702998108E-2</v>
      </c>
      <c r="D3470">
        <f>-DEGREES(ATAN2(1,'PID Simulator'!$D$8*B3470))+DEGREES(-'PID Simulator'!$D$9*B3470)</f>
        <v>-486.58326169887499</v>
      </c>
    </row>
    <row r="3471" spans="1:4" x14ac:dyDescent="0.15">
      <c r="A3471">
        <v>3470</v>
      </c>
      <c r="B3471">
        <v>6.9380999999999995</v>
      </c>
      <c r="C3471">
        <f>'PID Simulator'!$D$7/SQRT(1+('PID Simulator'!$D$8*B3471)^2)</f>
        <v>1.4411671011898722E-2</v>
      </c>
      <c r="D3471">
        <f>-DEGREES(ATAN2(1,'PID Simulator'!$D$8*B3471))+DEGREES(-'PID Simulator'!$D$9*B3471)</f>
        <v>-486.69809132889799</v>
      </c>
    </row>
    <row r="3472" spans="1:4" x14ac:dyDescent="0.15">
      <c r="A3472">
        <v>3471</v>
      </c>
      <c r="B3472">
        <v>6.9401000000000002</v>
      </c>
      <c r="C3472">
        <f>'PID Simulator'!$D$7/SQRT(1+('PID Simulator'!$D$8*B3472)^2)</f>
        <v>1.4407518714653665E-2</v>
      </c>
      <c r="D3472">
        <f>-DEGREES(ATAN2(1,'PID Simulator'!$D$8*B3472))+DEGREES(-'PID Simulator'!$D$9*B3472)</f>
        <v>-486.81292082173479</v>
      </c>
    </row>
    <row r="3473" spans="1:4" x14ac:dyDescent="0.15">
      <c r="A3473">
        <v>3472</v>
      </c>
      <c r="B3473">
        <v>6.9420999999999999</v>
      </c>
      <c r="C3473">
        <f>'PID Simulator'!$D$7/SQRT(1+('PID Simulator'!$D$8*B3473)^2)</f>
        <v>1.4403368809194806E-2</v>
      </c>
      <c r="D3473">
        <f>-DEGREES(ATAN2(1,'PID Simulator'!$D$8*B3473))+DEGREES(-'PID Simulator'!$D$9*B3473)</f>
        <v>-486.92775017750375</v>
      </c>
    </row>
    <row r="3474" spans="1:4" x14ac:dyDescent="0.15">
      <c r="A3474">
        <v>3473</v>
      </c>
      <c r="B3474">
        <v>6.9440999999999997</v>
      </c>
      <c r="C3474">
        <f>'PID Simulator'!$D$7/SQRT(1+('PID Simulator'!$D$8*B3474)^2)</f>
        <v>1.4399221293456388E-2</v>
      </c>
      <c r="D3474">
        <f>-DEGREES(ATAN2(1,'PID Simulator'!$D$8*B3474))+DEGREES(-'PID Simulator'!$D$9*B3474)</f>
        <v>-487.04257939632345</v>
      </c>
    </row>
    <row r="3475" spans="1:4" x14ac:dyDescent="0.15">
      <c r="A3475">
        <v>3474</v>
      </c>
      <c r="B3475">
        <v>6.9460999999999995</v>
      </c>
      <c r="C3475">
        <f>'PID Simulator'!$D$7/SQRT(1+('PID Simulator'!$D$8*B3475)^2)</f>
        <v>1.4395076165375055E-2</v>
      </c>
      <c r="D3475">
        <f>-DEGREES(ATAN2(1,'PID Simulator'!$D$8*B3475))+DEGREES(-'PID Simulator'!$D$9*B3475)</f>
        <v>-487.15740847831211</v>
      </c>
    </row>
    <row r="3476" spans="1:4" x14ac:dyDescent="0.15">
      <c r="A3476">
        <v>3475</v>
      </c>
      <c r="B3476">
        <v>6.9481000000000002</v>
      </c>
      <c r="C3476">
        <f>'PID Simulator'!$D$7/SQRT(1+('PID Simulator'!$D$8*B3476)^2)</f>
        <v>1.4390933422889801E-2</v>
      </c>
      <c r="D3476">
        <f>-DEGREES(ATAN2(1,'PID Simulator'!$D$8*B3476))+DEGREES(-'PID Simulator'!$D$9*B3476)</f>
        <v>-487.27223742358785</v>
      </c>
    </row>
    <row r="3477" spans="1:4" x14ac:dyDescent="0.15">
      <c r="A3477">
        <v>3476</v>
      </c>
      <c r="B3477">
        <v>6.9500999999999999</v>
      </c>
      <c r="C3477">
        <f>'PID Simulator'!$D$7/SQRT(1+('PID Simulator'!$D$8*B3477)^2)</f>
        <v>1.4386793063941999E-2</v>
      </c>
      <c r="D3477">
        <f>-DEGREES(ATAN2(1,'PID Simulator'!$D$8*B3477))+DEGREES(-'PID Simulator'!$D$9*B3477)</f>
        <v>-487.38706623226869</v>
      </c>
    </row>
    <row r="3478" spans="1:4" x14ac:dyDescent="0.15">
      <c r="A3478">
        <v>3477</v>
      </c>
      <c r="B3478">
        <v>6.9520999999999997</v>
      </c>
      <c r="C3478">
        <f>'PID Simulator'!$D$7/SQRT(1+('PID Simulator'!$D$8*B3478)^2)</f>
        <v>1.4382655086475401E-2</v>
      </c>
      <c r="D3478">
        <f>-DEGREES(ATAN2(1,'PID Simulator'!$D$8*B3478))+DEGREES(-'PID Simulator'!$D$9*B3478)</f>
        <v>-487.50189490447246</v>
      </c>
    </row>
    <row r="3479" spans="1:4" x14ac:dyDescent="0.15">
      <c r="A3479">
        <v>3478</v>
      </c>
      <c r="B3479">
        <v>6.9540999999999995</v>
      </c>
      <c r="C3479">
        <f>'PID Simulator'!$D$7/SQRT(1+('PID Simulator'!$D$8*B3479)^2)</f>
        <v>1.4378519488436109E-2</v>
      </c>
      <c r="D3479">
        <f>-DEGREES(ATAN2(1,'PID Simulator'!$D$8*B3479))+DEGREES(-'PID Simulator'!$D$9*B3479)</f>
        <v>-487.61672344031683</v>
      </c>
    </row>
    <row r="3480" spans="1:4" x14ac:dyDescent="0.15">
      <c r="A3480">
        <v>3479</v>
      </c>
      <c r="B3480">
        <v>6.9561000000000002</v>
      </c>
      <c r="C3480">
        <f>'PID Simulator'!$D$7/SQRT(1+('PID Simulator'!$D$8*B3480)^2)</f>
        <v>1.4374386267772588E-2</v>
      </c>
      <c r="D3480">
        <f>-DEGREES(ATAN2(1,'PID Simulator'!$D$8*B3480))+DEGREES(-'PID Simulator'!$D$9*B3480)</f>
        <v>-487.73155183991952</v>
      </c>
    </row>
    <row r="3481" spans="1:4" x14ac:dyDescent="0.15">
      <c r="A3481">
        <v>3480</v>
      </c>
      <c r="B3481">
        <v>6.9581</v>
      </c>
      <c r="C3481">
        <f>'PID Simulator'!$D$7/SQRT(1+('PID Simulator'!$D$8*B3481)^2)</f>
        <v>1.437025542243567E-2</v>
      </c>
      <c r="D3481">
        <f>-DEGREES(ATAN2(1,'PID Simulator'!$D$8*B3481))+DEGREES(-'PID Simulator'!$D$9*B3481)</f>
        <v>-487.84638010339785</v>
      </c>
    </row>
    <row r="3482" spans="1:4" x14ac:dyDescent="0.15">
      <c r="A3482">
        <v>3481</v>
      </c>
      <c r="B3482">
        <v>6.9600999999999997</v>
      </c>
      <c r="C3482">
        <f>'PID Simulator'!$D$7/SQRT(1+('PID Simulator'!$D$8*B3482)^2)</f>
        <v>1.4366126950378531E-2</v>
      </c>
      <c r="D3482">
        <f>-DEGREES(ATAN2(1,'PID Simulator'!$D$8*B3482))+DEGREES(-'PID Simulator'!$D$9*B3482)</f>
        <v>-487.96120823086915</v>
      </c>
    </row>
    <row r="3483" spans="1:4" x14ac:dyDescent="0.15">
      <c r="A3483">
        <v>3482</v>
      </c>
      <c r="B3483">
        <v>6.9620999999999995</v>
      </c>
      <c r="C3483">
        <f>'PID Simulator'!$D$7/SQRT(1+('PID Simulator'!$D$8*B3483)^2)</f>
        <v>1.4362000849556704E-2</v>
      </c>
      <c r="D3483">
        <f>-DEGREES(ATAN2(1,'PID Simulator'!$D$8*B3483))+DEGREES(-'PID Simulator'!$D$9*B3483)</f>
        <v>-488.07603622245063</v>
      </c>
    </row>
    <row r="3484" spans="1:4" x14ac:dyDescent="0.15">
      <c r="A3484">
        <v>3483</v>
      </c>
      <c r="B3484">
        <v>6.9641000000000002</v>
      </c>
      <c r="C3484">
        <f>'PID Simulator'!$D$7/SQRT(1+('PID Simulator'!$D$8*B3484)^2)</f>
        <v>1.4357877117928061E-2</v>
      </c>
      <c r="D3484">
        <f>-DEGREES(ATAN2(1,'PID Simulator'!$D$8*B3484))+DEGREES(-'PID Simulator'!$D$9*B3484)</f>
        <v>-488.19086407825932</v>
      </c>
    </row>
    <row r="3485" spans="1:4" x14ac:dyDescent="0.15">
      <c r="A3485">
        <v>3484</v>
      </c>
      <c r="B3485">
        <v>6.9661</v>
      </c>
      <c r="C3485">
        <f>'PID Simulator'!$D$7/SQRT(1+('PID Simulator'!$D$8*B3485)^2)</f>
        <v>1.4353755753452831E-2</v>
      </c>
      <c r="D3485">
        <f>-DEGREES(ATAN2(1,'PID Simulator'!$D$8*B3485))+DEGREES(-'PID Simulator'!$D$9*B3485)</f>
        <v>-488.30569179841223</v>
      </c>
    </row>
    <row r="3486" spans="1:4" x14ac:dyDescent="0.15">
      <c r="A3486">
        <v>3485</v>
      </c>
      <c r="B3486">
        <v>6.9680999999999997</v>
      </c>
      <c r="C3486">
        <f>'PID Simulator'!$D$7/SQRT(1+('PID Simulator'!$D$8*B3486)^2)</f>
        <v>1.4349636754093573E-2</v>
      </c>
      <c r="D3486">
        <f>-DEGREES(ATAN2(1,'PID Simulator'!$D$8*B3486))+DEGREES(-'PID Simulator'!$D$9*B3486)</f>
        <v>-488.42051938302598</v>
      </c>
    </row>
    <row r="3487" spans="1:4" x14ac:dyDescent="0.15">
      <c r="A3487">
        <v>3486</v>
      </c>
      <c r="B3487">
        <v>6.9700999999999995</v>
      </c>
      <c r="C3487">
        <f>'PID Simulator'!$D$7/SQRT(1+('PID Simulator'!$D$8*B3487)^2)</f>
        <v>1.4345520117815187E-2</v>
      </c>
      <c r="D3487">
        <f>-DEGREES(ATAN2(1,'PID Simulator'!$D$8*B3487))+DEGREES(-'PID Simulator'!$D$9*B3487)</f>
        <v>-488.53534683221721</v>
      </c>
    </row>
    <row r="3488" spans="1:4" x14ac:dyDescent="0.15">
      <c r="A3488">
        <v>3487</v>
      </c>
      <c r="B3488">
        <v>6.9721000000000002</v>
      </c>
      <c r="C3488">
        <f>'PID Simulator'!$D$7/SQRT(1+('PID Simulator'!$D$8*B3488)^2)</f>
        <v>1.4341405842584904E-2</v>
      </c>
      <c r="D3488">
        <f>-DEGREES(ATAN2(1,'PID Simulator'!$D$8*B3488))+DEGREES(-'PID Simulator'!$D$9*B3488)</f>
        <v>-488.65017414610264</v>
      </c>
    </row>
    <row r="3489" spans="1:4" x14ac:dyDescent="0.15">
      <c r="A3489">
        <v>3488</v>
      </c>
      <c r="B3489">
        <v>6.9741</v>
      </c>
      <c r="C3489">
        <f>'PID Simulator'!$D$7/SQRT(1+('PID Simulator'!$D$8*B3489)^2)</f>
        <v>1.4337293926372296E-2</v>
      </c>
      <c r="D3489">
        <f>-DEGREES(ATAN2(1,'PID Simulator'!$D$8*B3489))+DEGREES(-'PID Simulator'!$D$9*B3489)</f>
        <v>-488.76500132479845</v>
      </c>
    </row>
    <row r="3490" spans="1:4" x14ac:dyDescent="0.15">
      <c r="A3490">
        <v>3489</v>
      </c>
      <c r="B3490">
        <v>6.9760999999999997</v>
      </c>
      <c r="C3490">
        <f>'PID Simulator'!$D$7/SQRT(1+('PID Simulator'!$D$8*B3490)^2)</f>
        <v>1.4333184367149246E-2</v>
      </c>
      <c r="D3490">
        <f>-DEGREES(ATAN2(1,'PID Simulator'!$D$8*B3490))+DEGREES(-'PID Simulator'!$D$9*B3490)</f>
        <v>-488.87982836842093</v>
      </c>
    </row>
    <row r="3491" spans="1:4" x14ac:dyDescent="0.15">
      <c r="A3491">
        <v>3490</v>
      </c>
      <c r="B3491">
        <v>6.9780999999999995</v>
      </c>
      <c r="C3491">
        <f>'PID Simulator'!$D$7/SQRT(1+('PID Simulator'!$D$8*B3491)^2)</f>
        <v>1.4329077162889977E-2</v>
      </c>
      <c r="D3491">
        <f>-DEGREES(ATAN2(1,'PID Simulator'!$D$8*B3491))+DEGREES(-'PID Simulator'!$D$9*B3491)</f>
        <v>-488.99465527708611</v>
      </c>
    </row>
    <row r="3492" spans="1:4" x14ac:dyDescent="0.15">
      <c r="A3492">
        <v>3491</v>
      </c>
      <c r="B3492">
        <v>6.9801000000000002</v>
      </c>
      <c r="C3492">
        <f>'PID Simulator'!$D$7/SQRT(1+('PID Simulator'!$D$8*B3492)^2)</f>
        <v>1.4324972311571014E-2</v>
      </c>
      <c r="D3492">
        <f>-DEGREES(ATAN2(1,'PID Simulator'!$D$8*B3492))+DEGREES(-'PID Simulator'!$D$9*B3492)</f>
        <v>-489.10948205091023</v>
      </c>
    </row>
    <row r="3493" spans="1:4" x14ac:dyDescent="0.15">
      <c r="A3493">
        <v>3492</v>
      </c>
      <c r="B3493">
        <v>6.9821</v>
      </c>
      <c r="C3493">
        <f>'PID Simulator'!$D$7/SQRT(1+('PID Simulator'!$D$8*B3493)^2)</f>
        <v>1.4320869811171222E-2</v>
      </c>
      <c r="D3493">
        <f>-DEGREES(ATAN2(1,'PID Simulator'!$D$8*B3493))+DEGREES(-'PID Simulator'!$D$9*B3493)</f>
        <v>-489.22430869000885</v>
      </c>
    </row>
    <row r="3494" spans="1:4" x14ac:dyDescent="0.15">
      <c r="A3494">
        <v>3493</v>
      </c>
      <c r="B3494">
        <v>6.9840999999999998</v>
      </c>
      <c r="C3494">
        <f>'PID Simulator'!$D$7/SQRT(1+('PID Simulator'!$D$8*B3494)^2)</f>
        <v>1.4316769659671763E-2</v>
      </c>
      <c r="D3494">
        <f>-DEGREES(ATAN2(1,'PID Simulator'!$D$8*B3494))+DEGREES(-'PID Simulator'!$D$9*B3494)</f>
        <v>-489.33913519449777</v>
      </c>
    </row>
    <row r="3495" spans="1:4" x14ac:dyDescent="0.15">
      <c r="A3495">
        <v>3494</v>
      </c>
      <c r="B3495">
        <v>6.9860999999999995</v>
      </c>
      <c r="C3495">
        <f>'PID Simulator'!$D$7/SQRT(1+('PID Simulator'!$D$8*B3495)^2)</f>
        <v>1.4312671855056115E-2</v>
      </c>
      <c r="D3495">
        <f>-DEGREES(ATAN2(1,'PID Simulator'!$D$8*B3495))+DEGREES(-'PID Simulator'!$D$9*B3495)</f>
        <v>-489.4539615644926</v>
      </c>
    </row>
    <row r="3496" spans="1:4" x14ac:dyDescent="0.15">
      <c r="A3496">
        <v>3495</v>
      </c>
      <c r="B3496">
        <v>6.9881000000000002</v>
      </c>
      <c r="C3496">
        <f>'PID Simulator'!$D$7/SQRT(1+('PID Simulator'!$D$8*B3496)^2)</f>
        <v>1.4308576395310062E-2</v>
      </c>
      <c r="D3496">
        <f>-DEGREES(ATAN2(1,'PID Simulator'!$D$8*B3496))+DEGREES(-'PID Simulator'!$D$9*B3496)</f>
        <v>-489.56878780010885</v>
      </c>
    </row>
    <row r="3497" spans="1:4" x14ac:dyDescent="0.15">
      <c r="A3497">
        <v>3496</v>
      </c>
      <c r="B3497">
        <v>6.9901</v>
      </c>
      <c r="C3497">
        <f>'PID Simulator'!$D$7/SQRT(1+('PID Simulator'!$D$8*B3497)^2)</f>
        <v>1.4304483278421697E-2</v>
      </c>
      <c r="D3497">
        <f>-DEGREES(ATAN2(1,'PID Simulator'!$D$8*B3497))+DEGREES(-'PID Simulator'!$D$9*B3497)</f>
        <v>-489.68361390146168</v>
      </c>
    </row>
    <row r="3498" spans="1:4" x14ac:dyDescent="0.15">
      <c r="A3498">
        <v>3497</v>
      </c>
      <c r="B3498">
        <v>6.9920999999999998</v>
      </c>
      <c r="C3498">
        <f>'PID Simulator'!$D$7/SQRT(1+('PID Simulator'!$D$8*B3498)^2)</f>
        <v>1.4300392502381411E-2</v>
      </c>
      <c r="D3498">
        <f>-DEGREES(ATAN2(1,'PID Simulator'!$D$8*B3498))+DEGREES(-'PID Simulator'!$D$9*B3498)</f>
        <v>-489.79843986866626</v>
      </c>
    </row>
    <row r="3499" spans="1:4" x14ac:dyDescent="0.15">
      <c r="A3499">
        <v>3498</v>
      </c>
      <c r="B3499">
        <v>6.9940999999999995</v>
      </c>
      <c r="C3499">
        <f>'PID Simulator'!$D$7/SQRT(1+('PID Simulator'!$D$8*B3499)^2)</f>
        <v>1.4296304065181882E-2</v>
      </c>
      <c r="D3499">
        <f>-DEGREES(ATAN2(1,'PID Simulator'!$D$8*B3499))+DEGREES(-'PID Simulator'!$D$9*B3499)</f>
        <v>-489.91326570183787</v>
      </c>
    </row>
    <row r="3500" spans="1:4" x14ac:dyDescent="0.15">
      <c r="A3500">
        <v>3499</v>
      </c>
      <c r="B3500">
        <v>6.9961000000000002</v>
      </c>
      <c r="C3500">
        <f>'PID Simulator'!$D$7/SQRT(1+('PID Simulator'!$D$8*B3500)^2)</f>
        <v>1.42922179648181E-2</v>
      </c>
      <c r="D3500">
        <f>-DEGREES(ATAN2(1,'PID Simulator'!$D$8*B3500))+DEGREES(-'PID Simulator'!$D$9*B3500)</f>
        <v>-490.02809140109127</v>
      </c>
    </row>
    <row r="3501" spans="1:4" x14ac:dyDescent="0.15">
      <c r="A3501">
        <v>3500</v>
      </c>
      <c r="B3501">
        <v>6.9981</v>
      </c>
      <c r="C3501">
        <f>'PID Simulator'!$D$7/SQRT(1+('PID Simulator'!$D$8*B3501)^2)</f>
        <v>1.4288134199287338E-2</v>
      </c>
      <c r="D3501">
        <f>-DEGREES(ATAN2(1,'PID Simulator'!$D$8*B3501))+DEGREES(-'PID Simulator'!$D$9*B3501)</f>
        <v>-490.14291696654118</v>
      </c>
    </row>
    <row r="3502" spans="1:4" x14ac:dyDescent="0.15">
      <c r="A3502">
        <v>3501</v>
      </c>
      <c r="B3502">
        <v>7.0000999999999998</v>
      </c>
      <c r="C3502">
        <f>'PID Simulator'!$D$7/SQRT(1+('PID Simulator'!$D$8*B3502)^2)</f>
        <v>1.4284052766589152E-2</v>
      </c>
      <c r="D3502">
        <f>-DEGREES(ATAN2(1,'PID Simulator'!$D$8*B3502))+DEGREES(-'PID Simulator'!$D$9*B3502)</f>
        <v>-490.25774239830236</v>
      </c>
    </row>
    <row r="3503" spans="1:4" x14ac:dyDescent="0.15">
      <c r="A3503">
        <v>3502</v>
      </c>
      <c r="B3503">
        <v>7.0020999999999995</v>
      </c>
      <c r="C3503">
        <f>'PID Simulator'!$D$7/SQRT(1+('PID Simulator'!$D$8*B3503)^2)</f>
        <v>1.4279973664725391E-2</v>
      </c>
      <c r="D3503">
        <f>-DEGREES(ATAN2(1,'PID Simulator'!$D$8*B3503))+DEGREES(-'PID Simulator'!$D$9*B3503)</f>
        <v>-490.37256769648934</v>
      </c>
    </row>
    <row r="3504" spans="1:4" x14ac:dyDescent="0.15">
      <c r="A3504">
        <v>3503</v>
      </c>
      <c r="B3504">
        <v>7.0041000000000002</v>
      </c>
      <c r="C3504">
        <f>'PID Simulator'!$D$7/SQRT(1+('PID Simulator'!$D$8*B3504)^2)</f>
        <v>1.4275896891700173E-2</v>
      </c>
      <c r="D3504">
        <f>-DEGREES(ATAN2(1,'PID Simulator'!$D$8*B3504))+DEGREES(-'PID Simulator'!$D$9*B3504)</f>
        <v>-490.48739286121645</v>
      </c>
    </row>
    <row r="3505" spans="1:4" x14ac:dyDescent="0.15">
      <c r="A3505">
        <v>3504</v>
      </c>
      <c r="B3505">
        <v>7.0061</v>
      </c>
      <c r="C3505">
        <f>'PID Simulator'!$D$7/SQRT(1+('PID Simulator'!$D$8*B3505)^2)</f>
        <v>1.4271822445519907E-2</v>
      </c>
      <c r="D3505">
        <f>-DEGREES(ATAN2(1,'PID Simulator'!$D$8*B3505))+DEGREES(-'PID Simulator'!$D$9*B3505)</f>
        <v>-490.60221789259799</v>
      </c>
    </row>
    <row r="3506" spans="1:4" x14ac:dyDescent="0.15">
      <c r="A3506">
        <v>3505</v>
      </c>
      <c r="B3506">
        <v>7.0080999999999998</v>
      </c>
      <c r="C3506">
        <f>'PID Simulator'!$D$7/SQRT(1+('PID Simulator'!$D$8*B3506)^2)</f>
        <v>1.4267750324193276E-2</v>
      </c>
      <c r="D3506">
        <f>-DEGREES(ATAN2(1,'PID Simulator'!$D$8*B3506))+DEGREES(-'PID Simulator'!$D$9*B3506)</f>
        <v>-490.71704279074811</v>
      </c>
    </row>
    <row r="3507" spans="1:4" x14ac:dyDescent="0.15">
      <c r="A3507">
        <v>3506</v>
      </c>
      <c r="B3507">
        <v>7.0100999999999996</v>
      </c>
      <c r="C3507">
        <f>'PID Simulator'!$D$7/SQRT(1+('PID Simulator'!$D$8*B3507)^2)</f>
        <v>1.4263680525731222E-2</v>
      </c>
      <c r="D3507">
        <f>-DEGREES(ATAN2(1,'PID Simulator'!$D$8*B3507))+DEGREES(-'PID Simulator'!$D$9*B3507)</f>
        <v>-490.83186755578078</v>
      </c>
    </row>
    <row r="3508" spans="1:4" x14ac:dyDescent="0.15">
      <c r="A3508">
        <v>3507</v>
      </c>
      <c r="B3508">
        <v>7.0121000000000002</v>
      </c>
      <c r="C3508">
        <f>'PID Simulator'!$D$7/SQRT(1+('PID Simulator'!$D$8*B3508)^2)</f>
        <v>1.4259613048146963E-2</v>
      </c>
      <c r="D3508">
        <f>-DEGREES(ATAN2(1,'PID Simulator'!$D$8*B3508))+DEGREES(-'PID Simulator'!$D$9*B3508)</f>
        <v>-490.94669218780984</v>
      </c>
    </row>
    <row r="3509" spans="1:4" x14ac:dyDescent="0.15">
      <c r="A3509">
        <v>3508</v>
      </c>
      <c r="B3509">
        <v>7.0141</v>
      </c>
      <c r="C3509">
        <f>'PID Simulator'!$D$7/SQRT(1+('PID Simulator'!$D$8*B3509)^2)</f>
        <v>1.4255547889455985E-2</v>
      </c>
      <c r="D3509">
        <f>-DEGREES(ATAN2(1,'PID Simulator'!$D$8*B3509))+DEGREES(-'PID Simulator'!$D$9*B3509)</f>
        <v>-491.06151668694918</v>
      </c>
    </row>
    <row r="3510" spans="1:4" x14ac:dyDescent="0.15">
      <c r="A3510">
        <v>3509</v>
      </c>
      <c r="B3510">
        <v>7.0160999999999998</v>
      </c>
      <c r="C3510">
        <f>'PID Simulator'!$D$7/SQRT(1+('PID Simulator'!$D$8*B3510)^2)</f>
        <v>1.4251485047676031E-2</v>
      </c>
      <c r="D3510">
        <f>-DEGREES(ATAN2(1,'PID Simulator'!$D$8*B3510))+DEGREES(-'PID Simulator'!$D$9*B3510)</f>
        <v>-491.17634105331223</v>
      </c>
    </row>
    <row r="3511" spans="1:4" x14ac:dyDescent="0.15">
      <c r="A3511">
        <v>3510</v>
      </c>
      <c r="B3511">
        <v>7.0180999999999996</v>
      </c>
      <c r="C3511">
        <f>'PID Simulator'!$D$7/SQRT(1+('PID Simulator'!$D$8*B3511)^2)</f>
        <v>1.42474245208271E-2</v>
      </c>
      <c r="D3511">
        <f>-DEGREES(ATAN2(1,'PID Simulator'!$D$8*B3511))+DEGREES(-'PID Simulator'!$D$9*B3511)</f>
        <v>-491.29116528701257</v>
      </c>
    </row>
    <row r="3512" spans="1:4" x14ac:dyDescent="0.15">
      <c r="A3512">
        <v>3511</v>
      </c>
      <c r="B3512">
        <v>7.0201000000000002</v>
      </c>
      <c r="C3512">
        <f>'PID Simulator'!$D$7/SQRT(1+('PID Simulator'!$D$8*B3512)^2)</f>
        <v>1.4243366306931451E-2</v>
      </c>
      <c r="D3512">
        <f>-DEGREES(ATAN2(1,'PID Simulator'!$D$8*B3512))+DEGREES(-'PID Simulator'!$D$9*B3512)</f>
        <v>-491.40598938816356</v>
      </c>
    </row>
    <row r="3513" spans="1:4" x14ac:dyDescent="0.15">
      <c r="A3513">
        <v>3512</v>
      </c>
      <c r="B3513">
        <v>7.0221</v>
      </c>
      <c r="C3513">
        <f>'PID Simulator'!$D$7/SQRT(1+('PID Simulator'!$D$8*B3513)^2)</f>
        <v>1.4239310404013604E-2</v>
      </c>
      <c r="D3513">
        <f>-DEGREES(ATAN2(1,'PID Simulator'!$D$8*B3513))+DEGREES(-'PID Simulator'!$D$9*B3513)</f>
        <v>-491.52081335687842</v>
      </c>
    </row>
    <row r="3514" spans="1:4" x14ac:dyDescent="0.15">
      <c r="A3514">
        <v>3513</v>
      </c>
      <c r="B3514">
        <v>7.0240999999999998</v>
      </c>
      <c r="C3514">
        <f>'PID Simulator'!$D$7/SQRT(1+('PID Simulator'!$D$8*B3514)^2)</f>
        <v>1.4235256810100303E-2</v>
      </c>
      <c r="D3514">
        <f>-DEGREES(ATAN2(1,'PID Simulator'!$D$8*B3514))+DEGREES(-'PID Simulator'!$D$9*B3514)</f>
        <v>-491.63563719327021</v>
      </c>
    </row>
    <row r="3515" spans="1:4" x14ac:dyDescent="0.15">
      <c r="A3515">
        <v>3514</v>
      </c>
      <c r="B3515">
        <v>7.0260999999999996</v>
      </c>
      <c r="C3515">
        <f>'PID Simulator'!$D$7/SQRT(1+('PID Simulator'!$D$8*B3515)^2)</f>
        <v>1.4231205523220563E-2</v>
      </c>
      <c r="D3515">
        <f>-DEGREES(ATAN2(1,'PID Simulator'!$D$8*B3515))+DEGREES(-'PID Simulator'!$D$9*B3515)</f>
        <v>-491.75046089745189</v>
      </c>
    </row>
    <row r="3516" spans="1:4" x14ac:dyDescent="0.15">
      <c r="A3516">
        <v>3515</v>
      </c>
      <c r="B3516">
        <v>7.0281000000000002</v>
      </c>
      <c r="C3516">
        <f>'PID Simulator'!$D$7/SQRT(1+('PID Simulator'!$D$8*B3516)^2)</f>
        <v>1.4227156541405619E-2</v>
      </c>
      <c r="D3516">
        <f>-DEGREES(ATAN2(1,'PID Simulator'!$D$8*B3516))+DEGREES(-'PID Simulator'!$D$9*B3516)</f>
        <v>-491.86528446953639</v>
      </c>
    </row>
    <row r="3517" spans="1:4" x14ac:dyDescent="0.15">
      <c r="A3517">
        <v>3516</v>
      </c>
      <c r="B3517">
        <v>7.0301</v>
      </c>
      <c r="C3517">
        <f>'PID Simulator'!$D$7/SQRT(1+('PID Simulator'!$D$8*B3517)^2)</f>
        <v>1.422310986268897E-2</v>
      </c>
      <c r="D3517">
        <f>-DEGREES(ATAN2(1,'PID Simulator'!$D$8*B3517))+DEGREES(-'PID Simulator'!$D$9*B3517)</f>
        <v>-491.98010790963633</v>
      </c>
    </row>
    <row r="3518" spans="1:4" x14ac:dyDescent="0.15">
      <c r="A3518">
        <v>3517</v>
      </c>
      <c r="B3518">
        <v>7.0320999999999998</v>
      </c>
      <c r="C3518">
        <f>'PID Simulator'!$D$7/SQRT(1+('PID Simulator'!$D$8*B3518)^2)</f>
        <v>1.4219065485106331E-2</v>
      </c>
      <c r="D3518">
        <f>-DEGREES(ATAN2(1,'PID Simulator'!$D$8*B3518))+DEGREES(-'PID Simulator'!$D$9*B3518)</f>
        <v>-492.09493121786431</v>
      </c>
    </row>
    <row r="3519" spans="1:4" x14ac:dyDescent="0.15">
      <c r="A3519">
        <v>3518</v>
      </c>
      <c r="B3519">
        <v>7.0340999999999996</v>
      </c>
      <c r="C3519">
        <f>'PID Simulator'!$D$7/SQRT(1+('PID Simulator'!$D$8*B3519)^2)</f>
        <v>1.4215023406695658E-2</v>
      </c>
      <c r="D3519">
        <f>-DEGREES(ATAN2(1,'PID Simulator'!$D$8*B3519))+DEGREES(-'PID Simulator'!$D$9*B3519)</f>
        <v>-492.20975439433278</v>
      </c>
    </row>
    <row r="3520" spans="1:4" x14ac:dyDescent="0.15">
      <c r="A3520">
        <v>3519</v>
      </c>
      <c r="B3520">
        <v>7.0361000000000002</v>
      </c>
      <c r="C3520">
        <f>'PID Simulator'!$D$7/SQRT(1+('PID Simulator'!$D$8*B3520)^2)</f>
        <v>1.4210983625497135E-2</v>
      </c>
      <c r="D3520">
        <f>-DEGREES(ATAN2(1,'PID Simulator'!$D$8*B3520))+DEGREES(-'PID Simulator'!$D$9*B3520)</f>
        <v>-492.32457743915415</v>
      </c>
    </row>
    <row r="3521" spans="1:4" x14ac:dyDescent="0.15">
      <c r="A3521">
        <v>3520</v>
      </c>
      <c r="B3521">
        <v>7.0381</v>
      </c>
      <c r="C3521">
        <f>'PID Simulator'!$D$7/SQRT(1+('PID Simulator'!$D$8*B3521)^2)</f>
        <v>1.4206946139553176E-2</v>
      </c>
      <c r="D3521">
        <f>-DEGREES(ATAN2(1,'PID Simulator'!$D$8*B3521))+DEGREES(-'PID Simulator'!$D$9*B3521)</f>
        <v>-492.43940035244054</v>
      </c>
    </row>
    <row r="3522" spans="1:4" x14ac:dyDescent="0.15">
      <c r="A3522">
        <v>3521</v>
      </c>
      <c r="B3522">
        <v>7.0400999999999998</v>
      </c>
      <c r="C3522">
        <f>'PID Simulator'!$D$7/SQRT(1+('PID Simulator'!$D$8*B3522)^2)</f>
        <v>1.4202910946908414E-2</v>
      </c>
      <c r="D3522">
        <f>-DEGREES(ATAN2(1,'PID Simulator'!$D$8*B3522))+DEGREES(-'PID Simulator'!$D$9*B3522)</f>
        <v>-492.55422313430404</v>
      </c>
    </row>
    <row r="3523" spans="1:4" x14ac:dyDescent="0.15">
      <c r="A3523">
        <v>3522</v>
      </c>
      <c r="B3523">
        <v>7.0420999999999996</v>
      </c>
      <c r="C3523">
        <f>'PID Simulator'!$D$7/SQRT(1+('PID Simulator'!$D$8*B3523)^2)</f>
        <v>1.4198878045609702E-2</v>
      </c>
      <c r="D3523">
        <f>-DEGREES(ATAN2(1,'PID Simulator'!$D$8*B3523))+DEGREES(-'PID Simulator'!$D$9*B3523)</f>
        <v>-492.66904578485651</v>
      </c>
    </row>
    <row r="3524" spans="1:4" x14ac:dyDescent="0.15">
      <c r="A3524">
        <v>3523</v>
      </c>
      <c r="B3524">
        <v>7.0441000000000003</v>
      </c>
      <c r="C3524">
        <f>'PID Simulator'!$D$7/SQRT(1+('PID Simulator'!$D$8*B3524)^2)</f>
        <v>1.4194847433706108E-2</v>
      </c>
      <c r="D3524">
        <f>-DEGREES(ATAN2(1,'PID Simulator'!$D$8*B3524))+DEGREES(-'PID Simulator'!$D$9*B3524)</f>
        <v>-492.78386830420993</v>
      </c>
    </row>
    <row r="3525" spans="1:4" x14ac:dyDescent="0.15">
      <c r="A3525">
        <v>3524</v>
      </c>
      <c r="B3525">
        <v>7.0461</v>
      </c>
      <c r="C3525">
        <f>'PID Simulator'!$D$7/SQRT(1+('PID Simulator'!$D$8*B3525)^2)</f>
        <v>1.4190819109248926E-2</v>
      </c>
      <c r="D3525">
        <f>-DEGREES(ATAN2(1,'PID Simulator'!$D$8*B3525))+DEGREES(-'PID Simulator'!$D$9*B3525)</f>
        <v>-492.8986906924759</v>
      </c>
    </row>
    <row r="3526" spans="1:4" x14ac:dyDescent="0.15">
      <c r="A3526">
        <v>3525</v>
      </c>
      <c r="B3526">
        <v>7.0480999999999998</v>
      </c>
      <c r="C3526">
        <f>'PID Simulator'!$D$7/SQRT(1+('PID Simulator'!$D$8*B3526)^2)</f>
        <v>1.4186793070291651E-2</v>
      </c>
      <c r="D3526">
        <f>-DEGREES(ATAN2(1,'PID Simulator'!$D$8*B3526))+DEGREES(-'PID Simulator'!$D$9*B3526)</f>
        <v>-493.01351294976592</v>
      </c>
    </row>
    <row r="3527" spans="1:4" x14ac:dyDescent="0.15">
      <c r="A3527">
        <v>3526</v>
      </c>
      <c r="B3527">
        <v>7.0500999999999996</v>
      </c>
      <c r="C3527">
        <f>'PID Simulator'!$D$7/SQRT(1+('PID Simulator'!$D$8*B3527)^2)</f>
        <v>1.4182769314889985E-2</v>
      </c>
      <c r="D3527">
        <f>-DEGREES(ATAN2(1,'PID Simulator'!$D$8*B3527))+DEGREES(-'PID Simulator'!$D$9*B3527)</f>
        <v>-493.1283350761916</v>
      </c>
    </row>
    <row r="3528" spans="1:4" x14ac:dyDescent="0.15">
      <c r="A3528">
        <v>3527</v>
      </c>
      <c r="B3528">
        <v>7.0521000000000003</v>
      </c>
      <c r="C3528">
        <f>'PID Simulator'!$D$7/SQRT(1+('PID Simulator'!$D$8*B3528)^2)</f>
        <v>1.4178747841101834E-2</v>
      </c>
      <c r="D3528">
        <f>-DEGREES(ATAN2(1,'PID Simulator'!$D$8*B3528))+DEGREES(-'PID Simulator'!$D$9*B3528)</f>
        <v>-493.24315707186418</v>
      </c>
    </row>
    <row r="3529" spans="1:4" x14ac:dyDescent="0.15">
      <c r="A3529">
        <v>3528</v>
      </c>
      <c r="B3529">
        <v>7.0541</v>
      </c>
      <c r="C3529">
        <f>'PID Simulator'!$D$7/SQRT(1+('PID Simulator'!$D$8*B3529)^2)</f>
        <v>1.4174728646987312E-2</v>
      </c>
      <c r="D3529">
        <f>-DEGREES(ATAN2(1,'PID Simulator'!$D$8*B3529))+DEGREES(-'PID Simulator'!$D$9*B3529)</f>
        <v>-493.35797893689471</v>
      </c>
    </row>
    <row r="3530" spans="1:4" x14ac:dyDescent="0.15">
      <c r="A3530">
        <v>3529</v>
      </c>
      <c r="B3530">
        <v>7.0560999999999998</v>
      </c>
      <c r="C3530">
        <f>'PID Simulator'!$D$7/SQRT(1+('PID Simulator'!$D$8*B3530)^2)</f>
        <v>1.4170711730608729E-2</v>
      </c>
      <c r="D3530">
        <f>-DEGREES(ATAN2(1,'PID Simulator'!$D$8*B3530))+DEGREES(-'PID Simulator'!$D$9*B3530)</f>
        <v>-493.47280067139434</v>
      </c>
    </row>
    <row r="3531" spans="1:4" x14ac:dyDescent="0.15">
      <c r="A3531">
        <v>3530</v>
      </c>
      <c r="B3531">
        <v>7.0580999999999996</v>
      </c>
      <c r="C3531">
        <f>'PID Simulator'!$D$7/SQRT(1+('PID Simulator'!$D$8*B3531)^2)</f>
        <v>1.4166697090030584E-2</v>
      </c>
      <c r="D3531">
        <f>-DEGREES(ATAN2(1,'PID Simulator'!$D$8*B3531))+DEGREES(-'PID Simulator'!$D$9*B3531)</f>
        <v>-493.58762227547413</v>
      </c>
    </row>
    <row r="3532" spans="1:4" x14ac:dyDescent="0.15">
      <c r="A3532">
        <v>3531</v>
      </c>
      <c r="B3532">
        <v>7.0601000000000003</v>
      </c>
      <c r="C3532">
        <f>'PID Simulator'!$D$7/SQRT(1+('PID Simulator'!$D$8*B3532)^2)</f>
        <v>1.4162684723319576E-2</v>
      </c>
      <c r="D3532">
        <f>-DEGREES(ATAN2(1,'PID Simulator'!$D$8*B3532))+DEGREES(-'PID Simulator'!$D$9*B3532)</f>
        <v>-493.70244374924476</v>
      </c>
    </row>
    <row r="3533" spans="1:4" x14ac:dyDescent="0.15">
      <c r="A3533">
        <v>3532</v>
      </c>
      <c r="B3533">
        <v>7.0621</v>
      </c>
      <c r="C3533">
        <f>'PID Simulator'!$D$7/SQRT(1+('PID Simulator'!$D$8*B3533)^2)</f>
        <v>1.4158674628544586E-2</v>
      </c>
      <c r="D3533">
        <f>-DEGREES(ATAN2(1,'PID Simulator'!$D$8*B3533))+DEGREES(-'PID Simulator'!$D$9*B3533)</f>
        <v>-493.8172650928168</v>
      </c>
    </row>
    <row r="3534" spans="1:4" x14ac:dyDescent="0.15">
      <c r="A3534">
        <v>3533</v>
      </c>
      <c r="B3534">
        <v>7.0640999999999998</v>
      </c>
      <c r="C3534">
        <f>'PID Simulator'!$D$7/SQRT(1+('PID Simulator'!$D$8*B3534)^2)</f>
        <v>1.4154666803776689E-2</v>
      </c>
      <c r="D3534">
        <f>-DEGREES(ATAN2(1,'PID Simulator'!$D$8*B3534))+DEGREES(-'PID Simulator'!$D$9*B3534)</f>
        <v>-493.93208630630102</v>
      </c>
    </row>
    <row r="3535" spans="1:4" x14ac:dyDescent="0.15">
      <c r="A3535">
        <v>3534</v>
      </c>
      <c r="B3535">
        <v>7.0660999999999996</v>
      </c>
      <c r="C3535">
        <f>'PID Simulator'!$D$7/SQRT(1+('PID Simulator'!$D$8*B3535)^2)</f>
        <v>1.4150661247089132E-2</v>
      </c>
      <c r="D3535">
        <f>-DEGREES(ATAN2(1,'PID Simulator'!$D$8*B3535))+DEGREES(-'PID Simulator'!$D$9*B3535)</f>
        <v>-494.04690738980781</v>
      </c>
    </row>
    <row r="3536" spans="1:4" x14ac:dyDescent="0.15">
      <c r="A3536">
        <v>3535</v>
      </c>
      <c r="B3536">
        <v>7.0681000000000003</v>
      </c>
      <c r="C3536">
        <f>'PID Simulator'!$D$7/SQRT(1+('PID Simulator'!$D$8*B3536)^2)</f>
        <v>1.4146657956557356E-2</v>
      </c>
      <c r="D3536">
        <f>-DEGREES(ATAN2(1,'PID Simulator'!$D$8*B3536))+DEGREES(-'PID Simulator'!$D$9*B3536)</f>
        <v>-494.16172834344741</v>
      </c>
    </row>
    <row r="3537" spans="1:4" x14ac:dyDescent="0.15">
      <c r="A3537">
        <v>3536</v>
      </c>
      <c r="B3537">
        <v>7.0701000000000001</v>
      </c>
      <c r="C3537">
        <f>'PID Simulator'!$D$7/SQRT(1+('PID Simulator'!$D$8*B3537)^2)</f>
        <v>1.4142656930258965E-2</v>
      </c>
      <c r="D3537">
        <f>-DEGREES(ATAN2(1,'PID Simulator'!$D$8*B3537))+DEGREES(-'PID Simulator'!$D$9*B3537)</f>
        <v>-494.27654916733002</v>
      </c>
    </row>
    <row r="3538" spans="1:4" x14ac:dyDescent="0.15">
      <c r="A3538">
        <v>3537</v>
      </c>
      <c r="B3538">
        <v>7.0720999999999998</v>
      </c>
      <c r="C3538">
        <f>'PID Simulator'!$D$7/SQRT(1+('PID Simulator'!$D$8*B3538)^2)</f>
        <v>1.4138658166273741E-2</v>
      </c>
      <c r="D3538">
        <f>-DEGREES(ATAN2(1,'PID Simulator'!$D$8*B3538))+DEGREES(-'PID Simulator'!$D$9*B3538)</f>
        <v>-494.39136986156564</v>
      </c>
    </row>
    <row r="3539" spans="1:4" x14ac:dyDescent="0.15">
      <c r="A3539">
        <v>3538</v>
      </c>
      <c r="B3539">
        <v>7.0740999999999996</v>
      </c>
      <c r="C3539">
        <f>'PID Simulator'!$D$7/SQRT(1+('PID Simulator'!$D$8*B3539)^2)</f>
        <v>1.4134661662683644E-2</v>
      </c>
      <c r="D3539">
        <f>-DEGREES(ATAN2(1,'PID Simulator'!$D$8*B3539))+DEGREES(-'PID Simulator'!$D$9*B3539)</f>
        <v>-494.50619042626431</v>
      </c>
    </row>
    <row r="3540" spans="1:4" x14ac:dyDescent="0.15">
      <c r="A3540">
        <v>3539</v>
      </c>
      <c r="B3540">
        <v>7.0761000000000003</v>
      </c>
      <c r="C3540">
        <f>'PID Simulator'!$D$7/SQRT(1+('PID Simulator'!$D$8*B3540)^2)</f>
        <v>1.4130667417572788E-2</v>
      </c>
      <c r="D3540">
        <f>-DEGREES(ATAN2(1,'PID Simulator'!$D$8*B3540))+DEGREES(-'PID Simulator'!$D$9*B3540)</f>
        <v>-494.62101086153581</v>
      </c>
    </row>
    <row r="3541" spans="1:4" x14ac:dyDescent="0.15">
      <c r="A3541">
        <v>3540</v>
      </c>
      <c r="B3541">
        <v>7.0781000000000001</v>
      </c>
      <c r="C3541">
        <f>'PID Simulator'!$D$7/SQRT(1+('PID Simulator'!$D$8*B3541)^2)</f>
        <v>1.4126675429027459E-2</v>
      </c>
      <c r="D3541">
        <f>-DEGREES(ATAN2(1,'PID Simulator'!$D$8*B3541))+DEGREES(-'PID Simulator'!$D$9*B3541)</f>
        <v>-494.73583116748978</v>
      </c>
    </row>
    <row r="3542" spans="1:4" x14ac:dyDescent="0.15">
      <c r="A3542">
        <v>3541</v>
      </c>
      <c r="B3542">
        <v>7.0800999999999998</v>
      </c>
      <c r="C3542">
        <f>'PID Simulator'!$D$7/SQRT(1+('PID Simulator'!$D$8*B3542)^2)</f>
        <v>1.4122685695136111E-2</v>
      </c>
      <c r="D3542">
        <f>-DEGREES(ATAN2(1,'PID Simulator'!$D$8*B3542))+DEGREES(-'PID Simulator'!$D$9*B3542)</f>
        <v>-494.85065134423581</v>
      </c>
    </row>
    <row r="3543" spans="1:4" x14ac:dyDescent="0.15">
      <c r="A3543">
        <v>3542</v>
      </c>
      <c r="B3543">
        <v>7.0820999999999996</v>
      </c>
      <c r="C3543">
        <f>'PID Simulator'!$D$7/SQRT(1+('PID Simulator'!$D$8*B3543)^2)</f>
        <v>1.4118698213989343E-2</v>
      </c>
      <c r="D3543">
        <f>-DEGREES(ATAN2(1,'PID Simulator'!$D$8*B3543))+DEGREES(-'PID Simulator'!$D$9*B3543)</f>
        <v>-494.96547139188334</v>
      </c>
    </row>
    <row r="3544" spans="1:4" x14ac:dyDescent="0.15">
      <c r="A3544">
        <v>3543</v>
      </c>
      <c r="B3544">
        <v>7.0841000000000003</v>
      </c>
      <c r="C3544">
        <f>'PID Simulator'!$D$7/SQRT(1+('PID Simulator'!$D$8*B3544)^2)</f>
        <v>1.411471298367991E-2</v>
      </c>
      <c r="D3544">
        <f>-DEGREES(ATAN2(1,'PID Simulator'!$D$8*B3544))+DEGREES(-'PID Simulator'!$D$9*B3544)</f>
        <v>-495.08029131054167</v>
      </c>
    </row>
    <row r="3545" spans="1:4" x14ac:dyDescent="0.15">
      <c r="A3545">
        <v>3544</v>
      </c>
      <c r="B3545">
        <v>7.0861000000000001</v>
      </c>
      <c r="C3545">
        <f>'PID Simulator'!$D$7/SQRT(1+('PID Simulator'!$D$8*B3545)^2)</f>
        <v>1.4110730002302735E-2</v>
      </c>
      <c r="D3545">
        <f>-DEGREES(ATAN2(1,'PID Simulator'!$D$8*B3545))+DEGREES(-'PID Simulator'!$D$9*B3545)</f>
        <v>-495.19511110031999</v>
      </c>
    </row>
    <row r="3546" spans="1:4" x14ac:dyDescent="0.15">
      <c r="A3546">
        <v>3545</v>
      </c>
      <c r="B3546">
        <v>7.0880999999999998</v>
      </c>
      <c r="C3546">
        <f>'PID Simulator'!$D$7/SQRT(1+('PID Simulator'!$D$8*B3546)^2)</f>
        <v>1.4106749267954872E-2</v>
      </c>
      <c r="D3546">
        <f>-DEGREES(ATAN2(1,'PID Simulator'!$D$8*B3546))+DEGREES(-'PID Simulator'!$D$9*B3546)</f>
        <v>-495.30993076132739</v>
      </c>
    </row>
    <row r="3547" spans="1:4" x14ac:dyDescent="0.15">
      <c r="A3547">
        <v>3546</v>
      </c>
      <c r="B3547">
        <v>7.0900999999999996</v>
      </c>
      <c r="C3547">
        <f>'PID Simulator'!$D$7/SQRT(1+('PID Simulator'!$D$8*B3547)^2)</f>
        <v>1.410277077873553E-2</v>
      </c>
      <c r="D3547">
        <f>-DEGREES(ATAN2(1,'PID Simulator'!$D$8*B3547))+DEGREES(-'PID Simulator'!$D$9*B3547)</f>
        <v>-495.42475029367273</v>
      </c>
    </row>
    <row r="3548" spans="1:4" x14ac:dyDescent="0.15">
      <c r="A3548">
        <v>3547</v>
      </c>
      <c r="B3548">
        <v>7.0921000000000003</v>
      </c>
      <c r="C3548">
        <f>'PID Simulator'!$D$7/SQRT(1+('PID Simulator'!$D$8*B3548)^2)</f>
        <v>1.4098794532746055E-2</v>
      </c>
      <c r="D3548">
        <f>-DEGREES(ATAN2(1,'PID Simulator'!$D$8*B3548))+DEGREES(-'PID Simulator'!$D$9*B3548)</f>
        <v>-495.53956969746497</v>
      </c>
    </row>
    <row r="3549" spans="1:4" x14ac:dyDescent="0.15">
      <c r="A3549">
        <v>3548</v>
      </c>
      <c r="B3549">
        <v>7.0941000000000001</v>
      </c>
      <c r="C3549">
        <f>'PID Simulator'!$D$7/SQRT(1+('PID Simulator'!$D$8*B3549)^2)</f>
        <v>1.4094820528089948E-2</v>
      </c>
      <c r="D3549">
        <f>-DEGREES(ATAN2(1,'PID Simulator'!$D$8*B3549))+DEGREES(-'PID Simulator'!$D$9*B3549)</f>
        <v>-495.65438897281274</v>
      </c>
    </row>
    <row r="3550" spans="1:4" x14ac:dyDescent="0.15">
      <c r="A3550">
        <v>3549</v>
      </c>
      <c r="B3550">
        <v>7.0960999999999999</v>
      </c>
      <c r="C3550">
        <f>'PID Simulator'!$D$7/SQRT(1+('PID Simulator'!$D$8*B3550)^2)</f>
        <v>1.4090848762872827E-2</v>
      </c>
      <c r="D3550">
        <f>-DEGREES(ATAN2(1,'PID Simulator'!$D$8*B3550))+DEGREES(-'PID Simulator'!$D$9*B3550)</f>
        <v>-495.76920811982455</v>
      </c>
    </row>
    <row r="3551" spans="1:4" x14ac:dyDescent="0.15">
      <c r="A3551">
        <v>3550</v>
      </c>
      <c r="B3551">
        <v>7.0980999999999996</v>
      </c>
      <c r="C3551">
        <f>'PID Simulator'!$D$7/SQRT(1+('PID Simulator'!$D$8*B3551)^2)</f>
        <v>1.4086879235202455E-2</v>
      </c>
      <c r="D3551">
        <f>-DEGREES(ATAN2(1,'PID Simulator'!$D$8*B3551))+DEGREES(-'PID Simulator'!$D$9*B3551)</f>
        <v>-495.88402713860893</v>
      </c>
    </row>
    <row r="3552" spans="1:4" x14ac:dyDescent="0.15">
      <c r="A3552">
        <v>3551</v>
      </c>
      <c r="B3552">
        <v>7.1001000000000003</v>
      </c>
      <c r="C3552">
        <f>'PID Simulator'!$D$7/SQRT(1+('PID Simulator'!$D$8*B3552)^2)</f>
        <v>1.4082911943188727E-2</v>
      </c>
      <c r="D3552">
        <f>-DEGREES(ATAN2(1,'PID Simulator'!$D$8*B3552))+DEGREES(-'PID Simulator'!$D$9*B3552)</f>
        <v>-495.99884602927426</v>
      </c>
    </row>
    <row r="3553" spans="1:4" x14ac:dyDescent="0.15">
      <c r="A3553">
        <v>3552</v>
      </c>
      <c r="B3553">
        <v>7.1021000000000001</v>
      </c>
      <c r="C3553">
        <f>'PID Simulator'!$D$7/SQRT(1+('PID Simulator'!$D$8*B3553)^2)</f>
        <v>1.4078946884943664E-2</v>
      </c>
      <c r="D3553">
        <f>-DEGREES(ATAN2(1,'PID Simulator'!$D$8*B3553))+DEGREES(-'PID Simulator'!$D$9*B3553)</f>
        <v>-496.11366479192861</v>
      </c>
    </row>
    <row r="3554" spans="1:4" x14ac:dyDescent="0.15">
      <c r="A3554">
        <v>3553</v>
      </c>
      <c r="B3554">
        <v>7.1040999999999999</v>
      </c>
      <c r="C3554">
        <f>'PID Simulator'!$D$7/SQRT(1+('PID Simulator'!$D$8*B3554)^2)</f>
        <v>1.4074984058581408E-2</v>
      </c>
      <c r="D3554">
        <f>-DEGREES(ATAN2(1,'PID Simulator'!$D$8*B3554))+DEGREES(-'PID Simulator'!$D$9*B3554)</f>
        <v>-496.2284834266801</v>
      </c>
    </row>
    <row r="3555" spans="1:4" x14ac:dyDescent="0.15">
      <c r="A3555">
        <v>3554</v>
      </c>
      <c r="B3555">
        <v>7.1060999999999996</v>
      </c>
      <c r="C3555">
        <f>'PID Simulator'!$D$7/SQRT(1+('PID Simulator'!$D$8*B3555)^2)</f>
        <v>1.4071023462218229E-2</v>
      </c>
      <c r="D3555">
        <f>-DEGREES(ATAN2(1,'PID Simulator'!$D$8*B3555))+DEGREES(-'PID Simulator'!$D$9*B3555)</f>
        <v>-496.34330193363684</v>
      </c>
    </row>
    <row r="3556" spans="1:4" x14ac:dyDescent="0.15">
      <c r="A3556">
        <v>3555</v>
      </c>
      <c r="B3556">
        <v>7.1081000000000003</v>
      </c>
      <c r="C3556">
        <f>'PID Simulator'!$D$7/SQRT(1+('PID Simulator'!$D$8*B3556)^2)</f>
        <v>1.406706509397251E-2</v>
      </c>
      <c r="D3556">
        <f>-DEGREES(ATAN2(1,'PID Simulator'!$D$8*B3556))+DEGREES(-'PID Simulator'!$D$9*B3556)</f>
        <v>-496.45812031290654</v>
      </c>
    </row>
    <row r="3557" spans="1:4" x14ac:dyDescent="0.15">
      <c r="A3557">
        <v>3556</v>
      </c>
      <c r="B3557">
        <v>7.1101000000000001</v>
      </c>
      <c r="C3557">
        <f>'PID Simulator'!$D$7/SQRT(1+('PID Simulator'!$D$8*B3557)^2)</f>
        <v>1.406310895196476E-2</v>
      </c>
      <c r="D3557">
        <f>-DEGREES(ATAN2(1,'PID Simulator'!$D$8*B3557))+DEGREES(-'PID Simulator'!$D$9*B3557)</f>
        <v>-496.57293856459694</v>
      </c>
    </row>
    <row r="3558" spans="1:4" x14ac:dyDescent="0.15">
      <c r="A3558">
        <v>3557</v>
      </c>
      <c r="B3558">
        <v>7.1120999999999999</v>
      </c>
      <c r="C3558">
        <f>'PID Simulator'!$D$7/SQRT(1+('PID Simulator'!$D$8*B3558)^2)</f>
        <v>1.4059155034317589E-2</v>
      </c>
      <c r="D3558">
        <f>-DEGREES(ATAN2(1,'PID Simulator'!$D$8*B3558))+DEGREES(-'PID Simulator'!$D$9*B3558)</f>
        <v>-496.68775668881563</v>
      </c>
    </row>
    <row r="3559" spans="1:4" x14ac:dyDescent="0.15">
      <c r="A3559">
        <v>3558</v>
      </c>
      <c r="B3559">
        <v>7.1140999999999996</v>
      </c>
      <c r="C3559">
        <f>'PID Simulator'!$D$7/SQRT(1+('PID Simulator'!$D$8*B3559)^2)</f>
        <v>1.4055203339155728E-2</v>
      </c>
      <c r="D3559">
        <f>-DEGREES(ATAN2(1,'PID Simulator'!$D$8*B3559))+DEGREES(-'PID Simulator'!$D$9*B3559)</f>
        <v>-496.80257468567015</v>
      </c>
    </row>
    <row r="3560" spans="1:4" x14ac:dyDescent="0.15">
      <c r="A3560">
        <v>3559</v>
      </c>
      <c r="B3560">
        <v>7.1161000000000003</v>
      </c>
      <c r="C3560">
        <f>'PID Simulator'!$D$7/SQRT(1+('PID Simulator'!$D$8*B3560)^2)</f>
        <v>1.4051253864605999E-2</v>
      </c>
      <c r="D3560">
        <f>-DEGREES(ATAN2(1,'PID Simulator'!$D$8*B3560))+DEGREES(-'PID Simulator'!$D$9*B3560)</f>
        <v>-496.91739255526784</v>
      </c>
    </row>
    <row r="3561" spans="1:4" x14ac:dyDescent="0.15">
      <c r="A3561">
        <v>3560</v>
      </c>
      <c r="B3561">
        <v>7.1181000000000001</v>
      </c>
      <c r="C3561">
        <f>'PID Simulator'!$D$7/SQRT(1+('PID Simulator'!$D$8*B3561)^2)</f>
        <v>1.4047306608797357E-2</v>
      </c>
      <c r="D3561">
        <f>-DEGREES(ATAN2(1,'PID Simulator'!$D$8*B3561))+DEGREES(-'PID Simulator'!$D$9*B3561)</f>
        <v>-497.03221029771589</v>
      </c>
    </row>
    <row r="3562" spans="1:4" x14ac:dyDescent="0.15">
      <c r="A3562">
        <v>3561</v>
      </c>
      <c r="B3562">
        <v>7.1200999999999999</v>
      </c>
      <c r="C3562">
        <f>'PID Simulator'!$D$7/SQRT(1+('PID Simulator'!$D$8*B3562)^2)</f>
        <v>1.4043361569860828E-2</v>
      </c>
      <c r="D3562">
        <f>-DEGREES(ATAN2(1,'PID Simulator'!$D$8*B3562))+DEGREES(-'PID Simulator'!$D$9*B3562)</f>
        <v>-497.14702791312141</v>
      </c>
    </row>
    <row r="3563" spans="1:4" x14ac:dyDescent="0.15">
      <c r="A3563">
        <v>3562</v>
      </c>
      <c r="B3563">
        <v>7.1220999999999997</v>
      </c>
      <c r="C3563">
        <f>'PID Simulator'!$D$7/SQRT(1+('PID Simulator'!$D$8*B3563)^2)</f>
        <v>1.4039418745929547E-2</v>
      </c>
      <c r="D3563">
        <f>-DEGREES(ATAN2(1,'PID Simulator'!$D$8*B3563))+DEGREES(-'PID Simulator'!$D$9*B3563)</f>
        <v>-497.26184540159153</v>
      </c>
    </row>
    <row r="3564" spans="1:4" x14ac:dyDescent="0.15">
      <c r="A3564">
        <v>3563</v>
      </c>
      <c r="B3564">
        <v>7.1241000000000003</v>
      </c>
      <c r="C3564">
        <f>'PID Simulator'!$D$7/SQRT(1+('PID Simulator'!$D$8*B3564)^2)</f>
        <v>1.4035478135138753E-2</v>
      </c>
      <c r="D3564">
        <f>-DEGREES(ATAN2(1,'PID Simulator'!$D$8*B3564))+DEGREES(-'PID Simulator'!$D$9*B3564)</f>
        <v>-497.37666276323307</v>
      </c>
    </row>
    <row r="3565" spans="1:4" x14ac:dyDescent="0.15">
      <c r="A3565">
        <v>3564</v>
      </c>
      <c r="B3565">
        <v>7.1261000000000001</v>
      </c>
      <c r="C3565">
        <f>'PID Simulator'!$D$7/SQRT(1+('PID Simulator'!$D$8*B3565)^2)</f>
        <v>1.4031539735625766E-2</v>
      </c>
      <c r="D3565">
        <f>-DEGREES(ATAN2(1,'PID Simulator'!$D$8*B3565))+DEGREES(-'PID Simulator'!$D$9*B3565)</f>
        <v>-497.49147999815261</v>
      </c>
    </row>
    <row r="3566" spans="1:4" x14ac:dyDescent="0.15">
      <c r="A3566">
        <v>3565</v>
      </c>
      <c r="B3566">
        <v>7.1280999999999999</v>
      </c>
      <c r="C3566">
        <f>'PID Simulator'!$D$7/SQRT(1+('PID Simulator'!$D$8*B3566)^2)</f>
        <v>1.4027603545530003E-2</v>
      </c>
      <c r="D3566">
        <f>-DEGREES(ATAN2(1,'PID Simulator'!$D$8*B3566))+DEGREES(-'PID Simulator'!$D$9*B3566)</f>
        <v>-497.60629710645708</v>
      </c>
    </row>
    <row r="3567" spans="1:4" x14ac:dyDescent="0.15">
      <c r="A3567">
        <v>3566</v>
      </c>
      <c r="B3567">
        <v>7.1300999999999997</v>
      </c>
      <c r="C3567">
        <f>'PID Simulator'!$D$7/SQRT(1+('PID Simulator'!$D$8*B3567)^2)</f>
        <v>1.4023669562992964E-2</v>
      </c>
      <c r="D3567">
        <f>-DEGREES(ATAN2(1,'PID Simulator'!$D$8*B3567))+DEGREES(-'PID Simulator'!$D$9*B3567)</f>
        <v>-497.72111408825276</v>
      </c>
    </row>
    <row r="3568" spans="1:4" x14ac:dyDescent="0.15">
      <c r="A3568">
        <v>3567</v>
      </c>
      <c r="B3568">
        <v>7.1321000000000003</v>
      </c>
      <c r="C3568">
        <f>'PID Simulator'!$D$7/SQRT(1+('PID Simulator'!$D$8*B3568)^2)</f>
        <v>1.4019737786158233E-2</v>
      </c>
      <c r="D3568">
        <f>-DEGREES(ATAN2(1,'PID Simulator'!$D$8*B3568))+DEGREES(-'PID Simulator'!$D$9*B3568)</f>
        <v>-497.83593094364619</v>
      </c>
    </row>
    <row r="3569" spans="1:4" x14ac:dyDescent="0.15">
      <c r="A3569">
        <v>3568</v>
      </c>
      <c r="B3569">
        <v>7.1341000000000001</v>
      </c>
      <c r="C3569">
        <f>'PID Simulator'!$D$7/SQRT(1+('PID Simulator'!$D$8*B3569)^2)</f>
        <v>1.4015808213171476E-2</v>
      </c>
      <c r="D3569">
        <f>-DEGREES(ATAN2(1,'PID Simulator'!$D$8*B3569))+DEGREES(-'PID Simulator'!$D$9*B3569)</f>
        <v>-497.9507476727436</v>
      </c>
    </row>
    <row r="3570" spans="1:4" x14ac:dyDescent="0.15">
      <c r="A3570">
        <v>3569</v>
      </c>
      <c r="B3570">
        <v>7.1360999999999999</v>
      </c>
      <c r="C3570">
        <f>'PID Simulator'!$D$7/SQRT(1+('PID Simulator'!$D$8*B3570)^2)</f>
        <v>1.4011880842180432E-2</v>
      </c>
      <c r="D3570">
        <f>-DEGREES(ATAN2(1,'PID Simulator'!$D$8*B3570))+DEGREES(-'PID Simulator'!$D$9*B3570)</f>
        <v>-498.06556427565113</v>
      </c>
    </row>
    <row r="3571" spans="1:4" x14ac:dyDescent="0.15">
      <c r="A3571">
        <v>3570</v>
      </c>
      <c r="B3571">
        <v>7.1380999999999997</v>
      </c>
      <c r="C3571">
        <f>'PID Simulator'!$D$7/SQRT(1+('PID Simulator'!$D$8*B3571)^2)</f>
        <v>1.4007955671334922E-2</v>
      </c>
      <c r="D3571">
        <f>-DEGREES(ATAN2(1,'PID Simulator'!$D$8*B3571))+DEGREES(-'PID Simulator'!$D$9*B3571)</f>
        <v>-498.18038075247489</v>
      </c>
    </row>
    <row r="3572" spans="1:4" x14ac:dyDescent="0.15">
      <c r="A3572">
        <v>3571</v>
      </c>
      <c r="B3572">
        <v>7.1401000000000003</v>
      </c>
      <c r="C3572">
        <f>'PID Simulator'!$D$7/SQRT(1+('PID Simulator'!$D$8*B3572)^2)</f>
        <v>1.4004032698786835E-2</v>
      </c>
      <c r="D3572">
        <f>-DEGREES(ATAN2(1,'PID Simulator'!$D$8*B3572))+DEGREES(-'PID Simulator'!$D$9*B3572)</f>
        <v>-498.29519710332079</v>
      </c>
    </row>
    <row r="3573" spans="1:4" x14ac:dyDescent="0.15">
      <c r="A3573">
        <v>3572</v>
      </c>
      <c r="B3573">
        <v>7.1421000000000001</v>
      </c>
      <c r="C3573">
        <f>'PID Simulator'!$D$7/SQRT(1+('PID Simulator'!$D$8*B3573)^2)</f>
        <v>1.400011192269013E-2</v>
      </c>
      <c r="D3573">
        <f>-DEGREES(ATAN2(1,'PID Simulator'!$D$8*B3573))+DEGREES(-'PID Simulator'!$D$9*B3573)</f>
        <v>-498.41001332829455</v>
      </c>
    </row>
    <row r="3574" spans="1:4" x14ac:dyDescent="0.15">
      <c r="A3574">
        <v>3573</v>
      </c>
      <c r="B3574">
        <v>7.1440999999999999</v>
      </c>
      <c r="C3574">
        <f>'PID Simulator'!$D$7/SQRT(1+('PID Simulator'!$D$8*B3574)^2)</f>
        <v>1.399619334120083E-2</v>
      </c>
      <c r="D3574">
        <f>-DEGREES(ATAN2(1,'PID Simulator'!$D$8*B3574))+DEGREES(-'PID Simulator'!$D$9*B3574)</f>
        <v>-498.52482942750197</v>
      </c>
    </row>
    <row r="3575" spans="1:4" x14ac:dyDescent="0.15">
      <c r="A3575">
        <v>3574</v>
      </c>
      <c r="B3575">
        <v>7.1460999999999997</v>
      </c>
      <c r="C3575">
        <f>'PID Simulator'!$D$7/SQRT(1+('PID Simulator'!$D$8*B3575)^2)</f>
        <v>1.3992276952477026E-2</v>
      </c>
      <c r="D3575">
        <f>-DEGREES(ATAN2(1,'PID Simulator'!$D$8*B3575))+DEGREES(-'PID Simulator'!$D$9*B3575)</f>
        <v>-498.63964540104848</v>
      </c>
    </row>
    <row r="3576" spans="1:4" x14ac:dyDescent="0.15">
      <c r="A3576">
        <v>3575</v>
      </c>
      <c r="B3576">
        <v>7.1481000000000003</v>
      </c>
      <c r="C3576">
        <f>'PID Simulator'!$D$7/SQRT(1+('PID Simulator'!$D$8*B3576)^2)</f>
        <v>1.3988362754678862E-2</v>
      </c>
      <c r="D3576">
        <f>-DEGREES(ATAN2(1,'PID Simulator'!$D$8*B3576))+DEGREES(-'PID Simulator'!$D$9*B3576)</f>
        <v>-498.75446124903971</v>
      </c>
    </row>
    <row r="3577" spans="1:4" x14ac:dyDescent="0.15">
      <c r="A3577">
        <v>3576</v>
      </c>
      <c r="B3577">
        <v>7.1501000000000001</v>
      </c>
      <c r="C3577">
        <f>'PID Simulator'!$D$7/SQRT(1+('PID Simulator'!$D$8*B3577)^2)</f>
        <v>1.398445074596855E-2</v>
      </c>
      <c r="D3577">
        <f>-DEGREES(ATAN2(1,'PID Simulator'!$D$8*B3577))+DEGREES(-'PID Simulator'!$D$9*B3577)</f>
        <v>-498.86927697158086</v>
      </c>
    </row>
    <row r="3578" spans="1:4" x14ac:dyDescent="0.15">
      <c r="A3578">
        <v>3577</v>
      </c>
      <c r="B3578">
        <v>7.1520999999999999</v>
      </c>
      <c r="C3578">
        <f>'PID Simulator'!$D$7/SQRT(1+('PID Simulator'!$D$8*B3578)^2)</f>
        <v>1.3980540924510348E-2</v>
      </c>
      <c r="D3578">
        <f>-DEGREES(ATAN2(1,'PID Simulator'!$D$8*B3578))+DEGREES(-'PID Simulator'!$D$9*B3578)</f>
        <v>-498.98409256877716</v>
      </c>
    </row>
    <row r="3579" spans="1:4" x14ac:dyDescent="0.15">
      <c r="A3579">
        <v>3578</v>
      </c>
      <c r="B3579">
        <v>7.1540999999999997</v>
      </c>
      <c r="C3579">
        <f>'PID Simulator'!$D$7/SQRT(1+('PID Simulator'!$D$8*B3579)^2)</f>
        <v>1.3976633288470569E-2</v>
      </c>
      <c r="D3579">
        <f>-DEGREES(ATAN2(1,'PID Simulator'!$D$8*B3579))+DEGREES(-'PID Simulator'!$D$9*B3579)</f>
        <v>-499.0989080407337</v>
      </c>
    </row>
    <row r="3580" spans="1:4" x14ac:dyDescent="0.15">
      <c r="A3580">
        <v>3579</v>
      </c>
      <c r="B3580">
        <v>7.1561000000000003</v>
      </c>
      <c r="C3580">
        <f>'PID Simulator'!$D$7/SQRT(1+('PID Simulator'!$D$8*B3580)^2)</f>
        <v>1.3972727836017567E-2</v>
      </c>
      <c r="D3580">
        <f>-DEGREES(ATAN2(1,'PID Simulator'!$D$8*B3580))+DEGREES(-'PID Simulator'!$D$9*B3580)</f>
        <v>-499.21372338755555</v>
      </c>
    </row>
    <row r="3581" spans="1:4" x14ac:dyDescent="0.15">
      <c r="A3581">
        <v>3580</v>
      </c>
      <c r="B3581">
        <v>7.1581000000000001</v>
      </c>
      <c r="C3581">
        <f>'PID Simulator'!$D$7/SQRT(1+('PID Simulator'!$D$8*B3581)^2)</f>
        <v>1.3968824565321765E-2</v>
      </c>
      <c r="D3581">
        <f>-DEGREES(ATAN2(1,'PID Simulator'!$D$8*B3581))+DEGREES(-'PID Simulator'!$D$9*B3581)</f>
        <v>-499.3285386093475</v>
      </c>
    </row>
    <row r="3582" spans="1:4" x14ac:dyDescent="0.15">
      <c r="A3582">
        <v>3581</v>
      </c>
      <c r="B3582">
        <v>7.1600999999999999</v>
      </c>
      <c r="C3582">
        <f>'PID Simulator'!$D$7/SQRT(1+('PID Simulator'!$D$8*B3582)^2)</f>
        <v>1.3964923474555604E-2</v>
      </c>
      <c r="D3582">
        <f>-DEGREES(ATAN2(1,'PID Simulator'!$D$8*B3582))+DEGREES(-'PID Simulator'!$D$9*B3582)</f>
        <v>-499.44335370621434</v>
      </c>
    </row>
    <row r="3583" spans="1:4" x14ac:dyDescent="0.15">
      <c r="A3583">
        <v>3582</v>
      </c>
      <c r="B3583">
        <v>7.1620999999999997</v>
      </c>
      <c r="C3583">
        <f>'PID Simulator'!$D$7/SQRT(1+('PID Simulator'!$D$8*B3583)^2)</f>
        <v>1.3961024561893574E-2</v>
      </c>
      <c r="D3583">
        <f>-DEGREES(ATAN2(1,'PID Simulator'!$D$8*B3583))+DEGREES(-'PID Simulator'!$D$9*B3583)</f>
        <v>-499.55816867826053</v>
      </c>
    </row>
    <row r="3584" spans="1:4" x14ac:dyDescent="0.15">
      <c r="A3584">
        <v>3583</v>
      </c>
      <c r="B3584">
        <v>7.1641000000000004</v>
      </c>
      <c r="C3584">
        <f>'PID Simulator'!$D$7/SQRT(1+('PID Simulator'!$D$8*B3584)^2)</f>
        <v>1.3957127825512207E-2</v>
      </c>
      <c r="D3584">
        <f>-DEGREES(ATAN2(1,'PID Simulator'!$D$8*B3584))+DEGREES(-'PID Simulator'!$D$9*B3584)</f>
        <v>-499.67298352559084</v>
      </c>
    </row>
    <row r="3585" spans="1:4" x14ac:dyDescent="0.15">
      <c r="A3585">
        <v>3584</v>
      </c>
      <c r="B3585">
        <v>7.1661000000000001</v>
      </c>
      <c r="C3585">
        <f>'PID Simulator'!$D$7/SQRT(1+('PID Simulator'!$D$8*B3585)^2)</f>
        <v>1.3953233263590067E-2</v>
      </c>
      <c r="D3585">
        <f>-DEGREES(ATAN2(1,'PID Simulator'!$D$8*B3585))+DEGREES(-'PID Simulator'!$D$9*B3585)</f>
        <v>-499.78779824830951</v>
      </c>
    </row>
    <row r="3586" spans="1:4" x14ac:dyDescent="0.15">
      <c r="A3586">
        <v>3585</v>
      </c>
      <c r="B3586">
        <v>7.1680999999999999</v>
      </c>
      <c r="C3586">
        <f>'PID Simulator'!$D$7/SQRT(1+('PID Simulator'!$D$8*B3586)^2)</f>
        <v>1.3949340874307747E-2</v>
      </c>
      <c r="D3586">
        <f>-DEGREES(ATAN2(1,'PID Simulator'!$D$8*B3586))+DEGREES(-'PID Simulator'!$D$9*B3586)</f>
        <v>-499.90261284652075</v>
      </c>
    </row>
    <row r="3587" spans="1:4" x14ac:dyDescent="0.15">
      <c r="A3587">
        <v>3586</v>
      </c>
      <c r="B3587">
        <v>7.1700999999999997</v>
      </c>
      <c r="C3587">
        <f>'PID Simulator'!$D$7/SQRT(1+('PID Simulator'!$D$8*B3587)^2)</f>
        <v>1.3945450655847874E-2</v>
      </c>
      <c r="D3587">
        <f>-DEGREES(ATAN2(1,'PID Simulator'!$D$8*B3587))+DEGREES(-'PID Simulator'!$D$9*B3587)</f>
        <v>-500.01742732032892</v>
      </c>
    </row>
    <row r="3588" spans="1:4" x14ac:dyDescent="0.15">
      <c r="A3588">
        <v>3587</v>
      </c>
      <c r="B3588">
        <v>7.1720999999999995</v>
      </c>
      <c r="C3588">
        <f>'PID Simulator'!$D$7/SQRT(1+('PID Simulator'!$D$8*B3588)^2)</f>
        <v>1.3941562606395095E-2</v>
      </c>
      <c r="D3588">
        <f>-DEGREES(ATAN2(1,'PID Simulator'!$D$8*B3588))+DEGREES(-'PID Simulator'!$D$9*B3588)</f>
        <v>-500.13224166983792</v>
      </c>
    </row>
    <row r="3589" spans="1:4" x14ac:dyDescent="0.15">
      <c r="A3589">
        <v>3588</v>
      </c>
      <c r="B3589">
        <v>7.1741000000000001</v>
      </c>
      <c r="C3589">
        <f>'PID Simulator'!$D$7/SQRT(1+('PID Simulator'!$D$8*B3589)^2)</f>
        <v>1.3937676724136084E-2</v>
      </c>
      <c r="D3589">
        <f>-DEGREES(ATAN2(1,'PID Simulator'!$D$8*B3589))+DEGREES(-'PID Simulator'!$D$9*B3589)</f>
        <v>-500.24705589515179</v>
      </c>
    </row>
    <row r="3590" spans="1:4" x14ac:dyDescent="0.15">
      <c r="A3590">
        <v>3589</v>
      </c>
      <c r="B3590">
        <v>7.1760999999999999</v>
      </c>
      <c r="C3590">
        <f>'PID Simulator'!$D$7/SQRT(1+('PID Simulator'!$D$8*B3590)^2)</f>
        <v>1.3933793007259538E-2</v>
      </c>
      <c r="D3590">
        <f>-DEGREES(ATAN2(1,'PID Simulator'!$D$8*B3590))+DEGREES(-'PID Simulator'!$D$9*B3590)</f>
        <v>-500.36186999637414</v>
      </c>
    </row>
    <row r="3591" spans="1:4" x14ac:dyDescent="0.15">
      <c r="A3591">
        <v>3590</v>
      </c>
      <c r="B3591">
        <v>7.1780999999999997</v>
      </c>
      <c r="C3591">
        <f>'PID Simulator'!$D$7/SQRT(1+('PID Simulator'!$D$8*B3591)^2)</f>
        <v>1.3929911453956166E-2</v>
      </c>
      <c r="D3591">
        <f>-DEGREES(ATAN2(1,'PID Simulator'!$D$8*B3591))+DEGREES(-'PID Simulator'!$D$9*B3591)</f>
        <v>-500.47668397360894</v>
      </c>
    </row>
    <row r="3592" spans="1:4" x14ac:dyDescent="0.15">
      <c r="A3592">
        <v>3591</v>
      </c>
      <c r="B3592">
        <v>7.1800999999999995</v>
      </c>
      <c r="C3592">
        <f>'PID Simulator'!$D$7/SQRT(1+('PID Simulator'!$D$8*B3592)^2)</f>
        <v>1.39260320624187E-2</v>
      </c>
      <c r="D3592">
        <f>-DEGREES(ATAN2(1,'PID Simulator'!$D$8*B3592))+DEGREES(-'PID Simulator'!$D$9*B3592)</f>
        <v>-500.5914978269596</v>
      </c>
    </row>
    <row r="3593" spans="1:4" x14ac:dyDescent="0.15">
      <c r="A3593">
        <v>3592</v>
      </c>
      <c r="B3593">
        <v>7.1821000000000002</v>
      </c>
      <c r="C3593">
        <f>'PID Simulator'!$D$7/SQRT(1+('PID Simulator'!$D$8*B3593)^2)</f>
        <v>1.392215483084187E-2</v>
      </c>
      <c r="D3593">
        <f>-DEGREES(ATAN2(1,'PID Simulator'!$D$8*B3593))+DEGREES(-'PID Simulator'!$D$9*B3593)</f>
        <v>-500.70631155652961</v>
      </c>
    </row>
    <row r="3594" spans="1:4" x14ac:dyDescent="0.15">
      <c r="A3594">
        <v>3593</v>
      </c>
      <c r="B3594">
        <v>7.1840999999999999</v>
      </c>
      <c r="C3594">
        <f>'PID Simulator'!$D$7/SQRT(1+('PID Simulator'!$D$8*B3594)^2)</f>
        <v>1.3918279757422434E-2</v>
      </c>
      <c r="D3594">
        <f>-DEGREES(ATAN2(1,'PID Simulator'!$D$8*B3594))+DEGREES(-'PID Simulator'!$D$9*B3594)</f>
        <v>-500.82112516242233</v>
      </c>
    </row>
    <row r="3595" spans="1:4" x14ac:dyDescent="0.15">
      <c r="A3595">
        <v>3594</v>
      </c>
      <c r="B3595">
        <v>7.1860999999999997</v>
      </c>
      <c r="C3595">
        <f>'PID Simulator'!$D$7/SQRT(1+('PID Simulator'!$D$8*B3595)^2)</f>
        <v>1.3914406840359142E-2</v>
      </c>
      <c r="D3595">
        <f>-DEGREES(ATAN2(1,'PID Simulator'!$D$8*B3595))+DEGREES(-'PID Simulator'!$D$9*B3595)</f>
        <v>-500.93593864474099</v>
      </c>
    </row>
    <row r="3596" spans="1:4" x14ac:dyDescent="0.15">
      <c r="A3596">
        <v>3595</v>
      </c>
      <c r="B3596">
        <v>7.1880999999999995</v>
      </c>
      <c r="C3596">
        <f>'PID Simulator'!$D$7/SQRT(1+('PID Simulator'!$D$8*B3596)^2)</f>
        <v>1.391053607785275E-2</v>
      </c>
      <c r="D3596">
        <f>-DEGREES(ATAN2(1,'PID Simulator'!$D$8*B3596))+DEGREES(-'PID Simulator'!$D$9*B3596)</f>
        <v>-501.05075200358874</v>
      </c>
    </row>
    <row r="3597" spans="1:4" x14ac:dyDescent="0.15">
      <c r="A3597">
        <v>3596</v>
      </c>
      <c r="B3597">
        <v>7.1901000000000002</v>
      </c>
      <c r="C3597">
        <f>'PID Simulator'!$D$7/SQRT(1+('PID Simulator'!$D$8*B3597)^2)</f>
        <v>1.3906667468106022E-2</v>
      </c>
      <c r="D3597">
        <f>-DEGREES(ATAN2(1,'PID Simulator'!$D$8*B3597))+DEGREES(-'PID Simulator'!$D$9*B3597)</f>
        <v>-501.1655652390686</v>
      </c>
    </row>
    <row r="3598" spans="1:4" x14ac:dyDescent="0.15">
      <c r="A3598">
        <v>3597</v>
      </c>
      <c r="B3598">
        <v>7.1920999999999999</v>
      </c>
      <c r="C3598">
        <f>'PID Simulator'!$D$7/SQRT(1+('PID Simulator'!$D$8*B3598)^2)</f>
        <v>1.3902801009323715E-2</v>
      </c>
      <c r="D3598">
        <f>-DEGREES(ATAN2(1,'PID Simulator'!$D$8*B3598))+DEGREES(-'PID Simulator'!$D$9*B3598)</f>
        <v>-501.28037835128339</v>
      </c>
    </row>
    <row r="3599" spans="1:4" x14ac:dyDescent="0.15">
      <c r="A3599">
        <v>3598</v>
      </c>
      <c r="B3599">
        <v>7.1940999999999997</v>
      </c>
      <c r="C3599">
        <f>'PID Simulator'!$D$7/SQRT(1+('PID Simulator'!$D$8*B3599)^2)</f>
        <v>1.389893669971258E-2</v>
      </c>
      <c r="D3599">
        <f>-DEGREES(ATAN2(1,'PID Simulator'!$D$8*B3599))+DEGREES(-'PID Simulator'!$D$9*B3599)</f>
        <v>-501.395191340336</v>
      </c>
    </row>
    <row r="3600" spans="1:4" x14ac:dyDescent="0.15">
      <c r="A3600">
        <v>3599</v>
      </c>
      <c r="B3600">
        <v>7.1960999999999995</v>
      </c>
      <c r="C3600">
        <f>'PID Simulator'!$D$7/SQRT(1+('PID Simulator'!$D$8*B3600)^2)</f>
        <v>1.3895074537481365E-2</v>
      </c>
      <c r="D3600">
        <f>-DEGREES(ATAN2(1,'PID Simulator'!$D$8*B3600))+DEGREES(-'PID Simulator'!$D$9*B3600)</f>
        <v>-501.51000420632897</v>
      </c>
    </row>
    <row r="3601" spans="1:4" x14ac:dyDescent="0.15">
      <c r="A3601">
        <v>3600</v>
      </c>
      <c r="B3601">
        <v>7.1981000000000002</v>
      </c>
      <c r="C3601">
        <f>'PID Simulator'!$D$7/SQRT(1+('PID Simulator'!$D$8*B3601)^2)</f>
        <v>1.3891214520840803E-2</v>
      </c>
      <c r="D3601">
        <f>-DEGREES(ATAN2(1,'PID Simulator'!$D$8*B3601))+DEGREES(-'PID Simulator'!$D$9*B3601)</f>
        <v>-501.62481694936491</v>
      </c>
    </row>
    <row r="3602" spans="1:4" x14ac:dyDescent="0.15">
      <c r="A3602">
        <v>3601</v>
      </c>
      <c r="B3602">
        <v>7.2000999999999999</v>
      </c>
      <c r="C3602">
        <f>'PID Simulator'!$D$7/SQRT(1+('PID Simulator'!$D$8*B3602)^2)</f>
        <v>1.388735664800362E-2</v>
      </c>
      <c r="D3602">
        <f>-DEGREES(ATAN2(1,'PID Simulator'!$D$8*B3602))+DEGREES(-'PID Simulator'!$D$9*B3602)</f>
        <v>-501.73962956954631</v>
      </c>
    </row>
    <row r="3603" spans="1:4" x14ac:dyDescent="0.15">
      <c r="A3603">
        <v>3602</v>
      </c>
      <c r="B3603">
        <v>7.2020999999999997</v>
      </c>
      <c r="C3603">
        <f>'PID Simulator'!$D$7/SQRT(1+('PID Simulator'!$D$8*B3603)^2)</f>
        <v>1.3883500917184519E-2</v>
      </c>
      <c r="D3603">
        <f>-DEGREES(ATAN2(1,'PID Simulator'!$D$8*B3603))+DEGREES(-'PID Simulator'!$D$9*B3603)</f>
        <v>-501.85444206697537</v>
      </c>
    </row>
    <row r="3604" spans="1:4" x14ac:dyDescent="0.15">
      <c r="A3604">
        <v>3603</v>
      </c>
      <c r="B3604">
        <v>7.2040999999999995</v>
      </c>
      <c r="C3604">
        <f>'PID Simulator'!$D$7/SQRT(1+('PID Simulator'!$D$8*B3604)^2)</f>
        <v>1.3879647326600195E-2</v>
      </c>
      <c r="D3604">
        <f>-DEGREES(ATAN2(1,'PID Simulator'!$D$8*B3604))+DEGREES(-'PID Simulator'!$D$9*B3604)</f>
        <v>-501.9692544417544</v>
      </c>
    </row>
    <row r="3605" spans="1:4" x14ac:dyDescent="0.15">
      <c r="A3605">
        <v>3604</v>
      </c>
      <c r="B3605">
        <v>7.2061000000000002</v>
      </c>
      <c r="C3605">
        <f>'PID Simulator'!$D$7/SQRT(1+('PID Simulator'!$D$8*B3605)^2)</f>
        <v>1.3875795874469306E-2</v>
      </c>
      <c r="D3605">
        <f>-DEGREES(ATAN2(1,'PID Simulator'!$D$8*B3605))+DEGREES(-'PID Simulator'!$D$9*B3605)</f>
        <v>-502.08406669398551</v>
      </c>
    </row>
    <row r="3606" spans="1:4" x14ac:dyDescent="0.15">
      <c r="A3606">
        <v>3605</v>
      </c>
      <c r="B3606">
        <v>7.2081</v>
      </c>
      <c r="C3606">
        <f>'PID Simulator'!$D$7/SQRT(1+('PID Simulator'!$D$8*B3606)^2)</f>
        <v>1.3871946559012501E-2</v>
      </c>
      <c r="D3606">
        <f>-DEGREES(ATAN2(1,'PID Simulator'!$D$8*B3606))+DEGREES(-'PID Simulator'!$D$9*B3606)</f>
        <v>-502.1988788237706</v>
      </c>
    </row>
    <row r="3607" spans="1:4" x14ac:dyDescent="0.15">
      <c r="A3607">
        <v>3606</v>
      </c>
      <c r="B3607">
        <v>7.2100999999999997</v>
      </c>
      <c r="C3607">
        <f>'PID Simulator'!$D$7/SQRT(1+('PID Simulator'!$D$8*B3607)^2)</f>
        <v>1.3868099378452394E-2</v>
      </c>
      <c r="D3607">
        <f>-DEGREES(ATAN2(1,'PID Simulator'!$D$8*B3607))+DEGREES(-'PID Simulator'!$D$9*B3607)</f>
        <v>-502.31369083121155</v>
      </c>
    </row>
    <row r="3608" spans="1:4" x14ac:dyDescent="0.15">
      <c r="A3608">
        <v>3607</v>
      </c>
      <c r="B3608">
        <v>7.2120999999999995</v>
      </c>
      <c r="C3608">
        <f>'PID Simulator'!$D$7/SQRT(1+('PID Simulator'!$D$8*B3608)^2)</f>
        <v>1.3864254331013581E-2</v>
      </c>
      <c r="D3608">
        <f>-DEGREES(ATAN2(1,'PID Simulator'!$D$8*B3608))+DEGREES(-'PID Simulator'!$D$9*B3608)</f>
        <v>-502.42850271641009</v>
      </c>
    </row>
    <row r="3609" spans="1:4" x14ac:dyDescent="0.15">
      <c r="A3609">
        <v>3608</v>
      </c>
      <c r="B3609">
        <v>7.2141000000000002</v>
      </c>
      <c r="C3609">
        <f>'PID Simulator'!$D$7/SQRT(1+('PID Simulator'!$D$8*B3609)^2)</f>
        <v>1.3860411414922605E-2</v>
      </c>
      <c r="D3609">
        <f>-DEGREES(ATAN2(1,'PID Simulator'!$D$8*B3609))+DEGREES(-'PID Simulator'!$D$9*B3609)</f>
        <v>-502.54331447946805</v>
      </c>
    </row>
    <row r="3610" spans="1:4" x14ac:dyDescent="0.15">
      <c r="A3610">
        <v>3609</v>
      </c>
      <c r="B3610">
        <v>7.2161</v>
      </c>
      <c r="C3610">
        <f>'PID Simulator'!$D$7/SQRT(1+('PID Simulator'!$D$8*B3610)^2)</f>
        <v>1.3856570628407993E-2</v>
      </c>
      <c r="D3610">
        <f>-DEGREES(ATAN2(1,'PID Simulator'!$D$8*B3610))+DEGREES(-'PID Simulator'!$D$9*B3610)</f>
        <v>-502.65812612048677</v>
      </c>
    </row>
    <row r="3611" spans="1:4" x14ac:dyDescent="0.15">
      <c r="A3611">
        <v>3610</v>
      </c>
      <c r="B3611">
        <v>7.2180999999999997</v>
      </c>
      <c r="C3611">
        <f>'PID Simulator'!$D$7/SQRT(1+('PID Simulator'!$D$8*B3611)^2)</f>
        <v>1.3852731969700226E-2</v>
      </c>
      <c r="D3611">
        <f>-DEGREES(ATAN2(1,'PID Simulator'!$D$8*B3611))+DEGREES(-'PID Simulator'!$D$9*B3611)</f>
        <v>-502.77293763956766</v>
      </c>
    </row>
    <row r="3612" spans="1:4" x14ac:dyDescent="0.15">
      <c r="A3612">
        <v>3611</v>
      </c>
      <c r="B3612">
        <v>7.2200999999999995</v>
      </c>
      <c r="C3612">
        <f>'PID Simulator'!$D$7/SQRT(1+('PID Simulator'!$D$8*B3612)^2)</f>
        <v>1.3848895437031751E-2</v>
      </c>
      <c r="D3612">
        <f>-DEGREES(ATAN2(1,'PID Simulator'!$D$8*B3612))+DEGREES(-'PID Simulator'!$D$9*B3612)</f>
        <v>-502.88774903681212</v>
      </c>
    </row>
    <row r="3613" spans="1:4" x14ac:dyDescent="0.15">
      <c r="A3613">
        <v>3612</v>
      </c>
      <c r="B3613">
        <v>7.2221000000000002</v>
      </c>
      <c r="C3613">
        <f>'PID Simulator'!$D$7/SQRT(1+('PID Simulator'!$D$8*B3613)^2)</f>
        <v>1.3845061028636956E-2</v>
      </c>
      <c r="D3613">
        <f>-DEGREES(ATAN2(1,'PID Simulator'!$D$8*B3613))+DEGREES(-'PID Simulator'!$D$9*B3613)</f>
        <v>-503.00256031232141</v>
      </c>
    </row>
    <row r="3614" spans="1:4" x14ac:dyDescent="0.15">
      <c r="A3614">
        <v>3613</v>
      </c>
      <c r="B3614">
        <v>7.2241</v>
      </c>
      <c r="C3614">
        <f>'PID Simulator'!$D$7/SQRT(1+('PID Simulator'!$D$8*B3614)^2)</f>
        <v>1.3841228742752209E-2</v>
      </c>
      <c r="D3614">
        <f>-DEGREES(ATAN2(1,'PID Simulator'!$D$8*B3614))+DEGREES(-'PID Simulator'!$D$9*B3614)</f>
        <v>-503.11737146619646</v>
      </c>
    </row>
    <row r="3615" spans="1:4" x14ac:dyDescent="0.15">
      <c r="A3615">
        <v>3614</v>
      </c>
      <c r="B3615">
        <v>7.2260999999999997</v>
      </c>
      <c r="C3615">
        <f>'PID Simulator'!$D$7/SQRT(1+('PID Simulator'!$D$8*B3615)^2)</f>
        <v>1.383739857761581E-2</v>
      </c>
      <c r="D3615">
        <f>-DEGREES(ATAN2(1,'PID Simulator'!$D$8*B3615))+DEGREES(-'PID Simulator'!$D$9*B3615)</f>
        <v>-503.23218249853818</v>
      </c>
    </row>
    <row r="3616" spans="1:4" x14ac:dyDescent="0.15">
      <c r="A3616">
        <v>3615</v>
      </c>
      <c r="B3616">
        <v>7.2280999999999995</v>
      </c>
      <c r="C3616">
        <f>'PID Simulator'!$D$7/SQRT(1+('PID Simulator'!$D$8*B3616)^2)</f>
        <v>1.3833570531468008E-2</v>
      </c>
      <c r="D3616">
        <f>-DEGREES(ATAN2(1,'PID Simulator'!$D$8*B3616))+DEGREES(-'PID Simulator'!$D$9*B3616)</f>
        <v>-503.34699340944763</v>
      </c>
    </row>
    <row r="3617" spans="1:4" x14ac:dyDescent="0.15">
      <c r="A3617">
        <v>3616</v>
      </c>
      <c r="B3617">
        <v>7.2301000000000002</v>
      </c>
      <c r="C3617">
        <f>'PID Simulator'!$D$7/SQRT(1+('PID Simulator'!$D$8*B3617)^2)</f>
        <v>1.3829744602551009E-2</v>
      </c>
      <c r="D3617">
        <f>-DEGREES(ATAN2(1,'PID Simulator'!$D$8*B3617))+DEGREES(-'PID Simulator'!$D$9*B3617)</f>
        <v>-503.46180419902555</v>
      </c>
    </row>
    <row r="3618" spans="1:4" x14ac:dyDescent="0.15">
      <c r="A3618">
        <v>3617</v>
      </c>
      <c r="B3618">
        <v>7.2321</v>
      </c>
      <c r="C3618">
        <f>'PID Simulator'!$D$7/SQRT(1+('PID Simulator'!$D$8*B3618)^2)</f>
        <v>1.3825920789108959E-2</v>
      </c>
      <c r="D3618">
        <f>-DEGREES(ATAN2(1,'PID Simulator'!$D$8*B3618))+DEGREES(-'PID Simulator'!$D$9*B3618)</f>
        <v>-503.57661486737237</v>
      </c>
    </row>
    <row r="3619" spans="1:4" x14ac:dyDescent="0.15">
      <c r="A3619">
        <v>3618</v>
      </c>
      <c r="B3619">
        <v>7.2340999999999998</v>
      </c>
      <c r="C3619">
        <f>'PID Simulator'!$D$7/SQRT(1+('PID Simulator'!$D$8*B3619)^2)</f>
        <v>1.3822099089387937E-2</v>
      </c>
      <c r="D3619">
        <f>-DEGREES(ATAN2(1,'PID Simulator'!$D$8*B3619))+DEGREES(-'PID Simulator'!$D$9*B3619)</f>
        <v>-503.69142541458882</v>
      </c>
    </row>
    <row r="3620" spans="1:4" x14ac:dyDescent="0.15">
      <c r="A3620">
        <v>3619</v>
      </c>
      <c r="B3620">
        <v>7.2360999999999995</v>
      </c>
      <c r="C3620">
        <f>'PID Simulator'!$D$7/SQRT(1+('PID Simulator'!$D$8*B3620)^2)</f>
        <v>1.381827950163597E-2</v>
      </c>
      <c r="D3620">
        <f>-DEGREES(ATAN2(1,'PID Simulator'!$D$8*B3620))+DEGREES(-'PID Simulator'!$D$9*B3620)</f>
        <v>-503.80623584077517</v>
      </c>
    </row>
    <row r="3621" spans="1:4" x14ac:dyDescent="0.15">
      <c r="A3621">
        <v>3620</v>
      </c>
      <c r="B3621">
        <v>7.2381000000000002</v>
      </c>
      <c r="C3621">
        <f>'PID Simulator'!$D$7/SQRT(1+('PID Simulator'!$D$8*B3621)^2)</f>
        <v>1.3814462024103013E-2</v>
      </c>
      <c r="D3621">
        <f>-DEGREES(ATAN2(1,'PID Simulator'!$D$8*B3621))+DEGREES(-'PID Simulator'!$D$9*B3621)</f>
        <v>-503.92104614603187</v>
      </c>
    </row>
    <row r="3622" spans="1:4" x14ac:dyDescent="0.15">
      <c r="A3622">
        <v>3621</v>
      </c>
      <c r="B3622">
        <v>7.2401</v>
      </c>
      <c r="C3622">
        <f>'PID Simulator'!$D$7/SQRT(1+('PID Simulator'!$D$8*B3622)^2)</f>
        <v>1.3810646655040962E-2</v>
      </c>
      <c r="D3622">
        <f>-DEGREES(ATAN2(1,'PID Simulator'!$D$8*B3622))+DEGREES(-'PID Simulator'!$D$9*B3622)</f>
        <v>-504.03585633045896</v>
      </c>
    </row>
    <row r="3623" spans="1:4" x14ac:dyDescent="0.15">
      <c r="A3623">
        <v>3622</v>
      </c>
      <c r="B3623">
        <v>7.2420999999999998</v>
      </c>
      <c r="C3623">
        <f>'PID Simulator'!$D$7/SQRT(1+('PID Simulator'!$D$8*B3623)^2)</f>
        <v>1.3806833392703634E-2</v>
      </c>
      <c r="D3623">
        <f>-DEGREES(ATAN2(1,'PID Simulator'!$D$8*B3623))+DEGREES(-'PID Simulator'!$D$9*B3623)</f>
        <v>-504.15066639415659</v>
      </c>
    </row>
    <row r="3624" spans="1:4" x14ac:dyDescent="0.15">
      <c r="A3624">
        <v>3623</v>
      </c>
      <c r="B3624">
        <v>7.2440999999999995</v>
      </c>
      <c r="C3624">
        <f>'PID Simulator'!$D$7/SQRT(1+('PID Simulator'!$D$8*B3624)^2)</f>
        <v>1.380302223534678E-2</v>
      </c>
      <c r="D3624">
        <f>-DEGREES(ATAN2(1,'PID Simulator'!$D$8*B3624))+DEGREES(-'PID Simulator'!$D$9*B3624)</f>
        <v>-504.26547633722475</v>
      </c>
    </row>
    <row r="3625" spans="1:4" x14ac:dyDescent="0.15">
      <c r="A3625">
        <v>3624</v>
      </c>
      <c r="B3625">
        <v>7.2461000000000002</v>
      </c>
      <c r="C3625">
        <f>'PID Simulator'!$D$7/SQRT(1+('PID Simulator'!$D$8*B3625)^2)</f>
        <v>1.3799213181228075E-2</v>
      </c>
      <c r="D3625">
        <f>-DEGREES(ATAN2(1,'PID Simulator'!$D$8*B3625))+DEGREES(-'PID Simulator'!$D$9*B3625)</f>
        <v>-504.38028615976327</v>
      </c>
    </row>
    <row r="3626" spans="1:4" x14ac:dyDescent="0.15">
      <c r="A3626">
        <v>3625</v>
      </c>
      <c r="B3626">
        <v>7.2481</v>
      </c>
      <c r="C3626">
        <f>'PID Simulator'!$D$7/SQRT(1+('PID Simulator'!$D$8*B3626)^2)</f>
        <v>1.3795406228607114E-2</v>
      </c>
      <c r="D3626">
        <f>-DEGREES(ATAN2(1,'PID Simulator'!$D$8*B3626))+DEGREES(-'PID Simulator'!$D$9*B3626)</f>
        <v>-504.49509586187185</v>
      </c>
    </row>
    <row r="3627" spans="1:4" x14ac:dyDescent="0.15">
      <c r="A3627">
        <v>3626</v>
      </c>
      <c r="B3627">
        <v>7.2500999999999998</v>
      </c>
      <c r="C3627">
        <f>'PID Simulator'!$D$7/SQRT(1+('PID Simulator'!$D$8*B3627)^2)</f>
        <v>1.3791601375745409E-2</v>
      </c>
      <c r="D3627">
        <f>-DEGREES(ATAN2(1,'PID Simulator'!$D$8*B3627))+DEGREES(-'PID Simulator'!$D$9*B3627)</f>
        <v>-504.60990544365029</v>
      </c>
    </row>
    <row r="3628" spans="1:4" x14ac:dyDescent="0.15">
      <c r="A3628">
        <v>3627</v>
      </c>
      <c r="B3628">
        <v>7.2520999999999995</v>
      </c>
      <c r="C3628">
        <f>'PID Simulator'!$D$7/SQRT(1+('PID Simulator'!$D$8*B3628)^2)</f>
        <v>1.3787798620906396E-2</v>
      </c>
      <c r="D3628">
        <f>-DEGREES(ATAN2(1,'PID Simulator'!$D$8*B3628))+DEGREES(-'PID Simulator'!$D$9*B3628)</f>
        <v>-504.72471490519791</v>
      </c>
    </row>
    <row r="3629" spans="1:4" x14ac:dyDescent="0.15">
      <c r="A3629">
        <v>3628</v>
      </c>
      <c r="B3629">
        <v>7.2541000000000002</v>
      </c>
      <c r="C3629">
        <f>'PID Simulator'!$D$7/SQRT(1+('PID Simulator'!$D$8*B3629)^2)</f>
        <v>1.3783997962355424E-2</v>
      </c>
      <c r="D3629">
        <f>-DEGREES(ATAN2(1,'PID Simulator'!$D$8*B3629))+DEGREES(-'PID Simulator'!$D$9*B3629)</f>
        <v>-504.8395242466143</v>
      </c>
    </row>
    <row r="3630" spans="1:4" x14ac:dyDescent="0.15">
      <c r="A3630">
        <v>3629</v>
      </c>
      <c r="B3630">
        <v>7.2561</v>
      </c>
      <c r="C3630">
        <f>'PID Simulator'!$D$7/SQRT(1+('PID Simulator'!$D$8*B3630)^2)</f>
        <v>1.3780199398359741E-2</v>
      </c>
      <c r="D3630">
        <f>-DEGREES(ATAN2(1,'PID Simulator'!$D$8*B3630))+DEGREES(-'PID Simulator'!$D$9*B3630)</f>
        <v>-504.95433346799871</v>
      </c>
    </row>
    <row r="3631" spans="1:4" x14ac:dyDescent="0.15">
      <c r="A3631">
        <v>3630</v>
      </c>
      <c r="B3631">
        <v>7.2580999999999998</v>
      </c>
      <c r="C3631">
        <f>'PID Simulator'!$D$7/SQRT(1+('PID Simulator'!$D$8*B3631)^2)</f>
        <v>1.3776402927188526E-2</v>
      </c>
      <c r="D3631">
        <f>-DEGREES(ATAN2(1,'PID Simulator'!$D$8*B3631))+DEGREES(-'PID Simulator'!$D$9*B3631)</f>
        <v>-505.06914256945026</v>
      </c>
    </row>
    <row r="3632" spans="1:4" x14ac:dyDescent="0.15">
      <c r="A3632">
        <v>3631</v>
      </c>
      <c r="B3632">
        <v>7.2600999999999996</v>
      </c>
      <c r="C3632">
        <f>'PID Simulator'!$D$7/SQRT(1+('PID Simulator'!$D$8*B3632)^2)</f>
        <v>1.3772608547112845E-2</v>
      </c>
      <c r="D3632">
        <f>-DEGREES(ATAN2(1,'PID Simulator'!$D$8*B3632))+DEGREES(-'PID Simulator'!$D$9*B3632)</f>
        <v>-505.18395155106816</v>
      </c>
    </row>
    <row r="3633" spans="1:4" x14ac:dyDescent="0.15">
      <c r="A3633">
        <v>3632</v>
      </c>
      <c r="B3633">
        <v>7.2621000000000002</v>
      </c>
      <c r="C3633">
        <f>'PID Simulator'!$D$7/SQRT(1+('PID Simulator'!$D$8*B3633)^2)</f>
        <v>1.3768816256405672E-2</v>
      </c>
      <c r="D3633">
        <f>-DEGREES(ATAN2(1,'PID Simulator'!$D$8*B3633))+DEGREES(-'PID Simulator'!$D$9*B3633)</f>
        <v>-505.29876041295137</v>
      </c>
    </row>
    <row r="3634" spans="1:4" x14ac:dyDescent="0.15">
      <c r="A3634">
        <v>3633</v>
      </c>
      <c r="B3634">
        <v>7.2641</v>
      </c>
      <c r="C3634">
        <f>'PID Simulator'!$D$7/SQRT(1+('PID Simulator'!$D$8*B3634)^2)</f>
        <v>1.3765026053341895E-2</v>
      </c>
      <c r="D3634">
        <f>-DEGREES(ATAN2(1,'PID Simulator'!$D$8*B3634))+DEGREES(-'PID Simulator'!$D$9*B3634)</f>
        <v>-505.41356915519873</v>
      </c>
    </row>
    <row r="3635" spans="1:4" x14ac:dyDescent="0.15">
      <c r="A3635">
        <v>3634</v>
      </c>
      <c r="B3635">
        <v>7.2660999999999998</v>
      </c>
      <c r="C3635">
        <f>'PID Simulator'!$D$7/SQRT(1+('PID Simulator'!$D$8*B3635)^2)</f>
        <v>1.3761237936198285E-2</v>
      </c>
      <c r="D3635">
        <f>-DEGREES(ATAN2(1,'PID Simulator'!$D$8*B3635))+DEGREES(-'PID Simulator'!$D$9*B3635)</f>
        <v>-505.52837777790904</v>
      </c>
    </row>
    <row r="3636" spans="1:4" x14ac:dyDescent="0.15">
      <c r="A3636">
        <v>3635</v>
      </c>
      <c r="B3636">
        <v>7.2680999999999996</v>
      </c>
      <c r="C3636">
        <f>'PID Simulator'!$D$7/SQRT(1+('PID Simulator'!$D$8*B3636)^2)</f>
        <v>1.3757451903253512E-2</v>
      </c>
      <c r="D3636">
        <f>-DEGREES(ATAN2(1,'PID Simulator'!$D$8*B3636))+DEGREES(-'PID Simulator'!$D$9*B3636)</f>
        <v>-505.64318628118082</v>
      </c>
    </row>
    <row r="3637" spans="1:4" x14ac:dyDescent="0.15">
      <c r="A3637">
        <v>3636</v>
      </c>
      <c r="B3637">
        <v>7.2701000000000002</v>
      </c>
      <c r="C3637">
        <f>'PID Simulator'!$D$7/SQRT(1+('PID Simulator'!$D$8*B3637)^2)</f>
        <v>1.3753667952788144E-2</v>
      </c>
      <c r="D3637">
        <f>-DEGREES(ATAN2(1,'PID Simulator'!$D$8*B3637))+DEGREES(-'PID Simulator'!$D$9*B3637)</f>
        <v>-505.7579946651129</v>
      </c>
    </row>
    <row r="3638" spans="1:4" x14ac:dyDescent="0.15">
      <c r="A3638">
        <v>3637</v>
      </c>
      <c r="B3638">
        <v>7.2721</v>
      </c>
      <c r="C3638">
        <f>'PID Simulator'!$D$7/SQRT(1+('PID Simulator'!$D$8*B3638)^2)</f>
        <v>1.3749886083084639E-2</v>
      </c>
      <c r="D3638">
        <f>-DEGREES(ATAN2(1,'PID Simulator'!$D$8*B3638))+DEGREES(-'PID Simulator'!$D$9*B3638)</f>
        <v>-505.87280292980347</v>
      </c>
    </row>
    <row r="3639" spans="1:4" x14ac:dyDescent="0.15">
      <c r="A3639">
        <v>3638</v>
      </c>
      <c r="B3639">
        <v>7.2740999999999998</v>
      </c>
      <c r="C3639">
        <f>'PID Simulator'!$D$7/SQRT(1+('PID Simulator'!$D$8*B3639)^2)</f>
        <v>1.374610629242734E-2</v>
      </c>
      <c r="D3639">
        <f>-DEGREES(ATAN2(1,'PID Simulator'!$D$8*B3639))+DEGREES(-'PID Simulator'!$D$9*B3639)</f>
        <v>-505.98761107535091</v>
      </c>
    </row>
    <row r="3640" spans="1:4" x14ac:dyDescent="0.15">
      <c r="A3640">
        <v>3639</v>
      </c>
      <c r="B3640">
        <v>7.2760999999999996</v>
      </c>
      <c r="C3640">
        <f>'PID Simulator'!$D$7/SQRT(1+('PID Simulator'!$D$8*B3640)^2)</f>
        <v>1.3742328579102479E-2</v>
      </c>
      <c r="D3640">
        <f>-DEGREES(ATAN2(1,'PID Simulator'!$D$8*B3640))+DEGREES(-'PID Simulator'!$D$9*B3640)</f>
        <v>-506.10241910185346</v>
      </c>
    </row>
    <row r="3641" spans="1:4" x14ac:dyDescent="0.15">
      <c r="A3641">
        <v>3640</v>
      </c>
      <c r="B3641">
        <v>7.2781000000000002</v>
      </c>
      <c r="C3641">
        <f>'PID Simulator'!$D$7/SQRT(1+('PID Simulator'!$D$8*B3641)^2)</f>
        <v>1.373855294139816E-2</v>
      </c>
      <c r="D3641">
        <f>-DEGREES(ATAN2(1,'PID Simulator'!$D$8*B3641))+DEGREES(-'PID Simulator'!$D$9*B3641)</f>
        <v>-506.21722700940933</v>
      </c>
    </row>
    <row r="3642" spans="1:4" x14ac:dyDescent="0.15">
      <c r="A3642">
        <v>3641</v>
      </c>
      <c r="B3642">
        <v>7.2801</v>
      </c>
      <c r="C3642">
        <f>'PID Simulator'!$D$7/SQRT(1+('PID Simulator'!$D$8*B3642)^2)</f>
        <v>1.3734779377604388E-2</v>
      </c>
      <c r="D3642">
        <f>-DEGREES(ATAN2(1,'PID Simulator'!$D$8*B3642))+DEGREES(-'PID Simulator'!$D$9*B3642)</f>
        <v>-506.33203479811641</v>
      </c>
    </row>
    <row r="3643" spans="1:4" x14ac:dyDescent="0.15">
      <c r="A3643">
        <v>3642</v>
      </c>
      <c r="B3643">
        <v>7.2820999999999998</v>
      </c>
      <c r="C3643">
        <f>'PID Simulator'!$D$7/SQRT(1+('PID Simulator'!$D$8*B3643)^2)</f>
        <v>1.3731007886013027E-2</v>
      </c>
      <c r="D3643">
        <f>-DEGREES(ATAN2(1,'PID Simulator'!$D$8*B3643))+DEGREES(-'PID Simulator'!$D$9*B3643)</f>
        <v>-506.44684246807259</v>
      </c>
    </row>
    <row r="3644" spans="1:4" x14ac:dyDescent="0.15">
      <c r="A3644">
        <v>3643</v>
      </c>
      <c r="B3644">
        <v>7.2840999999999996</v>
      </c>
      <c r="C3644">
        <f>'PID Simulator'!$D$7/SQRT(1+('PID Simulator'!$D$8*B3644)^2)</f>
        <v>1.3727238464917821E-2</v>
      </c>
      <c r="D3644">
        <f>-DEGREES(ATAN2(1,'PID Simulator'!$D$8*B3644))+DEGREES(-'PID Simulator'!$D$9*B3644)</f>
        <v>-506.56165001937575</v>
      </c>
    </row>
    <row r="3645" spans="1:4" x14ac:dyDescent="0.15">
      <c r="A3645">
        <v>3644</v>
      </c>
      <c r="B3645">
        <v>7.2861000000000002</v>
      </c>
      <c r="C3645">
        <f>'PID Simulator'!$D$7/SQRT(1+('PID Simulator'!$D$8*B3645)^2)</f>
        <v>1.3723471112614391E-2</v>
      </c>
      <c r="D3645">
        <f>-DEGREES(ATAN2(1,'PID Simulator'!$D$8*B3645))+DEGREES(-'PID Simulator'!$D$9*B3645)</f>
        <v>-506.6764574521236</v>
      </c>
    </row>
    <row r="3646" spans="1:4" x14ac:dyDescent="0.15">
      <c r="A3646">
        <v>3645</v>
      </c>
      <c r="B3646">
        <v>7.2881</v>
      </c>
      <c r="C3646">
        <f>'PID Simulator'!$D$7/SQRT(1+('PID Simulator'!$D$8*B3646)^2)</f>
        <v>1.3719705827400225E-2</v>
      </c>
      <c r="D3646">
        <f>-DEGREES(ATAN2(1,'PID Simulator'!$D$8*B3646))+DEGREES(-'PID Simulator'!$D$9*B3646)</f>
        <v>-506.79126476641352</v>
      </c>
    </row>
    <row r="3647" spans="1:4" x14ac:dyDescent="0.15">
      <c r="A3647">
        <v>3646</v>
      </c>
      <c r="B3647">
        <v>7.2900999999999998</v>
      </c>
      <c r="C3647">
        <f>'PID Simulator'!$D$7/SQRT(1+('PID Simulator'!$D$8*B3647)^2)</f>
        <v>1.3715942607574682E-2</v>
      </c>
      <c r="D3647">
        <f>-DEGREES(ATAN2(1,'PID Simulator'!$D$8*B3647))+DEGREES(-'PID Simulator'!$D$9*B3647)</f>
        <v>-506.90607196234311</v>
      </c>
    </row>
    <row r="3648" spans="1:4" x14ac:dyDescent="0.15">
      <c r="A3648">
        <v>3647</v>
      </c>
      <c r="B3648">
        <v>7.2920999999999996</v>
      </c>
      <c r="C3648">
        <f>'PID Simulator'!$D$7/SQRT(1+('PID Simulator'!$D$8*B3648)^2)</f>
        <v>1.3712181451438979E-2</v>
      </c>
      <c r="D3648">
        <f>-DEGREES(ATAN2(1,'PID Simulator'!$D$8*B3648))+DEGREES(-'PID Simulator'!$D$9*B3648)</f>
        <v>-507.02087904000979</v>
      </c>
    </row>
    <row r="3649" spans="1:4" x14ac:dyDescent="0.15">
      <c r="A3649">
        <v>3648</v>
      </c>
      <c r="B3649">
        <v>7.2941000000000003</v>
      </c>
      <c r="C3649">
        <f>'PID Simulator'!$D$7/SQRT(1+('PID Simulator'!$D$8*B3649)^2)</f>
        <v>1.3708422357296196E-2</v>
      </c>
      <c r="D3649">
        <f>-DEGREES(ATAN2(1,'PID Simulator'!$D$8*B3649))+DEGREES(-'PID Simulator'!$D$9*B3649)</f>
        <v>-507.13568599951083</v>
      </c>
    </row>
    <row r="3650" spans="1:4" x14ac:dyDescent="0.15">
      <c r="A3650">
        <v>3649</v>
      </c>
      <c r="B3650">
        <v>7.2961</v>
      </c>
      <c r="C3650">
        <f>'PID Simulator'!$D$7/SQRT(1+('PID Simulator'!$D$8*B3650)^2)</f>
        <v>1.3704665323451281E-2</v>
      </c>
      <c r="D3650">
        <f>-DEGREES(ATAN2(1,'PID Simulator'!$D$8*B3650))+DEGREES(-'PID Simulator'!$D$9*B3650)</f>
        <v>-507.25049284094314</v>
      </c>
    </row>
    <row r="3651" spans="1:4" x14ac:dyDescent="0.15">
      <c r="A3651">
        <v>3650</v>
      </c>
      <c r="B3651">
        <v>7.2980999999999998</v>
      </c>
      <c r="C3651">
        <f>'PID Simulator'!$D$7/SQRT(1+('PID Simulator'!$D$8*B3651)^2)</f>
        <v>1.370091034821103E-2</v>
      </c>
      <c r="D3651">
        <f>-DEGREES(ATAN2(1,'PID Simulator'!$D$8*B3651))+DEGREES(-'PID Simulator'!$D$9*B3651)</f>
        <v>-507.36529956440404</v>
      </c>
    </row>
    <row r="3652" spans="1:4" x14ac:dyDescent="0.15">
      <c r="A3652">
        <v>3651</v>
      </c>
      <c r="B3652">
        <v>7.3000999999999996</v>
      </c>
      <c r="C3652">
        <f>'PID Simulator'!$D$7/SQRT(1+('PID Simulator'!$D$8*B3652)^2)</f>
        <v>1.3697157429884102E-2</v>
      </c>
      <c r="D3652">
        <f>-DEGREES(ATAN2(1,'PID Simulator'!$D$8*B3652))+DEGREES(-'PID Simulator'!$D$9*B3652)</f>
        <v>-507.48010616999034</v>
      </c>
    </row>
    <row r="3653" spans="1:4" x14ac:dyDescent="0.15">
      <c r="A3653">
        <v>3652</v>
      </c>
      <c r="B3653">
        <v>7.3021000000000003</v>
      </c>
      <c r="C3653">
        <f>'PID Simulator'!$D$7/SQRT(1+('PID Simulator'!$D$8*B3653)^2)</f>
        <v>1.3693406566780997E-2</v>
      </c>
      <c r="D3653">
        <f>-DEGREES(ATAN2(1,'PID Simulator'!$D$8*B3653))+DEGREES(-'PID Simulator'!$D$9*B3653)</f>
        <v>-507.59491265779894</v>
      </c>
    </row>
    <row r="3654" spans="1:4" x14ac:dyDescent="0.15">
      <c r="A3654">
        <v>3653</v>
      </c>
      <c r="B3654">
        <v>7.3041</v>
      </c>
      <c r="C3654">
        <f>'PID Simulator'!$D$7/SQRT(1+('PID Simulator'!$D$8*B3654)^2)</f>
        <v>1.3689657757214079E-2</v>
      </c>
      <c r="D3654">
        <f>-DEGREES(ATAN2(1,'PID Simulator'!$D$8*B3654))+DEGREES(-'PID Simulator'!$D$9*B3654)</f>
        <v>-507.70971902792644</v>
      </c>
    </row>
    <row r="3655" spans="1:4" x14ac:dyDescent="0.15">
      <c r="A3655">
        <v>3654</v>
      </c>
      <c r="B3655">
        <v>7.3060999999999998</v>
      </c>
      <c r="C3655">
        <f>'PID Simulator'!$D$7/SQRT(1+('PID Simulator'!$D$8*B3655)^2)</f>
        <v>1.3685910999497545E-2</v>
      </c>
      <c r="D3655">
        <f>-DEGREES(ATAN2(1,'PID Simulator'!$D$8*B3655))+DEGREES(-'PID Simulator'!$D$9*B3655)</f>
        <v>-507.82452528046952</v>
      </c>
    </row>
    <row r="3656" spans="1:4" x14ac:dyDescent="0.15">
      <c r="A3656">
        <v>3655</v>
      </c>
      <c r="B3656">
        <v>7.3080999999999996</v>
      </c>
      <c r="C3656">
        <f>'PID Simulator'!$D$7/SQRT(1+('PID Simulator'!$D$8*B3656)^2)</f>
        <v>1.368216629194745E-2</v>
      </c>
      <c r="D3656">
        <f>-DEGREES(ATAN2(1,'PID Simulator'!$D$8*B3656))+DEGREES(-'PID Simulator'!$D$9*B3656)</f>
        <v>-507.9393314155248</v>
      </c>
    </row>
    <row r="3657" spans="1:4" x14ac:dyDescent="0.15">
      <c r="A3657">
        <v>3656</v>
      </c>
      <c r="B3657">
        <v>7.3101000000000003</v>
      </c>
      <c r="C3657">
        <f>'PID Simulator'!$D$7/SQRT(1+('PID Simulator'!$D$8*B3657)^2)</f>
        <v>1.3678423632881671E-2</v>
      </c>
      <c r="D3657">
        <f>-DEGREES(ATAN2(1,'PID Simulator'!$D$8*B3657))+DEGREES(-'PID Simulator'!$D$9*B3657)</f>
        <v>-508.05413743318854</v>
      </c>
    </row>
    <row r="3658" spans="1:4" x14ac:dyDescent="0.15">
      <c r="A3658">
        <v>3657</v>
      </c>
      <c r="B3658">
        <v>7.3121</v>
      </c>
      <c r="C3658">
        <f>'PID Simulator'!$D$7/SQRT(1+('PID Simulator'!$D$8*B3658)^2)</f>
        <v>1.3674683020619952E-2</v>
      </c>
      <c r="D3658">
        <f>-DEGREES(ATAN2(1,'PID Simulator'!$D$8*B3658))+DEGREES(-'PID Simulator'!$D$9*B3658)</f>
        <v>-508.16894333355708</v>
      </c>
    </row>
    <row r="3659" spans="1:4" x14ac:dyDescent="0.15">
      <c r="A3659">
        <v>3658</v>
      </c>
      <c r="B3659">
        <v>7.3140999999999998</v>
      </c>
      <c r="C3659">
        <f>'PID Simulator'!$D$7/SQRT(1+('PID Simulator'!$D$8*B3659)^2)</f>
        <v>1.367094445348385E-2</v>
      </c>
      <c r="D3659">
        <f>-DEGREES(ATAN2(1,'PID Simulator'!$D$8*B3659))+DEGREES(-'PID Simulator'!$D$9*B3659)</f>
        <v>-508.28374911672665</v>
      </c>
    </row>
    <row r="3660" spans="1:4" x14ac:dyDescent="0.15">
      <c r="A3660">
        <v>3659</v>
      </c>
      <c r="B3660">
        <v>7.3160999999999996</v>
      </c>
      <c r="C3660">
        <f>'PID Simulator'!$D$7/SQRT(1+('PID Simulator'!$D$8*B3660)^2)</f>
        <v>1.3667207929796768E-2</v>
      </c>
      <c r="D3660">
        <f>-DEGREES(ATAN2(1,'PID Simulator'!$D$8*B3660))+DEGREES(-'PID Simulator'!$D$9*B3660)</f>
        <v>-508.39855478279338</v>
      </c>
    </row>
    <row r="3661" spans="1:4" x14ac:dyDescent="0.15">
      <c r="A3661">
        <v>3660</v>
      </c>
      <c r="B3661">
        <v>7.3181000000000003</v>
      </c>
      <c r="C3661">
        <f>'PID Simulator'!$D$7/SQRT(1+('PID Simulator'!$D$8*B3661)^2)</f>
        <v>1.3663473447883939E-2</v>
      </c>
      <c r="D3661">
        <f>-DEGREES(ATAN2(1,'PID Simulator'!$D$8*B3661))+DEGREES(-'PID Simulator'!$D$9*B3661)</f>
        <v>-508.51336033185316</v>
      </c>
    </row>
    <row r="3662" spans="1:4" x14ac:dyDescent="0.15">
      <c r="A3662">
        <v>3661</v>
      </c>
      <c r="B3662">
        <v>7.3201000000000001</v>
      </c>
      <c r="C3662">
        <f>'PID Simulator'!$D$7/SQRT(1+('PID Simulator'!$D$8*B3662)^2)</f>
        <v>1.3659741006072429E-2</v>
      </c>
      <c r="D3662">
        <f>-DEGREES(ATAN2(1,'PID Simulator'!$D$8*B3662))+DEGREES(-'PID Simulator'!$D$9*B3662)</f>
        <v>-508.62816576400189</v>
      </c>
    </row>
    <row r="3663" spans="1:4" x14ac:dyDescent="0.15">
      <c r="A3663">
        <v>3662</v>
      </c>
      <c r="B3663">
        <v>7.3220999999999998</v>
      </c>
      <c r="C3663">
        <f>'PID Simulator'!$D$7/SQRT(1+('PID Simulator'!$D$8*B3663)^2)</f>
        <v>1.3656010602691119E-2</v>
      </c>
      <c r="D3663">
        <f>-DEGREES(ATAN2(1,'PID Simulator'!$D$8*B3663))+DEGREES(-'PID Simulator'!$D$9*B3663)</f>
        <v>-508.74297107933546</v>
      </c>
    </row>
    <row r="3664" spans="1:4" x14ac:dyDescent="0.15">
      <c r="A3664">
        <v>3663</v>
      </c>
      <c r="B3664">
        <v>7.3240999999999996</v>
      </c>
      <c r="C3664">
        <f>'PID Simulator'!$D$7/SQRT(1+('PID Simulator'!$D$8*B3664)^2)</f>
        <v>1.3652282236070731E-2</v>
      </c>
      <c r="D3664">
        <f>-DEGREES(ATAN2(1,'PID Simulator'!$D$8*B3664))+DEGREES(-'PID Simulator'!$D$9*B3664)</f>
        <v>-508.85777627794931</v>
      </c>
    </row>
    <row r="3665" spans="1:4" x14ac:dyDescent="0.15">
      <c r="A3665">
        <v>3664</v>
      </c>
      <c r="B3665">
        <v>7.3261000000000003</v>
      </c>
      <c r="C3665">
        <f>'PID Simulator'!$D$7/SQRT(1+('PID Simulator'!$D$8*B3665)^2)</f>
        <v>1.3648555904543799E-2</v>
      </c>
      <c r="D3665">
        <f>-DEGREES(ATAN2(1,'PID Simulator'!$D$8*B3665))+DEGREES(-'PID Simulator'!$D$9*B3665)</f>
        <v>-508.97258135993934</v>
      </c>
    </row>
    <row r="3666" spans="1:4" x14ac:dyDescent="0.15">
      <c r="A3666">
        <v>3665</v>
      </c>
      <c r="B3666">
        <v>7.3281000000000001</v>
      </c>
      <c r="C3666">
        <f>'PID Simulator'!$D$7/SQRT(1+('PID Simulator'!$D$8*B3666)^2)</f>
        <v>1.364483160644467E-2</v>
      </c>
      <c r="D3666">
        <f>-DEGREES(ATAN2(1,'PID Simulator'!$D$8*B3666))+DEGREES(-'PID Simulator'!$D$9*B3666)</f>
        <v>-509.08738632540076</v>
      </c>
    </row>
    <row r="3667" spans="1:4" x14ac:dyDescent="0.15">
      <c r="A3667">
        <v>3666</v>
      </c>
      <c r="B3667">
        <v>7.3300999999999998</v>
      </c>
      <c r="C3667">
        <f>'PID Simulator'!$D$7/SQRT(1+('PID Simulator'!$D$8*B3667)^2)</f>
        <v>1.3641109340109526E-2</v>
      </c>
      <c r="D3667">
        <f>-DEGREES(ATAN2(1,'PID Simulator'!$D$8*B3667))+DEGREES(-'PID Simulator'!$D$9*B3667)</f>
        <v>-509.20219117442895</v>
      </c>
    </row>
    <row r="3668" spans="1:4" x14ac:dyDescent="0.15">
      <c r="A3668">
        <v>3667</v>
      </c>
      <c r="B3668">
        <v>7.3320999999999996</v>
      </c>
      <c r="C3668">
        <f>'PID Simulator'!$D$7/SQRT(1+('PID Simulator'!$D$8*B3668)^2)</f>
        <v>1.363738910387635E-2</v>
      </c>
      <c r="D3668">
        <f>-DEGREES(ATAN2(1,'PID Simulator'!$D$8*B3668))+DEGREES(-'PID Simulator'!$D$9*B3668)</f>
        <v>-509.31699590711918</v>
      </c>
    </row>
    <row r="3669" spans="1:4" x14ac:dyDescent="0.15">
      <c r="A3669">
        <v>3668</v>
      </c>
      <c r="B3669">
        <v>7.3341000000000003</v>
      </c>
      <c r="C3669">
        <f>'PID Simulator'!$D$7/SQRT(1+('PID Simulator'!$D$8*B3669)^2)</f>
        <v>1.3633670896084938E-2</v>
      </c>
      <c r="D3669">
        <f>-DEGREES(ATAN2(1,'PID Simulator'!$D$8*B3669))+DEGREES(-'PID Simulator'!$D$9*B3669)</f>
        <v>-509.43180052356678</v>
      </c>
    </row>
    <row r="3670" spans="1:4" x14ac:dyDescent="0.15">
      <c r="A3670">
        <v>3669</v>
      </c>
      <c r="B3670">
        <v>7.3361000000000001</v>
      </c>
      <c r="C3670">
        <f>'PID Simulator'!$D$7/SQRT(1+('PID Simulator'!$D$8*B3670)^2)</f>
        <v>1.3629954715076905E-2</v>
      </c>
      <c r="D3670">
        <f>-DEGREES(ATAN2(1,'PID Simulator'!$D$8*B3670))+DEGREES(-'PID Simulator'!$D$9*B3670)</f>
        <v>-509.54660502386656</v>
      </c>
    </row>
    <row r="3671" spans="1:4" x14ac:dyDescent="0.15">
      <c r="A3671">
        <v>3670</v>
      </c>
      <c r="B3671">
        <v>7.3380999999999998</v>
      </c>
      <c r="C3671">
        <f>'PID Simulator'!$D$7/SQRT(1+('PID Simulator'!$D$8*B3671)^2)</f>
        <v>1.3626240559195665E-2</v>
      </c>
      <c r="D3671">
        <f>-DEGREES(ATAN2(1,'PID Simulator'!$D$8*B3671))+DEGREES(-'PID Simulator'!$D$9*B3671)</f>
        <v>-509.66140940811351</v>
      </c>
    </row>
    <row r="3672" spans="1:4" x14ac:dyDescent="0.15">
      <c r="A3672">
        <v>3671</v>
      </c>
      <c r="B3672">
        <v>7.3400999999999996</v>
      </c>
      <c r="C3672">
        <f>'PID Simulator'!$D$7/SQRT(1+('PID Simulator'!$D$8*B3672)^2)</f>
        <v>1.3622528426786433E-2</v>
      </c>
      <c r="D3672">
        <f>-DEGREES(ATAN2(1,'PID Simulator'!$D$8*B3672))+DEGREES(-'PID Simulator'!$D$9*B3672)</f>
        <v>-509.77621367640262</v>
      </c>
    </row>
    <row r="3673" spans="1:4" x14ac:dyDescent="0.15">
      <c r="A3673">
        <v>3672</v>
      </c>
      <c r="B3673">
        <v>7.3421000000000003</v>
      </c>
      <c r="C3673">
        <f>'PID Simulator'!$D$7/SQRT(1+('PID Simulator'!$D$8*B3673)^2)</f>
        <v>1.3618818316196234E-2</v>
      </c>
      <c r="D3673">
        <f>-DEGREES(ATAN2(1,'PID Simulator'!$D$8*B3673))+DEGREES(-'PID Simulator'!$D$9*B3673)</f>
        <v>-509.89101782882858</v>
      </c>
    </row>
    <row r="3674" spans="1:4" x14ac:dyDescent="0.15">
      <c r="A3674">
        <v>3673</v>
      </c>
      <c r="B3674">
        <v>7.3441000000000001</v>
      </c>
      <c r="C3674">
        <f>'PID Simulator'!$D$7/SQRT(1+('PID Simulator'!$D$8*B3674)^2)</f>
        <v>1.3615110225773892E-2</v>
      </c>
      <c r="D3674">
        <f>-DEGREES(ATAN2(1,'PID Simulator'!$D$8*B3674))+DEGREES(-'PID Simulator'!$D$9*B3674)</f>
        <v>-510.00582186548587</v>
      </c>
    </row>
    <row r="3675" spans="1:4" x14ac:dyDescent="0.15">
      <c r="A3675">
        <v>3674</v>
      </c>
      <c r="B3675">
        <v>7.3460999999999999</v>
      </c>
      <c r="C3675">
        <f>'PID Simulator'!$D$7/SQRT(1+('PID Simulator'!$D$8*B3675)^2)</f>
        <v>1.3611404153870025E-2</v>
      </c>
      <c r="D3675">
        <f>-DEGREES(ATAN2(1,'PID Simulator'!$D$8*B3675))+DEGREES(-'PID Simulator'!$D$9*B3675)</f>
        <v>-510.12062578646908</v>
      </c>
    </row>
    <row r="3676" spans="1:4" x14ac:dyDescent="0.15">
      <c r="A3676">
        <v>3675</v>
      </c>
      <c r="B3676">
        <v>7.3480999999999996</v>
      </c>
      <c r="C3676">
        <f>'PID Simulator'!$D$7/SQRT(1+('PID Simulator'!$D$8*B3676)^2)</f>
        <v>1.3607700098837048E-2</v>
      </c>
      <c r="D3676">
        <f>-DEGREES(ATAN2(1,'PID Simulator'!$D$8*B3676))+DEGREES(-'PID Simulator'!$D$9*B3676)</f>
        <v>-510.23542959187279</v>
      </c>
    </row>
    <row r="3677" spans="1:4" x14ac:dyDescent="0.15">
      <c r="A3677">
        <v>3676</v>
      </c>
      <c r="B3677">
        <v>7.3501000000000003</v>
      </c>
      <c r="C3677">
        <f>'PID Simulator'!$D$7/SQRT(1+('PID Simulator'!$D$8*B3677)^2)</f>
        <v>1.3603998059029168E-2</v>
      </c>
      <c r="D3677">
        <f>-DEGREES(ATAN2(1,'PID Simulator'!$D$8*B3677))+DEGREES(-'PID Simulator'!$D$9*B3677)</f>
        <v>-510.35023328179125</v>
      </c>
    </row>
    <row r="3678" spans="1:4" x14ac:dyDescent="0.15">
      <c r="A3678">
        <v>3677</v>
      </c>
      <c r="B3678">
        <v>7.3521000000000001</v>
      </c>
      <c r="C3678">
        <f>'PID Simulator'!$D$7/SQRT(1+('PID Simulator'!$D$8*B3678)^2)</f>
        <v>1.3600298032802383E-2</v>
      </c>
      <c r="D3678">
        <f>-DEGREES(ATAN2(1,'PID Simulator'!$D$8*B3678))+DEGREES(-'PID Simulator'!$D$9*B3678)</f>
        <v>-510.46503685631853</v>
      </c>
    </row>
    <row r="3679" spans="1:4" x14ac:dyDescent="0.15">
      <c r="A3679">
        <v>3678</v>
      </c>
      <c r="B3679">
        <v>7.3540999999999999</v>
      </c>
      <c r="C3679">
        <f>'PID Simulator'!$D$7/SQRT(1+('PID Simulator'!$D$8*B3679)^2)</f>
        <v>1.3596600018514473E-2</v>
      </c>
      <c r="D3679">
        <f>-DEGREES(ATAN2(1,'PID Simulator'!$D$8*B3679))+DEGREES(-'PID Simulator'!$D$9*B3679)</f>
        <v>-510.57984031554895</v>
      </c>
    </row>
    <row r="3680" spans="1:4" x14ac:dyDescent="0.15">
      <c r="A3680">
        <v>3679</v>
      </c>
      <c r="B3680">
        <v>7.3560999999999996</v>
      </c>
      <c r="C3680">
        <f>'PID Simulator'!$D$7/SQRT(1+('PID Simulator'!$D$8*B3680)^2)</f>
        <v>1.3592904014525013E-2</v>
      </c>
      <c r="D3680">
        <f>-DEGREES(ATAN2(1,'PID Simulator'!$D$8*B3680))+DEGREES(-'PID Simulator'!$D$9*B3680)</f>
        <v>-510.6946436595764</v>
      </c>
    </row>
    <row r="3681" spans="1:4" x14ac:dyDescent="0.15">
      <c r="A3681">
        <v>3680</v>
      </c>
      <c r="B3681">
        <v>7.3581000000000003</v>
      </c>
      <c r="C3681">
        <f>'PID Simulator'!$D$7/SQRT(1+('PID Simulator'!$D$8*B3681)^2)</f>
        <v>1.3589210019195349E-2</v>
      </c>
      <c r="D3681">
        <f>-DEGREES(ATAN2(1,'PID Simulator'!$D$8*B3681))+DEGREES(-'PID Simulator'!$D$9*B3681)</f>
        <v>-510.80944688849496</v>
      </c>
    </row>
    <row r="3682" spans="1:4" x14ac:dyDescent="0.15">
      <c r="A3682">
        <v>3681</v>
      </c>
      <c r="B3682">
        <v>7.3601000000000001</v>
      </c>
      <c r="C3682">
        <f>'PID Simulator'!$D$7/SQRT(1+('PID Simulator'!$D$8*B3682)^2)</f>
        <v>1.3585518030888619E-2</v>
      </c>
      <c r="D3682">
        <f>-DEGREES(ATAN2(1,'PID Simulator'!$D$8*B3682))+DEGREES(-'PID Simulator'!$D$9*B3682)</f>
        <v>-510.92425000239825</v>
      </c>
    </row>
    <row r="3683" spans="1:4" x14ac:dyDescent="0.15">
      <c r="A3683">
        <v>3682</v>
      </c>
      <c r="B3683">
        <v>7.3620999999999999</v>
      </c>
      <c r="C3683">
        <f>'PID Simulator'!$D$7/SQRT(1+('PID Simulator'!$D$8*B3683)^2)</f>
        <v>1.3581828047969735E-2</v>
      </c>
      <c r="D3683">
        <f>-DEGREES(ATAN2(1,'PID Simulator'!$D$8*B3683))+DEGREES(-'PID Simulator'!$D$9*B3683)</f>
        <v>-511.03905300138007</v>
      </c>
    </row>
    <row r="3684" spans="1:4" x14ac:dyDescent="0.15">
      <c r="A3684">
        <v>3683</v>
      </c>
      <c r="B3684">
        <v>7.3640999999999996</v>
      </c>
      <c r="C3684">
        <f>'PID Simulator'!$D$7/SQRT(1+('PID Simulator'!$D$8*B3684)^2)</f>
        <v>1.3578140068805377E-2</v>
      </c>
      <c r="D3684">
        <f>-DEGREES(ATAN2(1,'PID Simulator'!$D$8*B3684))+DEGREES(-'PID Simulator'!$D$9*B3684)</f>
        <v>-511.15385588553409</v>
      </c>
    </row>
    <row r="3685" spans="1:4" x14ac:dyDescent="0.15">
      <c r="A3685">
        <v>3684</v>
      </c>
      <c r="B3685">
        <v>7.3661000000000003</v>
      </c>
      <c r="C3685">
        <f>'PID Simulator'!$D$7/SQRT(1+('PID Simulator'!$D$8*B3685)^2)</f>
        <v>1.3574454091764004E-2</v>
      </c>
      <c r="D3685">
        <f>-DEGREES(ATAN2(1,'PID Simulator'!$D$8*B3685))+DEGREES(-'PID Simulator'!$D$9*B3685)</f>
        <v>-511.2686586549537</v>
      </c>
    </row>
    <row r="3686" spans="1:4" x14ac:dyDescent="0.15">
      <c r="A3686">
        <v>3685</v>
      </c>
      <c r="B3686">
        <v>7.3681000000000001</v>
      </c>
      <c r="C3686">
        <f>'PID Simulator'!$D$7/SQRT(1+('PID Simulator'!$D$8*B3686)^2)</f>
        <v>1.3570770115215854E-2</v>
      </c>
      <c r="D3686">
        <f>-DEGREES(ATAN2(1,'PID Simulator'!$D$8*B3686))+DEGREES(-'PID Simulator'!$D$9*B3686)</f>
        <v>-511.38346130973235</v>
      </c>
    </row>
    <row r="3687" spans="1:4" x14ac:dyDescent="0.15">
      <c r="A3687">
        <v>3686</v>
      </c>
      <c r="B3687">
        <v>7.3700999999999999</v>
      </c>
      <c r="C3687">
        <f>'PID Simulator'!$D$7/SQRT(1+('PID Simulator'!$D$8*B3687)^2)</f>
        <v>1.3567088137532915E-2</v>
      </c>
      <c r="D3687">
        <f>-DEGREES(ATAN2(1,'PID Simulator'!$D$8*B3687))+DEGREES(-'PID Simulator'!$D$9*B3687)</f>
        <v>-511.49826384996339</v>
      </c>
    </row>
    <row r="3688" spans="1:4" x14ac:dyDescent="0.15">
      <c r="A3688">
        <v>3687</v>
      </c>
      <c r="B3688">
        <v>7.3720999999999997</v>
      </c>
      <c r="C3688">
        <f>'PID Simulator'!$D$7/SQRT(1+('PID Simulator'!$D$8*B3688)^2)</f>
        <v>1.3563408157088955E-2</v>
      </c>
      <c r="D3688">
        <f>-DEGREES(ATAN2(1,'PID Simulator'!$D$8*B3688))+DEGREES(-'PID Simulator'!$D$9*B3688)</f>
        <v>-511.61306627574004</v>
      </c>
    </row>
    <row r="3689" spans="1:4" x14ac:dyDescent="0.15">
      <c r="A3689">
        <v>3688</v>
      </c>
      <c r="B3689">
        <v>7.3741000000000003</v>
      </c>
      <c r="C3689">
        <f>'PID Simulator'!$D$7/SQRT(1+('PID Simulator'!$D$8*B3689)^2)</f>
        <v>1.3559730172259503E-2</v>
      </c>
      <c r="D3689">
        <f>-DEGREES(ATAN2(1,'PID Simulator'!$D$8*B3689))+DEGREES(-'PID Simulator'!$D$9*B3689)</f>
        <v>-511.72786858715529</v>
      </c>
    </row>
    <row r="3690" spans="1:4" x14ac:dyDescent="0.15">
      <c r="A3690">
        <v>3689</v>
      </c>
      <c r="B3690">
        <v>7.3761000000000001</v>
      </c>
      <c r="C3690">
        <f>'PID Simulator'!$D$7/SQRT(1+('PID Simulator'!$D$8*B3690)^2)</f>
        <v>1.3556054181421844E-2</v>
      </c>
      <c r="D3690">
        <f>-DEGREES(ATAN2(1,'PID Simulator'!$D$8*B3690))+DEGREES(-'PID Simulator'!$D$9*B3690)</f>
        <v>-511.84267078430224</v>
      </c>
    </row>
    <row r="3691" spans="1:4" x14ac:dyDescent="0.15">
      <c r="A3691">
        <v>3690</v>
      </c>
      <c r="B3691">
        <v>7.3780999999999999</v>
      </c>
      <c r="C3691">
        <f>'PID Simulator'!$D$7/SQRT(1+('PID Simulator'!$D$8*B3691)^2)</f>
        <v>1.3552380182955027E-2</v>
      </c>
      <c r="D3691">
        <f>-DEGREES(ATAN2(1,'PID Simulator'!$D$8*B3691))+DEGREES(-'PID Simulator'!$D$9*B3691)</f>
        <v>-511.95747286727379</v>
      </c>
    </row>
    <row r="3692" spans="1:4" x14ac:dyDescent="0.15">
      <c r="A3692">
        <v>3691</v>
      </c>
      <c r="B3692">
        <v>7.3800999999999997</v>
      </c>
      <c r="C3692">
        <f>'PID Simulator'!$D$7/SQRT(1+('PID Simulator'!$D$8*B3692)^2)</f>
        <v>1.3548708175239852E-2</v>
      </c>
      <c r="D3692">
        <f>-DEGREES(ATAN2(1,'PID Simulator'!$D$8*B3692))+DEGREES(-'PID Simulator'!$D$9*B3692)</f>
        <v>-512.07227483616271</v>
      </c>
    </row>
    <row r="3693" spans="1:4" x14ac:dyDescent="0.15">
      <c r="A3693">
        <v>3692</v>
      </c>
      <c r="B3693">
        <v>7.3821000000000003</v>
      </c>
      <c r="C3693">
        <f>'PID Simulator'!$D$7/SQRT(1+('PID Simulator'!$D$8*B3693)^2)</f>
        <v>1.3545038156658881E-2</v>
      </c>
      <c r="D3693">
        <f>-DEGREES(ATAN2(1,'PID Simulator'!$D$8*B3693))+DEGREES(-'PID Simulator'!$D$9*B3693)</f>
        <v>-512.18707669106175</v>
      </c>
    </row>
    <row r="3694" spans="1:4" x14ac:dyDescent="0.15">
      <c r="A3694">
        <v>3693</v>
      </c>
      <c r="B3694">
        <v>7.3841000000000001</v>
      </c>
      <c r="C3694">
        <f>'PID Simulator'!$D$7/SQRT(1+('PID Simulator'!$D$8*B3694)^2)</f>
        <v>1.3541370125596417E-2</v>
      </c>
      <c r="D3694">
        <f>-DEGREES(ATAN2(1,'PID Simulator'!$D$8*B3694))+DEGREES(-'PID Simulator'!$D$9*B3694)</f>
        <v>-512.3018784320634</v>
      </c>
    </row>
    <row r="3695" spans="1:4" x14ac:dyDescent="0.15">
      <c r="A3695">
        <v>3694</v>
      </c>
      <c r="B3695">
        <v>7.3860999999999999</v>
      </c>
      <c r="C3695">
        <f>'PID Simulator'!$D$7/SQRT(1+('PID Simulator'!$D$8*B3695)^2)</f>
        <v>1.3537704080438523E-2</v>
      </c>
      <c r="D3695">
        <f>-DEGREES(ATAN2(1,'PID Simulator'!$D$8*B3695))+DEGREES(-'PID Simulator'!$D$9*B3695)</f>
        <v>-512.41668005926022</v>
      </c>
    </row>
    <row r="3696" spans="1:4" x14ac:dyDescent="0.15">
      <c r="A3696">
        <v>3695</v>
      </c>
      <c r="B3696">
        <v>7.3880999999999997</v>
      </c>
      <c r="C3696">
        <f>'PID Simulator'!$D$7/SQRT(1+('PID Simulator'!$D$8*B3696)^2)</f>
        <v>1.3534040019573004E-2</v>
      </c>
      <c r="D3696">
        <f>-DEGREES(ATAN2(1,'PID Simulator'!$D$8*B3696))+DEGREES(-'PID Simulator'!$D$9*B3696)</f>
        <v>-512.53148157274461</v>
      </c>
    </row>
    <row r="3697" spans="1:4" x14ac:dyDescent="0.15">
      <c r="A3697">
        <v>3696</v>
      </c>
      <c r="B3697">
        <v>7.3901000000000003</v>
      </c>
      <c r="C3697">
        <f>'PID Simulator'!$D$7/SQRT(1+('PID Simulator'!$D$8*B3697)^2)</f>
        <v>1.3530377941389402E-2</v>
      </c>
      <c r="D3697">
        <f>-DEGREES(ATAN2(1,'PID Simulator'!$D$8*B3697))+DEGREES(-'PID Simulator'!$D$9*B3697)</f>
        <v>-512.64628297260901</v>
      </c>
    </row>
    <row r="3698" spans="1:4" x14ac:dyDescent="0.15">
      <c r="A3698">
        <v>3697</v>
      </c>
      <c r="B3698">
        <v>7.3921000000000001</v>
      </c>
      <c r="C3698">
        <f>'PID Simulator'!$D$7/SQRT(1+('PID Simulator'!$D$8*B3698)^2)</f>
        <v>1.3526717844279015E-2</v>
      </c>
      <c r="D3698">
        <f>-DEGREES(ATAN2(1,'PID Simulator'!$D$8*B3698))+DEGREES(-'PID Simulator'!$D$9*B3698)</f>
        <v>-512.7610842589454</v>
      </c>
    </row>
    <row r="3699" spans="1:4" x14ac:dyDescent="0.15">
      <c r="A3699">
        <v>3698</v>
      </c>
      <c r="B3699">
        <v>7.3940999999999999</v>
      </c>
      <c r="C3699">
        <f>'PID Simulator'!$D$7/SQRT(1+('PID Simulator'!$D$8*B3699)^2)</f>
        <v>1.3523059726634874E-2</v>
      </c>
      <c r="D3699">
        <f>-DEGREES(ATAN2(1,'PID Simulator'!$D$8*B3699))+DEGREES(-'PID Simulator'!$D$9*B3699)</f>
        <v>-512.87588543184597</v>
      </c>
    </row>
    <row r="3700" spans="1:4" x14ac:dyDescent="0.15">
      <c r="A3700">
        <v>3699</v>
      </c>
      <c r="B3700">
        <v>7.3960999999999997</v>
      </c>
      <c r="C3700">
        <f>'PID Simulator'!$D$7/SQRT(1+('PID Simulator'!$D$8*B3700)^2)</f>
        <v>1.3519403586851745E-2</v>
      </c>
      <c r="D3700">
        <f>-DEGREES(ATAN2(1,'PID Simulator'!$D$8*B3700))+DEGREES(-'PID Simulator'!$D$9*B3700)</f>
        <v>-512.99068649140258</v>
      </c>
    </row>
    <row r="3701" spans="1:4" x14ac:dyDescent="0.15">
      <c r="A3701">
        <v>3700</v>
      </c>
      <c r="B3701">
        <v>7.3981000000000003</v>
      </c>
      <c r="C3701">
        <f>'PID Simulator'!$D$7/SQRT(1+('PID Simulator'!$D$8*B3701)^2)</f>
        <v>1.3515749423326126E-2</v>
      </c>
      <c r="D3701">
        <f>-DEGREES(ATAN2(1,'PID Simulator'!$D$8*B3701))+DEGREES(-'PID Simulator'!$D$9*B3701)</f>
        <v>-513.10548743770755</v>
      </c>
    </row>
    <row r="3702" spans="1:4" x14ac:dyDescent="0.15">
      <c r="A3702">
        <v>3701</v>
      </c>
      <c r="B3702">
        <v>7.4001000000000001</v>
      </c>
      <c r="C3702">
        <f>'PID Simulator'!$D$7/SQRT(1+('PID Simulator'!$D$8*B3702)^2)</f>
        <v>1.3512097234456266E-2</v>
      </c>
      <c r="D3702">
        <f>-DEGREES(ATAN2(1,'PID Simulator'!$D$8*B3702))+DEGREES(-'PID Simulator'!$D$9*B3702)</f>
        <v>-513.22028827085228</v>
      </c>
    </row>
    <row r="3703" spans="1:4" x14ac:dyDescent="0.15">
      <c r="A3703">
        <v>3702</v>
      </c>
      <c r="B3703">
        <v>7.4020999999999999</v>
      </c>
      <c r="C3703">
        <f>'PID Simulator'!$D$7/SQRT(1+('PID Simulator'!$D$8*B3703)^2)</f>
        <v>1.3508447018642121E-2</v>
      </c>
      <c r="D3703">
        <f>-DEGREES(ATAN2(1,'PID Simulator'!$D$8*B3703))+DEGREES(-'PID Simulator'!$D$9*B3703)</f>
        <v>-513.33508899092851</v>
      </c>
    </row>
    <row r="3704" spans="1:4" x14ac:dyDescent="0.15">
      <c r="A3704">
        <v>3703</v>
      </c>
      <c r="B3704">
        <v>7.4040999999999997</v>
      </c>
      <c r="C3704">
        <f>'PID Simulator'!$D$7/SQRT(1+('PID Simulator'!$D$8*B3704)^2)</f>
        <v>1.3504798774285389E-2</v>
      </c>
      <c r="D3704">
        <f>-DEGREES(ATAN2(1,'PID Simulator'!$D$8*B3704))+DEGREES(-'PID Simulator'!$D$9*B3704)</f>
        <v>-513.44988959802799</v>
      </c>
    </row>
    <row r="3705" spans="1:4" x14ac:dyDescent="0.15">
      <c r="A3705">
        <v>3704</v>
      </c>
      <c r="B3705">
        <v>7.4061000000000003</v>
      </c>
      <c r="C3705">
        <f>'PID Simulator'!$D$7/SQRT(1+('PID Simulator'!$D$8*B3705)^2)</f>
        <v>1.3501152499789488E-2</v>
      </c>
      <c r="D3705">
        <f>-DEGREES(ATAN2(1,'PID Simulator'!$D$8*B3705))+DEGREES(-'PID Simulator'!$D$9*B3705)</f>
        <v>-513.56469009224224</v>
      </c>
    </row>
    <row r="3706" spans="1:4" x14ac:dyDescent="0.15">
      <c r="A3706">
        <v>3705</v>
      </c>
      <c r="B3706">
        <v>7.4081000000000001</v>
      </c>
      <c r="C3706">
        <f>'PID Simulator'!$D$7/SQRT(1+('PID Simulator'!$D$8*B3706)^2)</f>
        <v>1.3497508193559564E-2</v>
      </c>
      <c r="D3706">
        <f>-DEGREES(ATAN2(1,'PID Simulator'!$D$8*B3706))+DEGREES(-'PID Simulator'!$D$9*B3706)</f>
        <v>-513.67949047366255</v>
      </c>
    </row>
    <row r="3707" spans="1:4" x14ac:dyDescent="0.15">
      <c r="A3707">
        <v>3706</v>
      </c>
      <c r="B3707">
        <v>7.4100999999999999</v>
      </c>
      <c r="C3707">
        <f>'PID Simulator'!$D$7/SQRT(1+('PID Simulator'!$D$8*B3707)^2)</f>
        <v>1.3493865854002482E-2</v>
      </c>
      <c r="D3707">
        <f>-DEGREES(ATAN2(1,'PID Simulator'!$D$8*B3707))+DEGREES(-'PID Simulator'!$D$9*B3707)</f>
        <v>-513.79429074238033</v>
      </c>
    </row>
    <row r="3708" spans="1:4" x14ac:dyDescent="0.15">
      <c r="A3708">
        <v>3707</v>
      </c>
      <c r="B3708">
        <v>7.4120999999999997</v>
      </c>
      <c r="C3708">
        <f>'PID Simulator'!$D$7/SQRT(1+('PID Simulator'!$D$8*B3708)^2)</f>
        <v>1.3490225479526824E-2</v>
      </c>
      <c r="D3708">
        <f>-DEGREES(ATAN2(1,'PID Simulator'!$D$8*B3708))+DEGREES(-'PID Simulator'!$D$9*B3708)</f>
        <v>-513.90909089848662</v>
      </c>
    </row>
    <row r="3709" spans="1:4" x14ac:dyDescent="0.15">
      <c r="A3709">
        <v>3708</v>
      </c>
      <c r="B3709">
        <v>7.4141000000000004</v>
      </c>
      <c r="C3709">
        <f>'PID Simulator'!$D$7/SQRT(1+('PID Simulator'!$D$8*B3709)^2)</f>
        <v>1.3486587068542886E-2</v>
      </c>
      <c r="D3709">
        <f>-DEGREES(ATAN2(1,'PID Simulator'!$D$8*B3709))+DEGREES(-'PID Simulator'!$D$9*B3709)</f>
        <v>-514.02389094207274</v>
      </c>
    </row>
    <row r="3710" spans="1:4" x14ac:dyDescent="0.15">
      <c r="A3710">
        <v>3709</v>
      </c>
      <c r="B3710">
        <v>7.4161000000000001</v>
      </c>
      <c r="C3710">
        <f>'PID Simulator'!$D$7/SQRT(1+('PID Simulator'!$D$8*B3710)^2)</f>
        <v>1.348295061946269E-2</v>
      </c>
      <c r="D3710">
        <f>-DEGREES(ATAN2(1,'PID Simulator'!$D$8*B3710))+DEGREES(-'PID Simulator'!$D$9*B3710)</f>
        <v>-514.13869087322951</v>
      </c>
    </row>
    <row r="3711" spans="1:4" x14ac:dyDescent="0.15">
      <c r="A3711">
        <v>3710</v>
      </c>
      <c r="B3711">
        <v>7.4180999999999999</v>
      </c>
      <c r="C3711">
        <f>'PID Simulator'!$D$7/SQRT(1+('PID Simulator'!$D$8*B3711)^2)</f>
        <v>1.3479316130699954E-2</v>
      </c>
      <c r="D3711">
        <f>-DEGREES(ATAN2(1,'PID Simulator'!$D$8*B3711))+DEGREES(-'PID Simulator'!$D$9*B3711)</f>
        <v>-514.25349069204799</v>
      </c>
    </row>
    <row r="3712" spans="1:4" x14ac:dyDescent="0.15">
      <c r="A3712">
        <v>3711</v>
      </c>
      <c r="B3712">
        <v>7.4200999999999997</v>
      </c>
      <c r="C3712">
        <f>'PID Simulator'!$D$7/SQRT(1+('PID Simulator'!$D$8*B3712)^2)</f>
        <v>1.3475683600670117E-2</v>
      </c>
      <c r="D3712">
        <f>-DEGREES(ATAN2(1,'PID Simulator'!$D$8*B3712))+DEGREES(-'PID Simulator'!$D$9*B3712)</f>
        <v>-514.36829039861902</v>
      </c>
    </row>
    <row r="3713" spans="1:4" x14ac:dyDescent="0.15">
      <c r="A3713">
        <v>3712</v>
      </c>
      <c r="B3713">
        <v>7.4221000000000004</v>
      </c>
      <c r="C3713">
        <f>'PID Simulator'!$D$7/SQRT(1+('PID Simulator'!$D$8*B3713)^2)</f>
        <v>1.3472053027790316E-2</v>
      </c>
      <c r="D3713">
        <f>-DEGREES(ATAN2(1,'PID Simulator'!$D$8*B3713))+DEGREES(-'PID Simulator'!$D$9*B3713)</f>
        <v>-514.48308999303322</v>
      </c>
    </row>
    <row r="3714" spans="1:4" x14ac:dyDescent="0.15">
      <c r="A3714">
        <v>3713</v>
      </c>
      <c r="B3714">
        <v>7.4241000000000001</v>
      </c>
      <c r="C3714">
        <f>'PID Simulator'!$D$7/SQRT(1+('PID Simulator'!$D$8*B3714)^2)</f>
        <v>1.3468424410479405E-2</v>
      </c>
      <c r="D3714">
        <f>-DEGREES(ATAN2(1,'PID Simulator'!$D$8*B3714))+DEGREES(-'PID Simulator'!$D$9*B3714)</f>
        <v>-514.59788947538107</v>
      </c>
    </row>
    <row r="3715" spans="1:4" x14ac:dyDescent="0.15">
      <c r="A3715">
        <v>3714</v>
      </c>
      <c r="B3715">
        <v>7.4260999999999999</v>
      </c>
      <c r="C3715">
        <f>'PID Simulator'!$D$7/SQRT(1+('PID Simulator'!$D$8*B3715)^2)</f>
        <v>1.3464797747157932E-2</v>
      </c>
      <c r="D3715">
        <f>-DEGREES(ATAN2(1,'PID Simulator'!$D$8*B3715))+DEGREES(-'PID Simulator'!$D$9*B3715)</f>
        <v>-514.71268884575341</v>
      </c>
    </row>
    <row r="3716" spans="1:4" x14ac:dyDescent="0.15">
      <c r="A3716">
        <v>3715</v>
      </c>
      <c r="B3716">
        <v>7.4280999999999997</v>
      </c>
      <c r="C3716">
        <f>'PID Simulator'!$D$7/SQRT(1+('PID Simulator'!$D$8*B3716)^2)</f>
        <v>1.3461173036248142E-2</v>
      </c>
      <c r="D3716">
        <f>-DEGREES(ATAN2(1,'PID Simulator'!$D$8*B3716))+DEGREES(-'PID Simulator'!$D$9*B3716)</f>
        <v>-514.8274881042405</v>
      </c>
    </row>
    <row r="3717" spans="1:4" x14ac:dyDescent="0.15">
      <c r="A3717">
        <v>3716</v>
      </c>
      <c r="B3717">
        <v>7.4300999999999995</v>
      </c>
      <c r="C3717">
        <f>'PID Simulator'!$D$7/SQRT(1+('PID Simulator'!$D$8*B3717)^2)</f>
        <v>1.3457550276173989E-2</v>
      </c>
      <c r="D3717">
        <f>-DEGREES(ATAN2(1,'PID Simulator'!$D$8*B3717))+DEGREES(-'PID Simulator'!$D$9*B3717)</f>
        <v>-514.94228725093262</v>
      </c>
    </row>
    <row r="3718" spans="1:4" x14ac:dyDescent="0.15">
      <c r="A3718">
        <v>3717</v>
      </c>
      <c r="B3718">
        <v>7.4321000000000002</v>
      </c>
      <c r="C3718">
        <f>'PID Simulator'!$D$7/SQRT(1+('PID Simulator'!$D$8*B3718)^2)</f>
        <v>1.3453929465361107E-2</v>
      </c>
      <c r="D3718">
        <f>-DEGREES(ATAN2(1,'PID Simulator'!$D$8*B3718))+DEGREES(-'PID Simulator'!$D$9*B3718)</f>
        <v>-515.05708628592015</v>
      </c>
    </row>
    <row r="3719" spans="1:4" x14ac:dyDescent="0.15">
      <c r="A3719">
        <v>3718</v>
      </c>
      <c r="B3719">
        <v>7.4340999999999999</v>
      </c>
      <c r="C3719">
        <f>'PID Simulator'!$D$7/SQRT(1+('PID Simulator'!$D$8*B3719)^2)</f>
        <v>1.3450310602236847E-2</v>
      </c>
      <c r="D3719">
        <f>-DEGREES(ATAN2(1,'PID Simulator'!$D$8*B3719))+DEGREES(-'PID Simulator'!$D$9*B3719)</f>
        <v>-515.17188520929312</v>
      </c>
    </row>
    <row r="3720" spans="1:4" x14ac:dyDescent="0.15">
      <c r="A3720">
        <v>3719</v>
      </c>
      <c r="B3720">
        <v>7.4360999999999997</v>
      </c>
      <c r="C3720">
        <f>'PID Simulator'!$D$7/SQRT(1+('PID Simulator'!$D$8*B3720)^2)</f>
        <v>1.3446693685230228E-2</v>
      </c>
      <c r="D3720">
        <f>-DEGREES(ATAN2(1,'PID Simulator'!$D$8*B3720))+DEGREES(-'PID Simulator'!$D$9*B3720)</f>
        <v>-515.28668402114158</v>
      </c>
    </row>
    <row r="3721" spans="1:4" x14ac:dyDescent="0.15">
      <c r="A3721">
        <v>3720</v>
      </c>
      <c r="B3721">
        <v>7.4380999999999995</v>
      </c>
      <c r="C3721">
        <f>'PID Simulator'!$D$7/SQRT(1+('PID Simulator'!$D$8*B3721)^2)</f>
        <v>1.3443078712771967E-2</v>
      </c>
      <c r="D3721">
        <f>-DEGREES(ATAN2(1,'PID Simulator'!$D$8*B3721))+DEGREES(-'PID Simulator'!$D$9*B3721)</f>
        <v>-515.40148272155534</v>
      </c>
    </row>
    <row r="3722" spans="1:4" x14ac:dyDescent="0.15">
      <c r="A3722">
        <v>3721</v>
      </c>
      <c r="B3722">
        <v>7.4401000000000002</v>
      </c>
      <c r="C3722">
        <f>'PID Simulator'!$D$7/SQRT(1+('PID Simulator'!$D$8*B3722)^2)</f>
        <v>1.3439465683294471E-2</v>
      </c>
      <c r="D3722">
        <f>-DEGREES(ATAN2(1,'PID Simulator'!$D$8*B3722))+DEGREES(-'PID Simulator'!$D$9*B3722)</f>
        <v>-515.51628131062455</v>
      </c>
    </row>
    <row r="3723" spans="1:4" x14ac:dyDescent="0.15">
      <c r="A3723">
        <v>3722</v>
      </c>
      <c r="B3723">
        <v>7.4420999999999999</v>
      </c>
      <c r="C3723">
        <f>'PID Simulator'!$D$7/SQRT(1+('PID Simulator'!$D$8*B3723)^2)</f>
        <v>1.3435854595231828E-2</v>
      </c>
      <c r="D3723">
        <f>-DEGREES(ATAN2(1,'PID Simulator'!$D$8*B3723))+DEGREES(-'PID Simulator'!$D$9*B3723)</f>
        <v>-515.6310797884388</v>
      </c>
    </row>
    <row r="3724" spans="1:4" x14ac:dyDescent="0.15">
      <c r="A3724">
        <v>3723</v>
      </c>
      <c r="B3724">
        <v>7.4440999999999997</v>
      </c>
      <c r="C3724">
        <f>'PID Simulator'!$D$7/SQRT(1+('PID Simulator'!$D$8*B3724)^2)</f>
        <v>1.34322454470198E-2</v>
      </c>
      <c r="D3724">
        <f>-DEGREES(ATAN2(1,'PID Simulator'!$D$8*B3724))+DEGREES(-'PID Simulator'!$D$9*B3724)</f>
        <v>-515.74587815508767</v>
      </c>
    </row>
    <row r="3725" spans="1:4" x14ac:dyDescent="0.15">
      <c r="A3725">
        <v>3724</v>
      </c>
      <c r="B3725">
        <v>7.4460999999999995</v>
      </c>
      <c r="C3725">
        <f>'PID Simulator'!$D$7/SQRT(1+('PID Simulator'!$D$8*B3725)^2)</f>
        <v>1.3428638237095848E-2</v>
      </c>
      <c r="D3725">
        <f>-DEGREES(ATAN2(1,'PID Simulator'!$D$8*B3725))+DEGREES(-'PID Simulator'!$D$9*B3725)</f>
        <v>-515.86067641066063</v>
      </c>
    </row>
    <row r="3726" spans="1:4" x14ac:dyDescent="0.15">
      <c r="A3726">
        <v>3725</v>
      </c>
      <c r="B3726">
        <v>7.4481000000000002</v>
      </c>
      <c r="C3726">
        <f>'PID Simulator'!$D$7/SQRT(1+('PID Simulator'!$D$8*B3726)^2)</f>
        <v>1.3425032963899098E-2</v>
      </c>
      <c r="D3726">
        <f>-DEGREES(ATAN2(1,'PID Simulator'!$D$8*B3726))+DEGREES(-'PID Simulator'!$D$9*B3726)</f>
        <v>-515.9754745552475</v>
      </c>
    </row>
    <row r="3727" spans="1:4" x14ac:dyDescent="0.15">
      <c r="A3727">
        <v>3726</v>
      </c>
      <c r="B3727">
        <v>7.4500999999999999</v>
      </c>
      <c r="C3727">
        <f>'PID Simulator'!$D$7/SQRT(1+('PID Simulator'!$D$8*B3727)^2)</f>
        <v>1.3421429625870342E-2</v>
      </c>
      <c r="D3727">
        <f>-DEGREES(ATAN2(1,'PID Simulator'!$D$8*B3727))+DEGREES(-'PID Simulator'!$D$9*B3727)</f>
        <v>-516.0902725889373</v>
      </c>
    </row>
    <row r="3728" spans="1:4" x14ac:dyDescent="0.15">
      <c r="A3728">
        <v>3727</v>
      </c>
      <c r="B3728">
        <v>7.4520999999999997</v>
      </c>
      <c r="C3728">
        <f>'PID Simulator'!$D$7/SQRT(1+('PID Simulator'!$D$8*B3728)^2)</f>
        <v>1.341782822145207E-2</v>
      </c>
      <c r="D3728">
        <f>-DEGREES(ATAN2(1,'PID Simulator'!$D$8*B3728))+DEGREES(-'PID Simulator'!$D$9*B3728)</f>
        <v>-516.20507051181949</v>
      </c>
    </row>
    <row r="3729" spans="1:4" x14ac:dyDescent="0.15">
      <c r="A3729">
        <v>3728</v>
      </c>
      <c r="B3729">
        <v>7.4540999999999995</v>
      </c>
      <c r="C3729">
        <f>'PID Simulator'!$D$7/SQRT(1+('PID Simulator'!$D$8*B3729)^2)</f>
        <v>1.3414228749088422E-2</v>
      </c>
      <c r="D3729">
        <f>-DEGREES(ATAN2(1,'PID Simulator'!$D$8*B3729))+DEGREES(-'PID Simulator'!$D$9*B3729)</f>
        <v>-516.31986832398309</v>
      </c>
    </row>
    <row r="3730" spans="1:4" x14ac:dyDescent="0.15">
      <c r="A3730">
        <v>3729</v>
      </c>
      <c r="B3730">
        <v>7.4561000000000002</v>
      </c>
      <c r="C3730">
        <f>'PID Simulator'!$D$7/SQRT(1+('PID Simulator'!$D$8*B3730)^2)</f>
        <v>1.341063120722521E-2</v>
      </c>
      <c r="D3730">
        <f>-DEGREES(ATAN2(1,'PID Simulator'!$D$8*B3730))+DEGREES(-'PID Simulator'!$D$9*B3730)</f>
        <v>-516.43466602551734</v>
      </c>
    </row>
    <row r="3731" spans="1:4" x14ac:dyDescent="0.15">
      <c r="A3731">
        <v>3730</v>
      </c>
      <c r="B3731">
        <v>7.4581</v>
      </c>
      <c r="C3731">
        <f>'PID Simulator'!$D$7/SQRT(1+('PID Simulator'!$D$8*B3731)^2)</f>
        <v>1.3407035594309922E-2</v>
      </c>
      <c r="D3731">
        <f>-DEGREES(ATAN2(1,'PID Simulator'!$D$8*B3731))+DEGREES(-'PID Simulator'!$D$9*B3731)</f>
        <v>-516.54946361651116</v>
      </c>
    </row>
    <row r="3732" spans="1:4" x14ac:dyDescent="0.15">
      <c r="A3732">
        <v>3731</v>
      </c>
      <c r="B3732">
        <v>7.4600999999999997</v>
      </c>
      <c r="C3732">
        <f>'PID Simulator'!$D$7/SQRT(1+('PID Simulator'!$D$8*B3732)^2)</f>
        <v>1.3403441908791704E-2</v>
      </c>
      <c r="D3732">
        <f>-DEGREES(ATAN2(1,'PID Simulator'!$D$8*B3732))+DEGREES(-'PID Simulator'!$D$9*B3732)</f>
        <v>-516.66426109705321</v>
      </c>
    </row>
    <row r="3733" spans="1:4" x14ac:dyDescent="0.15">
      <c r="A3733">
        <v>3732</v>
      </c>
      <c r="B3733">
        <v>7.4620999999999995</v>
      </c>
      <c r="C3733">
        <f>'PID Simulator'!$D$7/SQRT(1+('PID Simulator'!$D$8*B3733)^2)</f>
        <v>1.3399850149121357E-2</v>
      </c>
      <c r="D3733">
        <f>-DEGREES(ATAN2(1,'PID Simulator'!$D$8*B3733))+DEGREES(-'PID Simulator'!$D$9*B3733)</f>
        <v>-516.77905846723263</v>
      </c>
    </row>
    <row r="3734" spans="1:4" x14ac:dyDescent="0.15">
      <c r="A3734">
        <v>3733</v>
      </c>
      <c r="B3734">
        <v>7.4641000000000002</v>
      </c>
      <c r="C3734">
        <f>'PID Simulator'!$D$7/SQRT(1+('PID Simulator'!$D$8*B3734)^2)</f>
        <v>1.3396260313751351E-2</v>
      </c>
      <c r="D3734">
        <f>-DEGREES(ATAN2(1,'PID Simulator'!$D$8*B3734))+DEGREES(-'PID Simulator'!$D$9*B3734)</f>
        <v>-516.89385572713798</v>
      </c>
    </row>
    <row r="3735" spans="1:4" x14ac:dyDescent="0.15">
      <c r="A3735">
        <v>3734</v>
      </c>
      <c r="B3735">
        <v>7.4661</v>
      </c>
      <c r="C3735">
        <f>'PID Simulator'!$D$7/SQRT(1+('PID Simulator'!$D$8*B3735)^2)</f>
        <v>1.3392672401135817E-2</v>
      </c>
      <c r="D3735">
        <f>-DEGREES(ATAN2(1,'PID Simulator'!$D$8*B3735))+DEGREES(-'PID Simulator'!$D$9*B3735)</f>
        <v>-517.00865287685781</v>
      </c>
    </row>
    <row r="3736" spans="1:4" x14ac:dyDescent="0.15">
      <c r="A3736">
        <v>3735</v>
      </c>
      <c r="B3736">
        <v>7.4680999999999997</v>
      </c>
      <c r="C3736">
        <f>'PID Simulator'!$D$7/SQRT(1+('PID Simulator'!$D$8*B3736)^2)</f>
        <v>1.338908640973053E-2</v>
      </c>
      <c r="D3736">
        <f>-DEGREES(ATAN2(1,'PID Simulator'!$D$8*B3736))+DEGREES(-'PID Simulator'!$D$9*B3736)</f>
        <v>-517.12344991648058</v>
      </c>
    </row>
    <row r="3737" spans="1:4" x14ac:dyDescent="0.15">
      <c r="A3737">
        <v>3736</v>
      </c>
      <c r="B3737">
        <v>7.4700999999999995</v>
      </c>
      <c r="C3737">
        <f>'PID Simulator'!$D$7/SQRT(1+('PID Simulator'!$D$8*B3737)^2)</f>
        <v>1.3385502337992922E-2</v>
      </c>
      <c r="D3737">
        <f>-DEGREES(ATAN2(1,'PID Simulator'!$D$8*B3737))+DEGREES(-'PID Simulator'!$D$9*B3737)</f>
        <v>-517.23824684609485</v>
      </c>
    </row>
    <row r="3738" spans="1:4" x14ac:dyDescent="0.15">
      <c r="A3738">
        <v>3737</v>
      </c>
      <c r="B3738">
        <v>7.4721000000000002</v>
      </c>
      <c r="C3738">
        <f>'PID Simulator'!$D$7/SQRT(1+('PID Simulator'!$D$8*B3738)^2)</f>
        <v>1.3381920184382078E-2</v>
      </c>
      <c r="D3738">
        <f>-DEGREES(ATAN2(1,'PID Simulator'!$D$8*B3738))+DEGREES(-'PID Simulator'!$D$9*B3738)</f>
        <v>-517.35304366578885</v>
      </c>
    </row>
    <row r="3739" spans="1:4" x14ac:dyDescent="0.15">
      <c r="A3739">
        <v>3738</v>
      </c>
      <c r="B3739">
        <v>7.4741</v>
      </c>
      <c r="C3739">
        <f>'PID Simulator'!$D$7/SQRT(1+('PID Simulator'!$D$8*B3739)^2)</f>
        <v>1.3378339947358731E-2</v>
      </c>
      <c r="D3739">
        <f>-DEGREES(ATAN2(1,'PID Simulator'!$D$8*B3739))+DEGREES(-'PID Simulator'!$D$9*B3739)</f>
        <v>-517.46784037565078</v>
      </c>
    </row>
    <row r="3740" spans="1:4" x14ac:dyDescent="0.15">
      <c r="A3740">
        <v>3739</v>
      </c>
      <c r="B3740">
        <v>7.4760999999999997</v>
      </c>
      <c r="C3740">
        <f>'PID Simulator'!$D$7/SQRT(1+('PID Simulator'!$D$8*B3740)^2)</f>
        <v>1.337476162538526E-2</v>
      </c>
      <c r="D3740">
        <f>-DEGREES(ATAN2(1,'PID Simulator'!$D$8*B3740))+DEGREES(-'PID Simulator'!$D$9*B3740)</f>
        <v>-517.58263697576876</v>
      </c>
    </row>
    <row r="3741" spans="1:4" x14ac:dyDescent="0.15">
      <c r="A3741">
        <v>3740</v>
      </c>
      <c r="B3741">
        <v>7.4780999999999995</v>
      </c>
      <c r="C3741">
        <f>'PID Simulator'!$D$7/SQRT(1+('PID Simulator'!$D$8*B3741)^2)</f>
        <v>1.3371185216925688E-2</v>
      </c>
      <c r="D3741">
        <f>-DEGREES(ATAN2(1,'PID Simulator'!$D$8*B3741))+DEGREES(-'PID Simulator'!$D$9*B3741)</f>
        <v>-517.6974334662309</v>
      </c>
    </row>
    <row r="3742" spans="1:4" x14ac:dyDescent="0.15">
      <c r="A3742">
        <v>3741</v>
      </c>
      <c r="B3742">
        <v>7.4801000000000002</v>
      </c>
      <c r="C3742">
        <f>'PID Simulator'!$D$7/SQRT(1+('PID Simulator'!$D$8*B3742)^2)</f>
        <v>1.3367610720445681E-2</v>
      </c>
      <c r="D3742">
        <f>-DEGREES(ATAN2(1,'PID Simulator'!$D$8*B3742))+DEGREES(-'PID Simulator'!$D$9*B3742)</f>
        <v>-517.81222984712508</v>
      </c>
    </row>
    <row r="3743" spans="1:4" x14ac:dyDescent="0.15">
      <c r="A3743">
        <v>3742</v>
      </c>
      <c r="B3743">
        <v>7.4821</v>
      </c>
      <c r="C3743">
        <f>'PID Simulator'!$D$7/SQRT(1+('PID Simulator'!$D$8*B3743)^2)</f>
        <v>1.3364038134412542E-2</v>
      </c>
      <c r="D3743">
        <f>-DEGREES(ATAN2(1,'PID Simulator'!$D$8*B3743))+DEGREES(-'PID Simulator'!$D$9*B3743)</f>
        <v>-517.92702611853917</v>
      </c>
    </row>
    <row r="3744" spans="1:4" x14ac:dyDescent="0.15">
      <c r="A3744">
        <v>3743</v>
      </c>
      <c r="B3744">
        <v>7.4840999999999998</v>
      </c>
      <c r="C3744">
        <f>'PID Simulator'!$D$7/SQRT(1+('PID Simulator'!$D$8*B3744)^2)</f>
        <v>1.3360467457295216E-2</v>
      </c>
      <c r="D3744">
        <f>-DEGREES(ATAN2(1,'PID Simulator'!$D$8*B3744))+DEGREES(-'PID Simulator'!$D$9*B3744)</f>
        <v>-518.04182228056095</v>
      </c>
    </row>
    <row r="3745" spans="1:4" x14ac:dyDescent="0.15">
      <c r="A3745">
        <v>3744</v>
      </c>
      <c r="B3745">
        <v>7.4860999999999995</v>
      </c>
      <c r="C3745">
        <f>'PID Simulator'!$D$7/SQRT(1+('PID Simulator'!$D$8*B3745)^2)</f>
        <v>1.3356898687564279E-2</v>
      </c>
      <c r="D3745">
        <f>-DEGREES(ATAN2(1,'PID Simulator'!$D$8*B3745))+DEGREES(-'PID Simulator'!$D$9*B3745)</f>
        <v>-518.15661833327795</v>
      </c>
    </row>
    <row r="3746" spans="1:4" x14ac:dyDescent="0.15">
      <c r="A3746">
        <v>3745</v>
      </c>
      <c r="B3746">
        <v>7.4881000000000002</v>
      </c>
      <c r="C3746">
        <f>'PID Simulator'!$D$7/SQRT(1+('PID Simulator'!$D$8*B3746)^2)</f>
        <v>1.3353331823691941E-2</v>
      </c>
      <c r="D3746">
        <f>-DEGREES(ATAN2(1,'PID Simulator'!$D$8*B3746))+DEGREES(-'PID Simulator'!$D$9*B3746)</f>
        <v>-518.27141427677782</v>
      </c>
    </row>
    <row r="3747" spans="1:4" x14ac:dyDescent="0.15">
      <c r="A3747">
        <v>3746</v>
      </c>
      <c r="B3747">
        <v>7.4901</v>
      </c>
      <c r="C3747">
        <f>'PID Simulator'!$D$7/SQRT(1+('PID Simulator'!$D$8*B3747)^2)</f>
        <v>1.3349766864152048E-2</v>
      </c>
      <c r="D3747">
        <f>-DEGREES(ATAN2(1,'PID Simulator'!$D$8*B3747))+DEGREES(-'PID Simulator'!$D$9*B3747)</f>
        <v>-518.38621011114799</v>
      </c>
    </row>
    <row r="3748" spans="1:4" x14ac:dyDescent="0.15">
      <c r="A3748">
        <v>3747</v>
      </c>
      <c r="B3748">
        <v>7.4920999999999998</v>
      </c>
      <c r="C3748">
        <f>'PID Simulator'!$D$7/SQRT(1+('PID Simulator'!$D$8*B3748)^2)</f>
        <v>1.3346203807420069E-2</v>
      </c>
      <c r="D3748">
        <f>-DEGREES(ATAN2(1,'PID Simulator'!$D$8*B3748))+DEGREES(-'PID Simulator'!$D$9*B3748)</f>
        <v>-518.501005836476</v>
      </c>
    </row>
    <row r="3749" spans="1:4" x14ac:dyDescent="0.15">
      <c r="A3749">
        <v>3748</v>
      </c>
      <c r="B3749">
        <v>7.4940999999999995</v>
      </c>
      <c r="C3749">
        <f>'PID Simulator'!$D$7/SQRT(1+('PID Simulator'!$D$8*B3749)^2)</f>
        <v>1.3342642651973101E-2</v>
      </c>
      <c r="D3749">
        <f>-DEGREES(ATAN2(1,'PID Simulator'!$D$8*B3749))+DEGREES(-'PID Simulator'!$D$9*B3749)</f>
        <v>-518.61580145284881</v>
      </c>
    </row>
    <row r="3750" spans="1:4" x14ac:dyDescent="0.15">
      <c r="A3750">
        <v>3749</v>
      </c>
      <c r="B3750">
        <v>7.4961000000000002</v>
      </c>
      <c r="C3750">
        <f>'PID Simulator'!$D$7/SQRT(1+('PID Simulator'!$D$8*B3750)^2)</f>
        <v>1.3339083396289869E-2</v>
      </c>
      <c r="D3750">
        <f>-DEGREES(ATAN2(1,'PID Simulator'!$D$8*B3750))+DEGREES(-'PID Simulator'!$D$9*B3750)</f>
        <v>-518.73059696035386</v>
      </c>
    </row>
    <row r="3751" spans="1:4" x14ac:dyDescent="0.15">
      <c r="A3751">
        <v>3750</v>
      </c>
      <c r="B3751">
        <v>7.4981</v>
      </c>
      <c r="C3751">
        <f>'PID Simulator'!$D$7/SQRT(1+('PID Simulator'!$D$8*B3751)^2)</f>
        <v>1.3335526038850713E-2</v>
      </c>
      <c r="D3751">
        <f>-DEGREES(ATAN2(1,'PID Simulator'!$D$8*B3751))+DEGREES(-'PID Simulator'!$D$9*B3751)</f>
        <v>-518.84539235907823</v>
      </c>
    </row>
    <row r="3752" spans="1:4" x14ac:dyDescent="0.15">
      <c r="A3752">
        <v>3751</v>
      </c>
      <c r="B3752">
        <v>7.5000999999999998</v>
      </c>
      <c r="C3752">
        <f>'PID Simulator'!$D$7/SQRT(1+('PID Simulator'!$D$8*B3752)^2)</f>
        <v>1.3331970578137604E-2</v>
      </c>
      <c r="D3752">
        <f>-DEGREES(ATAN2(1,'PID Simulator'!$D$8*B3752))+DEGREES(-'PID Simulator'!$D$9*B3752)</f>
        <v>-518.96018764910878</v>
      </c>
    </row>
    <row r="3753" spans="1:4" x14ac:dyDescent="0.15">
      <c r="A3753">
        <v>3752</v>
      </c>
      <c r="B3753">
        <v>7.5020999999999995</v>
      </c>
      <c r="C3753">
        <f>'PID Simulator'!$D$7/SQRT(1+('PID Simulator'!$D$8*B3753)^2)</f>
        <v>1.3328417012634122E-2</v>
      </c>
      <c r="D3753">
        <f>-DEGREES(ATAN2(1,'PID Simulator'!$D$8*B3753))+DEGREES(-'PID Simulator'!$D$9*B3753)</f>
        <v>-519.07498283053258</v>
      </c>
    </row>
    <row r="3754" spans="1:4" x14ac:dyDescent="0.15">
      <c r="A3754">
        <v>3753</v>
      </c>
      <c r="B3754">
        <v>7.5041000000000002</v>
      </c>
      <c r="C3754">
        <f>'PID Simulator'!$D$7/SQRT(1+('PID Simulator'!$D$8*B3754)^2)</f>
        <v>1.3324865340825467E-2</v>
      </c>
      <c r="D3754">
        <f>-DEGREES(ATAN2(1,'PID Simulator'!$D$8*B3754))+DEGREES(-'PID Simulator'!$D$9*B3754)</f>
        <v>-519.18977790343638</v>
      </c>
    </row>
    <row r="3755" spans="1:4" x14ac:dyDescent="0.15">
      <c r="A3755">
        <v>3754</v>
      </c>
      <c r="B3755">
        <v>7.5061</v>
      </c>
      <c r="C3755">
        <f>'PID Simulator'!$D$7/SQRT(1+('PID Simulator'!$D$8*B3755)^2)</f>
        <v>1.3321315561198449E-2</v>
      </c>
      <c r="D3755">
        <f>-DEGREES(ATAN2(1,'PID Simulator'!$D$8*B3755))+DEGREES(-'PID Simulator'!$D$9*B3755)</f>
        <v>-519.30457286790693</v>
      </c>
    </row>
    <row r="3756" spans="1:4" x14ac:dyDescent="0.15">
      <c r="A3756">
        <v>3755</v>
      </c>
      <c r="B3756">
        <v>7.5080999999999998</v>
      </c>
      <c r="C3756">
        <f>'PID Simulator'!$D$7/SQRT(1+('PID Simulator'!$D$8*B3756)^2)</f>
        <v>1.3317767672241498E-2</v>
      </c>
      <c r="D3756">
        <f>-DEGREES(ATAN2(1,'PID Simulator'!$D$8*B3756))+DEGREES(-'PID Simulator'!$D$9*B3756)</f>
        <v>-519.41936772403074</v>
      </c>
    </row>
    <row r="3757" spans="1:4" x14ac:dyDescent="0.15">
      <c r="A3757">
        <v>3756</v>
      </c>
      <c r="B3757">
        <v>7.5100999999999996</v>
      </c>
      <c r="C3757">
        <f>'PID Simulator'!$D$7/SQRT(1+('PID Simulator'!$D$8*B3757)^2)</f>
        <v>1.3314221672444644E-2</v>
      </c>
      <c r="D3757">
        <f>-DEGREES(ATAN2(1,'PID Simulator'!$D$8*B3757))+DEGREES(-'PID Simulator'!$D$9*B3757)</f>
        <v>-519.53416247189455</v>
      </c>
    </row>
    <row r="3758" spans="1:4" x14ac:dyDescent="0.15">
      <c r="A3758">
        <v>3757</v>
      </c>
      <c r="B3758">
        <v>7.5121000000000002</v>
      </c>
      <c r="C3758">
        <f>'PID Simulator'!$D$7/SQRT(1+('PID Simulator'!$D$8*B3758)^2)</f>
        <v>1.3310677560299525E-2</v>
      </c>
      <c r="D3758">
        <f>-DEGREES(ATAN2(1,'PID Simulator'!$D$8*B3758))+DEGREES(-'PID Simulator'!$D$9*B3758)</f>
        <v>-519.64895711158465</v>
      </c>
    </row>
    <row r="3759" spans="1:4" x14ac:dyDescent="0.15">
      <c r="A3759">
        <v>3758</v>
      </c>
      <c r="B3759">
        <v>7.5141</v>
      </c>
      <c r="C3759">
        <f>'PID Simulator'!$D$7/SQRT(1+('PID Simulator'!$D$8*B3759)^2)</f>
        <v>1.3307135334299397E-2</v>
      </c>
      <c r="D3759">
        <f>-DEGREES(ATAN2(1,'PID Simulator'!$D$8*B3759))+DEGREES(-'PID Simulator'!$D$9*B3759)</f>
        <v>-519.76375164318745</v>
      </c>
    </row>
    <row r="3760" spans="1:4" x14ac:dyDescent="0.15">
      <c r="A3760">
        <v>3759</v>
      </c>
      <c r="B3760">
        <v>7.5160999999999998</v>
      </c>
      <c r="C3760">
        <f>'PID Simulator'!$D$7/SQRT(1+('PID Simulator'!$D$8*B3760)^2)</f>
        <v>1.3303594992939101E-2</v>
      </c>
      <c r="D3760">
        <f>-DEGREES(ATAN2(1,'PID Simulator'!$D$8*B3760))+DEGREES(-'PID Simulator'!$D$9*B3760)</f>
        <v>-519.87854606678923</v>
      </c>
    </row>
    <row r="3761" spans="1:4" x14ac:dyDescent="0.15">
      <c r="A3761">
        <v>3760</v>
      </c>
      <c r="B3761">
        <v>7.5180999999999996</v>
      </c>
      <c r="C3761">
        <f>'PID Simulator'!$D$7/SQRT(1+('PID Simulator'!$D$8*B3761)^2)</f>
        <v>1.3300056534715091E-2</v>
      </c>
      <c r="D3761">
        <f>-DEGREES(ATAN2(1,'PID Simulator'!$D$8*B3761))+DEGREES(-'PID Simulator'!$D$9*B3761)</f>
        <v>-519.99334038247616</v>
      </c>
    </row>
    <row r="3762" spans="1:4" x14ac:dyDescent="0.15">
      <c r="A3762">
        <v>3761</v>
      </c>
      <c r="B3762">
        <v>7.5201000000000002</v>
      </c>
      <c r="C3762">
        <f>'PID Simulator'!$D$7/SQRT(1+('PID Simulator'!$D$8*B3762)^2)</f>
        <v>1.3296519958125412E-2</v>
      </c>
      <c r="D3762">
        <f>-DEGREES(ATAN2(1,'PID Simulator'!$D$8*B3762))+DEGREES(-'PID Simulator'!$D$9*B3762)</f>
        <v>-520.10813459033432</v>
      </c>
    </row>
    <row r="3763" spans="1:4" x14ac:dyDescent="0.15">
      <c r="A3763">
        <v>3762</v>
      </c>
      <c r="B3763">
        <v>7.5221</v>
      </c>
      <c r="C3763">
        <f>'PID Simulator'!$D$7/SQRT(1+('PID Simulator'!$D$8*B3763)^2)</f>
        <v>1.3292985261669716E-2</v>
      </c>
      <c r="D3763">
        <f>-DEGREES(ATAN2(1,'PID Simulator'!$D$8*B3763))+DEGREES(-'PID Simulator'!$D$9*B3763)</f>
        <v>-520.22292869044963</v>
      </c>
    </row>
    <row r="3764" spans="1:4" x14ac:dyDescent="0.15">
      <c r="A3764">
        <v>3763</v>
      </c>
      <c r="B3764">
        <v>7.5240999999999998</v>
      </c>
      <c r="C3764">
        <f>'PID Simulator'!$D$7/SQRT(1+('PID Simulator'!$D$8*B3764)^2)</f>
        <v>1.3289452443849239E-2</v>
      </c>
      <c r="D3764">
        <f>-DEGREES(ATAN2(1,'PID Simulator'!$D$8*B3764))+DEGREES(-'PID Simulator'!$D$9*B3764)</f>
        <v>-520.33772268290807</v>
      </c>
    </row>
    <row r="3765" spans="1:4" x14ac:dyDescent="0.15">
      <c r="A3765">
        <v>3764</v>
      </c>
      <c r="B3765">
        <v>7.5260999999999996</v>
      </c>
      <c r="C3765">
        <f>'PID Simulator'!$D$7/SQRT(1+('PID Simulator'!$D$8*B3765)^2)</f>
        <v>1.3285921503166815E-2</v>
      </c>
      <c r="D3765">
        <f>-DEGREES(ATAN2(1,'PID Simulator'!$D$8*B3765))+DEGREES(-'PID Simulator'!$D$9*B3765)</f>
        <v>-520.45251656779544</v>
      </c>
    </row>
    <row r="3766" spans="1:4" x14ac:dyDescent="0.15">
      <c r="A3766">
        <v>3765</v>
      </c>
      <c r="B3766">
        <v>7.5281000000000002</v>
      </c>
      <c r="C3766">
        <f>'PID Simulator'!$D$7/SQRT(1+('PID Simulator'!$D$8*B3766)^2)</f>
        <v>1.3282392438126865E-2</v>
      </c>
      <c r="D3766">
        <f>-DEGREES(ATAN2(1,'PID Simulator'!$D$8*B3766))+DEGREES(-'PID Simulator'!$D$9*B3766)</f>
        <v>-520.56731034519748</v>
      </c>
    </row>
    <row r="3767" spans="1:4" x14ac:dyDescent="0.15">
      <c r="A3767">
        <v>3766</v>
      </c>
      <c r="B3767">
        <v>7.5301</v>
      </c>
      <c r="C3767">
        <f>'PID Simulator'!$D$7/SQRT(1+('PID Simulator'!$D$8*B3767)^2)</f>
        <v>1.3278865247235403E-2</v>
      </c>
      <c r="D3767">
        <f>-DEGREES(ATAN2(1,'PID Simulator'!$D$8*B3767))+DEGREES(-'PID Simulator'!$D$9*B3767)</f>
        <v>-520.68210401519968</v>
      </c>
    </row>
    <row r="3768" spans="1:4" x14ac:dyDescent="0.15">
      <c r="A3768">
        <v>3767</v>
      </c>
      <c r="B3768">
        <v>7.5320999999999998</v>
      </c>
      <c r="C3768">
        <f>'PID Simulator'!$D$7/SQRT(1+('PID Simulator'!$D$8*B3768)^2)</f>
        <v>1.3275339929000027E-2</v>
      </c>
      <c r="D3768">
        <f>-DEGREES(ATAN2(1,'PID Simulator'!$D$8*B3768))+DEGREES(-'PID Simulator'!$D$9*B3768)</f>
        <v>-520.79689757788765</v>
      </c>
    </row>
    <row r="3769" spans="1:4" x14ac:dyDescent="0.15">
      <c r="A3769">
        <v>3768</v>
      </c>
      <c r="B3769">
        <v>7.5340999999999996</v>
      </c>
      <c r="C3769">
        <f>'PID Simulator'!$D$7/SQRT(1+('PID Simulator'!$D$8*B3769)^2)</f>
        <v>1.3271816481929918E-2</v>
      </c>
      <c r="D3769">
        <f>-DEGREES(ATAN2(1,'PID Simulator'!$D$8*B3769))+DEGREES(-'PID Simulator'!$D$9*B3769)</f>
        <v>-520.91169103334687</v>
      </c>
    </row>
    <row r="3770" spans="1:4" x14ac:dyDescent="0.15">
      <c r="A3770">
        <v>3769</v>
      </c>
      <c r="B3770">
        <v>7.5361000000000002</v>
      </c>
      <c r="C3770">
        <f>'PID Simulator'!$D$7/SQRT(1+('PID Simulator'!$D$8*B3770)^2)</f>
        <v>1.3268294904535837E-2</v>
      </c>
      <c r="D3770">
        <f>-DEGREES(ATAN2(1,'PID Simulator'!$D$8*B3770))+DEGREES(-'PID Simulator'!$D$9*B3770)</f>
        <v>-521.02648438166284</v>
      </c>
    </row>
    <row r="3771" spans="1:4" x14ac:dyDescent="0.15">
      <c r="A3771">
        <v>3770</v>
      </c>
      <c r="B3771">
        <v>7.5381</v>
      </c>
      <c r="C3771">
        <f>'PID Simulator'!$D$7/SQRT(1+('PID Simulator'!$D$8*B3771)^2)</f>
        <v>1.326477519533013E-2</v>
      </c>
      <c r="D3771">
        <f>-DEGREES(ATAN2(1,'PID Simulator'!$D$8*B3771))+DEGREES(-'PID Simulator'!$D$9*B3771)</f>
        <v>-521.14127762292048</v>
      </c>
    </row>
    <row r="3772" spans="1:4" x14ac:dyDescent="0.15">
      <c r="A3772">
        <v>3771</v>
      </c>
      <c r="B3772">
        <v>7.5400999999999998</v>
      </c>
      <c r="C3772">
        <f>'PID Simulator'!$D$7/SQRT(1+('PID Simulator'!$D$8*B3772)^2)</f>
        <v>1.3261257352826714E-2</v>
      </c>
      <c r="D3772">
        <f>-DEGREES(ATAN2(1,'PID Simulator'!$D$8*B3772))+DEGREES(-'PID Simulator'!$D$9*B3772)</f>
        <v>-521.25607075720518</v>
      </c>
    </row>
    <row r="3773" spans="1:4" x14ac:dyDescent="0.15">
      <c r="A3773">
        <v>3772</v>
      </c>
      <c r="B3773">
        <v>7.5420999999999996</v>
      </c>
      <c r="C3773">
        <f>'PID Simulator'!$D$7/SQRT(1+('PID Simulator'!$D$8*B3773)^2)</f>
        <v>1.325774137554109E-2</v>
      </c>
      <c r="D3773">
        <f>-DEGREES(ATAN2(1,'PID Simulator'!$D$8*B3773))+DEGREES(-'PID Simulator'!$D$9*B3773)</f>
        <v>-521.37086378460197</v>
      </c>
    </row>
    <row r="3774" spans="1:4" x14ac:dyDescent="0.15">
      <c r="A3774">
        <v>3773</v>
      </c>
      <c r="B3774">
        <v>7.5441000000000003</v>
      </c>
      <c r="C3774">
        <f>'PID Simulator'!$D$7/SQRT(1+('PID Simulator'!$D$8*B3774)^2)</f>
        <v>1.3254227261990322E-2</v>
      </c>
      <c r="D3774">
        <f>-DEGREES(ATAN2(1,'PID Simulator'!$D$8*B3774))+DEGREES(-'PID Simulator'!$D$9*B3774)</f>
        <v>-521.48565670519577</v>
      </c>
    </row>
    <row r="3775" spans="1:4" x14ac:dyDescent="0.15">
      <c r="A3775">
        <v>3774</v>
      </c>
      <c r="B3775">
        <v>7.5461</v>
      </c>
      <c r="C3775">
        <f>'PID Simulator'!$D$7/SQRT(1+('PID Simulator'!$D$8*B3775)^2)</f>
        <v>1.3250715010693056E-2</v>
      </c>
      <c r="D3775">
        <f>-DEGREES(ATAN2(1,'PID Simulator'!$D$8*B3775))+DEGREES(-'PID Simulator'!$D$9*B3775)</f>
        <v>-521.60044951907162</v>
      </c>
    </row>
    <row r="3776" spans="1:4" x14ac:dyDescent="0.15">
      <c r="A3776">
        <v>3775</v>
      </c>
      <c r="B3776">
        <v>7.5480999999999998</v>
      </c>
      <c r="C3776">
        <f>'PID Simulator'!$D$7/SQRT(1+('PID Simulator'!$D$8*B3776)^2)</f>
        <v>1.3247204620169503E-2</v>
      </c>
      <c r="D3776">
        <f>-DEGREES(ATAN2(1,'PID Simulator'!$D$8*B3776))+DEGREES(-'PID Simulator'!$D$9*B3776)</f>
        <v>-521.71524222631433</v>
      </c>
    </row>
    <row r="3777" spans="1:4" x14ac:dyDescent="0.15">
      <c r="A3777">
        <v>3776</v>
      </c>
      <c r="B3777">
        <v>7.5500999999999996</v>
      </c>
      <c r="C3777">
        <f>'PID Simulator'!$D$7/SQRT(1+('PID Simulator'!$D$8*B3777)^2)</f>
        <v>1.324369608894144E-2</v>
      </c>
      <c r="D3777">
        <f>-DEGREES(ATAN2(1,'PID Simulator'!$D$8*B3777))+DEGREES(-'PID Simulator'!$D$9*B3777)</f>
        <v>-521.83003482700849</v>
      </c>
    </row>
    <row r="3778" spans="1:4" x14ac:dyDescent="0.15">
      <c r="A3778">
        <v>3777</v>
      </c>
      <c r="B3778">
        <v>7.5521000000000003</v>
      </c>
      <c r="C3778">
        <f>'PID Simulator'!$D$7/SQRT(1+('PID Simulator'!$D$8*B3778)^2)</f>
        <v>1.3240189415532205E-2</v>
      </c>
      <c r="D3778">
        <f>-DEGREES(ATAN2(1,'PID Simulator'!$D$8*B3778))+DEGREES(-'PID Simulator'!$D$9*B3778)</f>
        <v>-521.94482732123879</v>
      </c>
    </row>
    <row r="3779" spans="1:4" x14ac:dyDescent="0.15">
      <c r="A3779">
        <v>3778</v>
      </c>
      <c r="B3779">
        <v>7.5541</v>
      </c>
      <c r="C3779">
        <f>'PID Simulator'!$D$7/SQRT(1+('PID Simulator'!$D$8*B3779)^2)</f>
        <v>1.3236684598466714E-2</v>
      </c>
      <c r="D3779">
        <f>-DEGREES(ATAN2(1,'PID Simulator'!$D$8*B3779))+DEGREES(-'PID Simulator'!$D$9*B3779)</f>
        <v>-522.05961970908982</v>
      </c>
    </row>
    <row r="3780" spans="1:4" x14ac:dyDescent="0.15">
      <c r="A3780">
        <v>3779</v>
      </c>
      <c r="B3780">
        <v>7.5560999999999998</v>
      </c>
      <c r="C3780">
        <f>'PID Simulator'!$D$7/SQRT(1+('PID Simulator'!$D$8*B3780)^2)</f>
        <v>1.3233181636271428E-2</v>
      </c>
      <c r="D3780">
        <f>-DEGREES(ATAN2(1,'PID Simulator'!$D$8*B3780))+DEGREES(-'PID Simulator'!$D$9*B3780)</f>
        <v>-522.17441199064592</v>
      </c>
    </row>
    <row r="3781" spans="1:4" x14ac:dyDescent="0.15">
      <c r="A3781">
        <v>3780</v>
      </c>
      <c r="B3781">
        <v>7.5580999999999996</v>
      </c>
      <c r="C3781">
        <f>'PID Simulator'!$D$7/SQRT(1+('PID Simulator'!$D$8*B3781)^2)</f>
        <v>1.3229680527474377E-2</v>
      </c>
      <c r="D3781">
        <f>-DEGREES(ATAN2(1,'PID Simulator'!$D$8*B3781))+DEGREES(-'PID Simulator'!$D$9*B3781)</f>
        <v>-522.28920416599158</v>
      </c>
    </row>
    <row r="3782" spans="1:4" x14ac:dyDescent="0.15">
      <c r="A3782">
        <v>3781</v>
      </c>
      <c r="B3782">
        <v>7.5601000000000003</v>
      </c>
      <c r="C3782">
        <f>'PID Simulator'!$D$7/SQRT(1+('PID Simulator'!$D$8*B3782)^2)</f>
        <v>1.3226181270605137E-2</v>
      </c>
      <c r="D3782">
        <f>-DEGREES(ATAN2(1,'PID Simulator'!$D$8*B3782))+DEGREES(-'PID Simulator'!$D$9*B3782)</f>
        <v>-522.40399623521103</v>
      </c>
    </row>
    <row r="3783" spans="1:4" x14ac:dyDescent="0.15">
      <c r="A3783">
        <v>3782</v>
      </c>
      <c r="B3783">
        <v>7.5621</v>
      </c>
      <c r="C3783">
        <f>'PID Simulator'!$D$7/SQRT(1+('PID Simulator'!$D$8*B3783)^2)</f>
        <v>1.3222683864194854E-2</v>
      </c>
      <c r="D3783">
        <f>-DEGREES(ATAN2(1,'PID Simulator'!$D$8*B3783))+DEGREES(-'PID Simulator'!$D$9*B3783)</f>
        <v>-522.51878819838839</v>
      </c>
    </row>
    <row r="3784" spans="1:4" x14ac:dyDescent="0.15">
      <c r="A3784">
        <v>3783</v>
      </c>
      <c r="B3784">
        <v>7.5640999999999998</v>
      </c>
      <c r="C3784">
        <f>'PID Simulator'!$D$7/SQRT(1+('PID Simulator'!$D$8*B3784)^2)</f>
        <v>1.3219188306776219E-2</v>
      </c>
      <c r="D3784">
        <f>-DEGREES(ATAN2(1,'PID Simulator'!$D$8*B3784))+DEGREES(-'PID Simulator'!$D$9*B3784)</f>
        <v>-522.63358005560781</v>
      </c>
    </row>
    <row r="3785" spans="1:4" x14ac:dyDescent="0.15">
      <c r="A3785">
        <v>3784</v>
      </c>
      <c r="B3785">
        <v>7.5660999999999996</v>
      </c>
      <c r="C3785">
        <f>'PID Simulator'!$D$7/SQRT(1+('PID Simulator'!$D$8*B3785)^2)</f>
        <v>1.3215694596883466E-2</v>
      </c>
      <c r="D3785">
        <f>-DEGREES(ATAN2(1,'PID Simulator'!$D$8*B3785))+DEGREES(-'PID Simulator'!$D$9*B3785)</f>
        <v>-522.74837180695329</v>
      </c>
    </row>
    <row r="3786" spans="1:4" x14ac:dyDescent="0.15">
      <c r="A3786">
        <v>3785</v>
      </c>
      <c r="B3786">
        <v>7.5681000000000003</v>
      </c>
      <c r="C3786">
        <f>'PID Simulator'!$D$7/SQRT(1+('PID Simulator'!$D$8*B3786)^2)</f>
        <v>1.3212202733052394E-2</v>
      </c>
      <c r="D3786">
        <f>-DEGREES(ATAN2(1,'PID Simulator'!$D$8*B3786))+DEGREES(-'PID Simulator'!$D$9*B3786)</f>
        <v>-522.86316345250884</v>
      </c>
    </row>
    <row r="3787" spans="1:4" x14ac:dyDescent="0.15">
      <c r="A3787">
        <v>3786</v>
      </c>
      <c r="B3787">
        <v>7.5701000000000001</v>
      </c>
      <c r="C3787">
        <f>'PID Simulator'!$D$7/SQRT(1+('PID Simulator'!$D$8*B3787)^2)</f>
        <v>1.3208712713820339E-2</v>
      </c>
      <c r="D3787">
        <f>-DEGREES(ATAN2(1,'PID Simulator'!$D$8*B3787))+DEGREES(-'PID Simulator'!$D$9*B3787)</f>
        <v>-522.97795499235815</v>
      </c>
    </row>
    <row r="3788" spans="1:4" x14ac:dyDescent="0.15">
      <c r="A3788">
        <v>3787</v>
      </c>
      <c r="B3788">
        <v>7.5720999999999998</v>
      </c>
      <c r="C3788">
        <f>'PID Simulator'!$D$7/SQRT(1+('PID Simulator'!$D$8*B3788)^2)</f>
        <v>1.3205224537726176E-2</v>
      </c>
      <c r="D3788">
        <f>-DEGREES(ATAN2(1,'PID Simulator'!$D$8*B3788))+DEGREES(-'PID Simulator'!$D$9*B3788)</f>
        <v>-523.09274642658499</v>
      </c>
    </row>
    <row r="3789" spans="1:4" x14ac:dyDescent="0.15">
      <c r="A3789">
        <v>3788</v>
      </c>
      <c r="B3789">
        <v>7.5740999999999996</v>
      </c>
      <c r="C3789">
        <f>'PID Simulator'!$D$7/SQRT(1+('PID Simulator'!$D$8*B3789)^2)</f>
        <v>1.3201738203310337E-2</v>
      </c>
      <c r="D3789">
        <f>-DEGREES(ATAN2(1,'PID Simulator'!$D$8*B3789))+DEGREES(-'PID Simulator'!$D$9*B3789)</f>
        <v>-523.20753775527294</v>
      </c>
    </row>
    <row r="3790" spans="1:4" x14ac:dyDescent="0.15">
      <c r="A3790">
        <v>3789</v>
      </c>
      <c r="B3790">
        <v>7.5761000000000003</v>
      </c>
      <c r="C3790">
        <f>'PID Simulator'!$D$7/SQRT(1+('PID Simulator'!$D$8*B3790)^2)</f>
        <v>1.3198253709114784E-2</v>
      </c>
      <c r="D3790">
        <f>-DEGREES(ATAN2(1,'PID Simulator'!$D$8*B3790))+DEGREES(-'PID Simulator'!$D$9*B3790)</f>
        <v>-523.32232897850577</v>
      </c>
    </row>
    <row r="3791" spans="1:4" x14ac:dyDescent="0.15">
      <c r="A3791">
        <v>3790</v>
      </c>
      <c r="B3791">
        <v>7.5781000000000001</v>
      </c>
      <c r="C3791">
        <f>'PID Simulator'!$D$7/SQRT(1+('PID Simulator'!$D$8*B3791)^2)</f>
        <v>1.3194771053683019E-2</v>
      </c>
      <c r="D3791">
        <f>-DEGREES(ATAN2(1,'PID Simulator'!$D$8*B3791))+DEGREES(-'PID Simulator'!$D$9*B3791)</f>
        <v>-523.43712009636681</v>
      </c>
    </row>
    <row r="3792" spans="1:4" x14ac:dyDescent="0.15">
      <c r="A3792">
        <v>3791</v>
      </c>
      <c r="B3792">
        <v>7.5800999999999998</v>
      </c>
      <c r="C3792">
        <f>'PID Simulator'!$D$7/SQRT(1+('PID Simulator'!$D$8*B3792)^2)</f>
        <v>1.3191290235560088E-2</v>
      </c>
      <c r="D3792">
        <f>-DEGREES(ATAN2(1,'PID Simulator'!$D$8*B3792))+DEGREES(-'PID Simulator'!$D$9*B3792)</f>
        <v>-523.55191110893952</v>
      </c>
    </row>
    <row r="3793" spans="1:4" x14ac:dyDescent="0.15">
      <c r="A3793">
        <v>3792</v>
      </c>
      <c r="B3793">
        <v>7.5820999999999996</v>
      </c>
      <c r="C3793">
        <f>'PID Simulator'!$D$7/SQRT(1+('PID Simulator'!$D$8*B3793)^2)</f>
        <v>1.3187811253292561E-2</v>
      </c>
      <c r="D3793">
        <f>-DEGREES(ATAN2(1,'PID Simulator'!$D$8*B3793))+DEGREES(-'PID Simulator'!$D$9*B3793)</f>
        <v>-523.666702016307</v>
      </c>
    </row>
    <row r="3794" spans="1:4" x14ac:dyDescent="0.15">
      <c r="A3794">
        <v>3793</v>
      </c>
      <c r="B3794">
        <v>7.5841000000000003</v>
      </c>
      <c r="C3794">
        <f>'PID Simulator'!$D$7/SQRT(1+('PID Simulator'!$D$8*B3794)^2)</f>
        <v>1.3184334105428542E-2</v>
      </c>
      <c r="D3794">
        <f>-DEGREES(ATAN2(1,'PID Simulator'!$D$8*B3794))+DEGREES(-'PID Simulator'!$D$9*B3794)</f>
        <v>-523.78149281855281</v>
      </c>
    </row>
    <row r="3795" spans="1:4" x14ac:dyDescent="0.15">
      <c r="A3795">
        <v>3794</v>
      </c>
      <c r="B3795">
        <v>7.5861000000000001</v>
      </c>
      <c r="C3795">
        <f>'PID Simulator'!$D$7/SQRT(1+('PID Simulator'!$D$8*B3795)^2)</f>
        <v>1.3180858790517676E-2</v>
      </c>
      <c r="D3795">
        <f>-DEGREES(ATAN2(1,'PID Simulator'!$D$8*B3795))+DEGREES(-'PID Simulator'!$D$9*B3795)</f>
        <v>-523.89628351575982</v>
      </c>
    </row>
    <row r="3796" spans="1:4" x14ac:dyDescent="0.15">
      <c r="A3796">
        <v>3795</v>
      </c>
      <c r="B3796">
        <v>7.5880999999999998</v>
      </c>
      <c r="C3796">
        <f>'PID Simulator'!$D$7/SQRT(1+('PID Simulator'!$D$8*B3796)^2)</f>
        <v>1.3177385307111125E-2</v>
      </c>
      <c r="D3796">
        <f>-DEGREES(ATAN2(1,'PID Simulator'!$D$8*B3796))+DEGREES(-'PID Simulator'!$D$9*B3796)</f>
        <v>-524.01107410801103</v>
      </c>
    </row>
    <row r="3797" spans="1:4" x14ac:dyDescent="0.15">
      <c r="A3797">
        <v>3796</v>
      </c>
      <c r="B3797">
        <v>7.5900999999999996</v>
      </c>
      <c r="C3797">
        <f>'PID Simulator'!$D$7/SQRT(1+('PID Simulator'!$D$8*B3797)^2)</f>
        <v>1.317391365376158E-2</v>
      </c>
      <c r="D3797">
        <f>-DEGREES(ATAN2(1,'PID Simulator'!$D$8*B3797))+DEGREES(-'PID Simulator'!$D$9*B3797)</f>
        <v>-524.12586459538966</v>
      </c>
    </row>
    <row r="3798" spans="1:4" x14ac:dyDescent="0.15">
      <c r="A3798">
        <v>3797</v>
      </c>
      <c r="B3798">
        <v>7.5921000000000003</v>
      </c>
      <c r="C3798">
        <f>'PID Simulator'!$D$7/SQRT(1+('PID Simulator'!$D$8*B3798)^2)</f>
        <v>1.3170443829023258E-2</v>
      </c>
      <c r="D3798">
        <f>-DEGREES(ATAN2(1,'PID Simulator'!$D$8*B3798))+DEGREES(-'PID Simulator'!$D$9*B3798)</f>
        <v>-524.24065497797824</v>
      </c>
    </row>
    <row r="3799" spans="1:4" x14ac:dyDescent="0.15">
      <c r="A3799">
        <v>3798</v>
      </c>
      <c r="B3799">
        <v>7.5941000000000001</v>
      </c>
      <c r="C3799">
        <f>'PID Simulator'!$D$7/SQRT(1+('PID Simulator'!$D$8*B3799)^2)</f>
        <v>1.3166975831451903E-2</v>
      </c>
      <c r="D3799">
        <f>-DEGREES(ATAN2(1,'PID Simulator'!$D$8*B3799))+DEGREES(-'PID Simulator'!$D$9*B3799)</f>
        <v>-524.35544525585976</v>
      </c>
    </row>
    <row r="3800" spans="1:4" x14ac:dyDescent="0.15">
      <c r="A3800">
        <v>3799</v>
      </c>
      <c r="B3800">
        <v>7.5960999999999999</v>
      </c>
      <c r="C3800">
        <f>'PID Simulator'!$D$7/SQRT(1+('PID Simulator'!$D$8*B3800)^2)</f>
        <v>1.316350965960477E-2</v>
      </c>
      <c r="D3800">
        <f>-DEGREES(ATAN2(1,'PID Simulator'!$D$8*B3800))+DEGREES(-'PID Simulator'!$D$9*B3800)</f>
        <v>-524.47023542911688</v>
      </c>
    </row>
    <row r="3801" spans="1:4" x14ac:dyDescent="0.15">
      <c r="A3801">
        <v>3800</v>
      </c>
      <c r="B3801">
        <v>7.5980999999999996</v>
      </c>
      <c r="C3801">
        <f>'PID Simulator'!$D$7/SQRT(1+('PID Simulator'!$D$8*B3801)^2)</f>
        <v>1.3160045312040637E-2</v>
      </c>
      <c r="D3801">
        <f>-DEGREES(ATAN2(1,'PID Simulator'!$D$8*B3801))+DEGREES(-'PID Simulator'!$D$9*B3801)</f>
        <v>-524.58502549783213</v>
      </c>
    </row>
    <row r="3802" spans="1:4" x14ac:dyDescent="0.15">
      <c r="A3802">
        <v>3801</v>
      </c>
      <c r="B3802">
        <v>7.6001000000000003</v>
      </c>
      <c r="C3802">
        <f>'PID Simulator'!$D$7/SQRT(1+('PID Simulator'!$D$8*B3802)^2)</f>
        <v>1.31565827873198E-2</v>
      </c>
      <c r="D3802">
        <f>-DEGREES(ATAN2(1,'PID Simulator'!$D$8*B3802))+DEGREES(-'PID Simulator'!$D$9*B3802)</f>
        <v>-524.69981546208805</v>
      </c>
    </row>
    <row r="3803" spans="1:4" x14ac:dyDescent="0.15">
      <c r="A3803">
        <v>3802</v>
      </c>
      <c r="B3803">
        <v>7.6021000000000001</v>
      </c>
      <c r="C3803">
        <f>'PID Simulator'!$D$7/SQRT(1+('PID Simulator'!$D$8*B3803)^2)</f>
        <v>1.3153122084004067E-2</v>
      </c>
      <c r="D3803">
        <f>-DEGREES(ATAN2(1,'PID Simulator'!$D$8*B3803))+DEGREES(-'PID Simulator'!$D$9*B3803)</f>
        <v>-524.81460532196706</v>
      </c>
    </row>
    <row r="3804" spans="1:4" x14ac:dyDescent="0.15">
      <c r="A3804">
        <v>3803</v>
      </c>
      <c r="B3804">
        <v>7.6040999999999999</v>
      </c>
      <c r="C3804">
        <f>'PID Simulator'!$D$7/SQRT(1+('PID Simulator'!$D$8*B3804)^2)</f>
        <v>1.3149663200656758E-2</v>
      </c>
      <c r="D3804">
        <f>-DEGREES(ATAN2(1,'PID Simulator'!$D$8*B3804))+DEGREES(-'PID Simulator'!$D$9*B3804)</f>
        <v>-524.92939507755159</v>
      </c>
    </row>
    <row r="3805" spans="1:4" x14ac:dyDescent="0.15">
      <c r="A3805">
        <v>3804</v>
      </c>
      <c r="B3805">
        <v>7.6060999999999996</v>
      </c>
      <c r="C3805">
        <f>'PID Simulator'!$D$7/SQRT(1+('PID Simulator'!$D$8*B3805)^2)</f>
        <v>1.3146206135842706E-2</v>
      </c>
      <c r="D3805">
        <f>-DEGREES(ATAN2(1,'PID Simulator'!$D$8*B3805))+DEGREES(-'PID Simulator'!$D$9*B3805)</f>
        <v>-525.04418472892371</v>
      </c>
    </row>
    <row r="3806" spans="1:4" x14ac:dyDescent="0.15">
      <c r="A3806">
        <v>3805</v>
      </c>
      <c r="B3806">
        <v>7.6081000000000003</v>
      </c>
      <c r="C3806">
        <f>'PID Simulator'!$D$7/SQRT(1+('PID Simulator'!$D$8*B3806)^2)</f>
        <v>1.3142750888128251E-2</v>
      </c>
      <c r="D3806">
        <f>-DEGREES(ATAN2(1,'PID Simulator'!$D$8*B3806))+DEGREES(-'PID Simulator'!$D$9*B3806)</f>
        <v>-525.15897427616585</v>
      </c>
    </row>
    <row r="3807" spans="1:4" x14ac:dyDescent="0.15">
      <c r="A3807">
        <v>3806</v>
      </c>
      <c r="B3807">
        <v>7.6101000000000001</v>
      </c>
      <c r="C3807">
        <f>'PID Simulator'!$D$7/SQRT(1+('PID Simulator'!$D$8*B3807)^2)</f>
        <v>1.313929745608124E-2</v>
      </c>
      <c r="D3807">
        <f>-DEGREES(ATAN2(1,'PID Simulator'!$D$8*B3807))+DEGREES(-'PID Simulator'!$D$9*B3807)</f>
        <v>-525.27376371935975</v>
      </c>
    </row>
    <row r="3808" spans="1:4" x14ac:dyDescent="0.15">
      <c r="A3808">
        <v>3807</v>
      </c>
      <c r="B3808">
        <v>7.6120999999999999</v>
      </c>
      <c r="C3808">
        <f>'PID Simulator'!$D$7/SQRT(1+('PID Simulator'!$D$8*B3808)^2)</f>
        <v>1.3135845838271022E-2</v>
      </c>
      <c r="D3808">
        <f>-DEGREES(ATAN2(1,'PID Simulator'!$D$8*B3808))+DEGREES(-'PID Simulator'!$D$9*B3808)</f>
        <v>-525.38855305858772</v>
      </c>
    </row>
    <row r="3809" spans="1:4" x14ac:dyDescent="0.15">
      <c r="A3809">
        <v>3808</v>
      </c>
      <c r="B3809">
        <v>7.6140999999999996</v>
      </c>
      <c r="C3809">
        <f>'PID Simulator'!$D$7/SQRT(1+('PID Simulator'!$D$8*B3809)^2)</f>
        <v>1.3132396033268453E-2</v>
      </c>
      <c r="D3809">
        <f>-DEGREES(ATAN2(1,'PID Simulator'!$D$8*B3809))+DEGREES(-'PID Simulator'!$D$9*B3809)</f>
        <v>-525.5033422939315</v>
      </c>
    </row>
    <row r="3810" spans="1:4" x14ac:dyDescent="0.15">
      <c r="A3810">
        <v>3809</v>
      </c>
      <c r="B3810">
        <v>7.6161000000000003</v>
      </c>
      <c r="C3810">
        <f>'PID Simulator'!$D$7/SQRT(1+('PID Simulator'!$D$8*B3810)^2)</f>
        <v>1.3128948039645883E-2</v>
      </c>
      <c r="D3810">
        <f>-DEGREES(ATAN2(1,'PID Simulator'!$D$8*B3810))+DEGREES(-'PID Simulator'!$D$9*B3810)</f>
        <v>-525.61813142547294</v>
      </c>
    </row>
    <row r="3811" spans="1:4" x14ac:dyDescent="0.15">
      <c r="A3811">
        <v>3810</v>
      </c>
      <c r="B3811">
        <v>7.6181000000000001</v>
      </c>
      <c r="C3811">
        <f>'PID Simulator'!$D$7/SQRT(1+('PID Simulator'!$D$8*B3811)^2)</f>
        <v>1.3125501855977171E-2</v>
      </c>
      <c r="D3811">
        <f>-DEGREES(ATAN2(1,'PID Simulator'!$D$8*B3811))+DEGREES(-'PID Simulator'!$D$9*B3811)</f>
        <v>-525.73292045329379</v>
      </c>
    </row>
    <row r="3812" spans="1:4" x14ac:dyDescent="0.15">
      <c r="A3812">
        <v>3811</v>
      </c>
      <c r="B3812">
        <v>7.6200999999999999</v>
      </c>
      <c r="C3812">
        <f>'PID Simulator'!$D$7/SQRT(1+('PID Simulator'!$D$8*B3812)^2)</f>
        <v>1.3122057480837659E-2</v>
      </c>
      <c r="D3812">
        <f>-DEGREES(ATAN2(1,'PID Simulator'!$D$8*B3812))+DEGREES(-'PID Simulator'!$D$9*B3812)</f>
        <v>-525.84770937747578</v>
      </c>
    </row>
    <row r="3813" spans="1:4" x14ac:dyDescent="0.15">
      <c r="A3813">
        <v>3812</v>
      </c>
      <c r="B3813">
        <v>7.6220999999999997</v>
      </c>
      <c r="C3813">
        <f>'PID Simulator'!$D$7/SQRT(1+('PID Simulator'!$D$8*B3813)^2)</f>
        <v>1.3118614912804194E-2</v>
      </c>
      <c r="D3813">
        <f>-DEGREES(ATAN2(1,'PID Simulator'!$D$8*B3813))+DEGREES(-'PID Simulator'!$D$9*B3813)</f>
        <v>-525.96249819810021</v>
      </c>
    </row>
    <row r="3814" spans="1:4" x14ac:dyDescent="0.15">
      <c r="A3814">
        <v>3813</v>
      </c>
      <c r="B3814">
        <v>7.6241000000000003</v>
      </c>
      <c r="C3814">
        <f>'PID Simulator'!$D$7/SQRT(1+('PID Simulator'!$D$8*B3814)^2)</f>
        <v>1.3115174150455116E-2</v>
      </c>
      <c r="D3814">
        <f>-DEGREES(ATAN2(1,'PID Simulator'!$D$8*B3814))+DEGREES(-'PID Simulator'!$D$9*B3814)</f>
        <v>-526.07728691524892</v>
      </c>
    </row>
    <row r="3815" spans="1:4" x14ac:dyDescent="0.15">
      <c r="A3815">
        <v>3814</v>
      </c>
      <c r="B3815">
        <v>7.6261000000000001</v>
      </c>
      <c r="C3815">
        <f>'PID Simulator'!$D$7/SQRT(1+('PID Simulator'!$D$8*B3815)^2)</f>
        <v>1.3111735192370248E-2</v>
      </c>
      <c r="D3815">
        <f>-DEGREES(ATAN2(1,'PID Simulator'!$D$8*B3815))+DEGREES(-'PID Simulator'!$D$9*B3815)</f>
        <v>-526.19207552900298</v>
      </c>
    </row>
    <row r="3816" spans="1:4" x14ac:dyDescent="0.15">
      <c r="A3816">
        <v>3815</v>
      </c>
      <c r="B3816">
        <v>7.6280999999999999</v>
      </c>
      <c r="C3816">
        <f>'PID Simulator'!$D$7/SQRT(1+('PID Simulator'!$D$8*B3816)^2)</f>
        <v>1.3108298037130903E-2</v>
      </c>
      <c r="D3816">
        <f>-DEGREES(ATAN2(1,'PID Simulator'!$D$8*B3816))+DEGREES(-'PID Simulator'!$D$9*B3816)</f>
        <v>-526.30686403944389</v>
      </c>
    </row>
    <row r="3817" spans="1:4" x14ac:dyDescent="0.15">
      <c r="A3817">
        <v>3816</v>
      </c>
      <c r="B3817">
        <v>7.6300999999999997</v>
      </c>
      <c r="C3817">
        <f>'PID Simulator'!$D$7/SQRT(1+('PID Simulator'!$D$8*B3817)^2)</f>
        <v>1.3104862683319894E-2</v>
      </c>
      <c r="D3817">
        <f>-DEGREES(ATAN2(1,'PID Simulator'!$D$8*B3817))+DEGREES(-'PID Simulator'!$D$9*B3817)</f>
        <v>-526.42165244665273</v>
      </c>
    </row>
    <row r="3818" spans="1:4" x14ac:dyDescent="0.15">
      <c r="A3818">
        <v>3817</v>
      </c>
      <c r="B3818">
        <v>7.6321000000000003</v>
      </c>
      <c r="C3818">
        <f>'PID Simulator'!$D$7/SQRT(1+('PID Simulator'!$D$8*B3818)^2)</f>
        <v>1.3101429129521497E-2</v>
      </c>
      <c r="D3818">
        <f>-DEGREES(ATAN2(1,'PID Simulator'!$D$8*B3818))+DEGREES(-'PID Simulator'!$D$9*B3818)</f>
        <v>-526.53644075071088</v>
      </c>
    </row>
    <row r="3819" spans="1:4" x14ac:dyDescent="0.15">
      <c r="A3819">
        <v>3818</v>
      </c>
      <c r="B3819">
        <v>7.6341000000000001</v>
      </c>
      <c r="C3819">
        <f>'PID Simulator'!$D$7/SQRT(1+('PID Simulator'!$D$8*B3819)^2)</f>
        <v>1.3097997374321492E-2</v>
      </c>
      <c r="D3819">
        <f>-DEGREES(ATAN2(1,'PID Simulator'!$D$8*B3819))+DEGREES(-'PID Simulator'!$D$9*B3819)</f>
        <v>-526.65122895169918</v>
      </c>
    </row>
    <row r="3820" spans="1:4" x14ac:dyDescent="0.15">
      <c r="A3820">
        <v>3819</v>
      </c>
      <c r="B3820">
        <v>7.6360999999999999</v>
      </c>
      <c r="C3820">
        <f>'PID Simulator'!$D$7/SQRT(1+('PID Simulator'!$D$8*B3820)^2)</f>
        <v>1.3094567416307126E-2</v>
      </c>
      <c r="D3820">
        <f>-DEGREES(ATAN2(1,'PID Simulator'!$D$8*B3820))+DEGREES(-'PID Simulator'!$D$9*B3820)</f>
        <v>-526.76601704969869</v>
      </c>
    </row>
    <row r="3821" spans="1:4" x14ac:dyDescent="0.15">
      <c r="A3821">
        <v>3820</v>
      </c>
      <c r="B3821">
        <v>7.6380999999999997</v>
      </c>
      <c r="C3821">
        <f>'PID Simulator'!$D$7/SQRT(1+('PID Simulator'!$D$8*B3821)^2)</f>
        <v>1.309113925406713E-2</v>
      </c>
      <c r="D3821">
        <f>-DEGREES(ATAN2(1,'PID Simulator'!$D$8*B3821))+DEGREES(-'PID Simulator'!$D$9*B3821)</f>
        <v>-526.88080504479012</v>
      </c>
    </row>
    <row r="3822" spans="1:4" x14ac:dyDescent="0.15">
      <c r="A3822">
        <v>3821</v>
      </c>
      <c r="B3822">
        <v>7.6401000000000003</v>
      </c>
      <c r="C3822">
        <f>'PID Simulator'!$D$7/SQRT(1+('PID Simulator'!$D$8*B3822)^2)</f>
        <v>1.3087712886191712E-2</v>
      </c>
      <c r="D3822">
        <f>-DEGREES(ATAN2(1,'PID Simulator'!$D$8*B3822))+DEGREES(-'PID Simulator'!$D$9*B3822)</f>
        <v>-526.99559293705465</v>
      </c>
    </row>
    <row r="3823" spans="1:4" x14ac:dyDescent="0.15">
      <c r="A3823">
        <v>3822</v>
      </c>
      <c r="B3823">
        <v>7.6421000000000001</v>
      </c>
      <c r="C3823">
        <f>'PID Simulator'!$D$7/SQRT(1+('PID Simulator'!$D$8*B3823)^2)</f>
        <v>1.3084288311272554E-2</v>
      </c>
      <c r="D3823">
        <f>-DEGREES(ATAN2(1,'PID Simulator'!$D$8*B3823))+DEGREES(-'PID Simulator'!$D$9*B3823)</f>
        <v>-527.11038072657266</v>
      </c>
    </row>
    <row r="3824" spans="1:4" x14ac:dyDescent="0.15">
      <c r="A3824">
        <v>3823</v>
      </c>
      <c r="B3824">
        <v>7.6440999999999999</v>
      </c>
      <c r="C3824">
        <f>'PID Simulator'!$D$7/SQRT(1+('PID Simulator'!$D$8*B3824)^2)</f>
        <v>1.3080865527902817E-2</v>
      </c>
      <c r="D3824">
        <f>-DEGREES(ATAN2(1,'PID Simulator'!$D$8*B3824))+DEGREES(-'PID Simulator'!$D$9*B3824)</f>
        <v>-527.22516841342474</v>
      </c>
    </row>
    <row r="3825" spans="1:4" x14ac:dyDescent="0.15">
      <c r="A3825">
        <v>3824</v>
      </c>
      <c r="B3825">
        <v>7.6460999999999997</v>
      </c>
      <c r="C3825">
        <f>'PID Simulator'!$D$7/SQRT(1+('PID Simulator'!$D$8*B3825)^2)</f>
        <v>1.3077444534677124E-2</v>
      </c>
      <c r="D3825">
        <f>-DEGREES(ATAN2(1,'PID Simulator'!$D$8*B3825))+DEGREES(-'PID Simulator'!$D$9*B3825)</f>
        <v>-527.33995599769162</v>
      </c>
    </row>
    <row r="3826" spans="1:4" x14ac:dyDescent="0.15">
      <c r="A3826">
        <v>3825</v>
      </c>
      <c r="B3826">
        <v>7.6481000000000003</v>
      </c>
      <c r="C3826">
        <f>'PID Simulator'!$D$7/SQRT(1+('PID Simulator'!$D$8*B3826)^2)</f>
        <v>1.307402533019157E-2</v>
      </c>
      <c r="D3826">
        <f>-DEGREES(ATAN2(1,'PID Simulator'!$D$8*B3826))+DEGREES(-'PID Simulator'!$D$9*B3826)</f>
        <v>-527.45474347945378</v>
      </c>
    </row>
    <row r="3827" spans="1:4" x14ac:dyDescent="0.15">
      <c r="A3827">
        <v>3826</v>
      </c>
      <c r="B3827">
        <v>7.6501000000000001</v>
      </c>
      <c r="C3827">
        <f>'PID Simulator'!$D$7/SQRT(1+('PID Simulator'!$D$8*B3827)^2)</f>
        <v>1.3070607913043725E-2</v>
      </c>
      <c r="D3827">
        <f>-DEGREES(ATAN2(1,'PID Simulator'!$D$8*B3827))+DEGREES(-'PID Simulator'!$D$9*B3827)</f>
        <v>-527.5695308587915</v>
      </c>
    </row>
    <row r="3828" spans="1:4" x14ac:dyDescent="0.15">
      <c r="A3828">
        <v>3827</v>
      </c>
      <c r="B3828">
        <v>7.6520999999999999</v>
      </c>
      <c r="C3828">
        <f>'PID Simulator'!$D$7/SQRT(1+('PID Simulator'!$D$8*B3828)^2)</f>
        <v>1.3067192281832616E-2</v>
      </c>
      <c r="D3828">
        <f>-DEGREES(ATAN2(1,'PID Simulator'!$D$8*B3828))+DEGREES(-'PID Simulator'!$D$9*B3828)</f>
        <v>-527.68431813578502</v>
      </c>
    </row>
    <row r="3829" spans="1:4" x14ac:dyDescent="0.15">
      <c r="A3829">
        <v>3828</v>
      </c>
      <c r="B3829">
        <v>7.6540999999999997</v>
      </c>
      <c r="C3829">
        <f>'PID Simulator'!$D$7/SQRT(1+('PID Simulator'!$D$8*B3829)^2)</f>
        <v>1.3063778435158739E-2</v>
      </c>
      <c r="D3829">
        <f>-DEGREES(ATAN2(1,'PID Simulator'!$D$8*B3829))+DEGREES(-'PID Simulator'!$D$9*B3829)</f>
        <v>-527.79910531051473</v>
      </c>
    </row>
    <row r="3830" spans="1:4" x14ac:dyDescent="0.15">
      <c r="A3830">
        <v>3829</v>
      </c>
      <c r="B3830">
        <v>7.6561000000000003</v>
      </c>
      <c r="C3830">
        <f>'PID Simulator'!$D$7/SQRT(1+('PID Simulator'!$D$8*B3830)^2)</f>
        <v>1.3060366371624043E-2</v>
      </c>
      <c r="D3830">
        <f>-DEGREES(ATAN2(1,'PID Simulator'!$D$8*B3830))+DEGREES(-'PID Simulator'!$D$9*B3830)</f>
        <v>-527.91389238306067</v>
      </c>
    </row>
    <row r="3831" spans="1:4" x14ac:dyDescent="0.15">
      <c r="A3831">
        <v>3830</v>
      </c>
      <c r="B3831">
        <v>7.6581000000000001</v>
      </c>
      <c r="C3831">
        <f>'PID Simulator'!$D$7/SQRT(1+('PID Simulator'!$D$8*B3831)^2)</f>
        <v>1.3056956089831951E-2</v>
      </c>
      <c r="D3831">
        <f>-DEGREES(ATAN2(1,'PID Simulator'!$D$8*B3831))+DEGREES(-'PID Simulator'!$D$9*B3831)</f>
        <v>-528.02867935350275</v>
      </c>
    </row>
    <row r="3832" spans="1:4" x14ac:dyDescent="0.15">
      <c r="A3832">
        <v>3831</v>
      </c>
      <c r="B3832">
        <v>7.6600999999999999</v>
      </c>
      <c r="C3832">
        <f>'PID Simulator'!$D$7/SQRT(1+('PID Simulator'!$D$8*B3832)^2)</f>
        <v>1.3053547588387334E-2</v>
      </c>
      <c r="D3832">
        <f>-DEGREES(ATAN2(1,'PID Simulator'!$D$8*B3832))+DEGREES(-'PID Simulator'!$D$9*B3832)</f>
        <v>-528.14346622192113</v>
      </c>
    </row>
    <row r="3833" spans="1:4" x14ac:dyDescent="0.15">
      <c r="A3833">
        <v>3832</v>
      </c>
      <c r="B3833">
        <v>7.6620999999999997</v>
      </c>
      <c r="C3833">
        <f>'PID Simulator'!$D$7/SQRT(1+('PID Simulator'!$D$8*B3833)^2)</f>
        <v>1.3050140865896518E-2</v>
      </c>
      <c r="D3833">
        <f>-DEGREES(ATAN2(1,'PID Simulator'!$D$8*B3833))+DEGREES(-'PID Simulator'!$D$9*B3833)</f>
        <v>-528.2582529883955</v>
      </c>
    </row>
    <row r="3834" spans="1:4" x14ac:dyDescent="0.15">
      <c r="A3834">
        <v>3833</v>
      </c>
      <c r="B3834">
        <v>7.6641000000000004</v>
      </c>
      <c r="C3834">
        <f>'PID Simulator'!$D$7/SQRT(1+('PID Simulator'!$D$8*B3834)^2)</f>
        <v>1.3046735920967289E-2</v>
      </c>
      <c r="D3834">
        <f>-DEGREES(ATAN2(1,'PID Simulator'!$D$8*B3834))+DEGREES(-'PID Simulator'!$D$9*B3834)</f>
        <v>-528.37303965300589</v>
      </c>
    </row>
    <row r="3835" spans="1:4" x14ac:dyDescent="0.15">
      <c r="A3835">
        <v>3834</v>
      </c>
      <c r="B3835">
        <v>7.6661000000000001</v>
      </c>
      <c r="C3835">
        <f>'PID Simulator'!$D$7/SQRT(1+('PID Simulator'!$D$8*B3835)^2)</f>
        <v>1.3043332752208881E-2</v>
      </c>
      <c r="D3835">
        <f>-DEGREES(ATAN2(1,'PID Simulator'!$D$8*B3835))+DEGREES(-'PID Simulator'!$D$9*B3835)</f>
        <v>-528.48782621583166</v>
      </c>
    </row>
    <row r="3836" spans="1:4" x14ac:dyDescent="0.15">
      <c r="A3836">
        <v>3835</v>
      </c>
      <c r="B3836">
        <v>7.6680999999999999</v>
      </c>
      <c r="C3836">
        <f>'PID Simulator'!$D$7/SQRT(1+('PID Simulator'!$D$8*B3836)^2)</f>
        <v>1.3039931358231985E-2</v>
      </c>
      <c r="D3836">
        <f>-DEGREES(ATAN2(1,'PID Simulator'!$D$8*B3836))+DEGREES(-'PID Simulator'!$D$9*B3836)</f>
        <v>-528.60261267695273</v>
      </c>
    </row>
    <row r="3837" spans="1:4" x14ac:dyDescent="0.15">
      <c r="A3837">
        <v>3836</v>
      </c>
      <c r="B3837">
        <v>7.6700999999999997</v>
      </c>
      <c r="C3837">
        <f>'PID Simulator'!$D$7/SQRT(1+('PID Simulator'!$D$8*B3837)^2)</f>
        <v>1.3036531737648731E-2</v>
      </c>
      <c r="D3837">
        <f>-DEGREES(ATAN2(1,'PID Simulator'!$D$8*B3837))+DEGREES(-'PID Simulator'!$D$9*B3837)</f>
        <v>-528.71739903644868</v>
      </c>
    </row>
    <row r="3838" spans="1:4" x14ac:dyDescent="0.15">
      <c r="A3838">
        <v>3837</v>
      </c>
      <c r="B3838">
        <v>7.6721000000000004</v>
      </c>
      <c r="C3838">
        <f>'PID Simulator'!$D$7/SQRT(1+('PID Simulator'!$D$8*B3838)^2)</f>
        <v>1.3033133889072696E-2</v>
      </c>
      <c r="D3838">
        <f>-DEGREES(ATAN2(1,'PID Simulator'!$D$8*B3838))+DEGREES(-'PID Simulator'!$D$9*B3838)</f>
        <v>-528.83218529439864</v>
      </c>
    </row>
    <row r="3839" spans="1:4" x14ac:dyDescent="0.15">
      <c r="A3839">
        <v>3838</v>
      </c>
      <c r="B3839">
        <v>7.6741000000000001</v>
      </c>
      <c r="C3839">
        <f>'PID Simulator'!$D$7/SQRT(1+('PID Simulator'!$D$8*B3839)^2)</f>
        <v>1.3029737811118916E-2</v>
      </c>
      <c r="D3839">
        <f>-DEGREES(ATAN2(1,'PID Simulator'!$D$8*B3839))+DEGREES(-'PID Simulator'!$D$9*B3839)</f>
        <v>-528.9469714508823</v>
      </c>
    </row>
    <row r="3840" spans="1:4" x14ac:dyDescent="0.15">
      <c r="A3840">
        <v>3839</v>
      </c>
      <c r="B3840">
        <v>7.6760999999999999</v>
      </c>
      <c r="C3840">
        <f>'PID Simulator'!$D$7/SQRT(1+('PID Simulator'!$D$8*B3840)^2)</f>
        <v>1.302634350240385E-2</v>
      </c>
      <c r="D3840">
        <f>-DEGREES(ATAN2(1,'PID Simulator'!$D$8*B3840))+DEGREES(-'PID Simulator'!$D$9*B3840)</f>
        <v>-529.06175750597879</v>
      </c>
    </row>
    <row r="3841" spans="1:4" x14ac:dyDescent="0.15">
      <c r="A3841">
        <v>3840</v>
      </c>
      <c r="B3841">
        <v>7.6780999999999997</v>
      </c>
      <c r="C3841">
        <f>'PID Simulator'!$D$7/SQRT(1+('PID Simulator'!$D$8*B3841)^2)</f>
        <v>1.3022950961545413E-2</v>
      </c>
      <c r="D3841">
        <f>-DEGREES(ATAN2(1,'PID Simulator'!$D$8*B3841))+DEGREES(-'PID Simulator'!$D$9*B3841)</f>
        <v>-529.17654345976734</v>
      </c>
    </row>
    <row r="3842" spans="1:4" x14ac:dyDescent="0.15">
      <c r="A3842">
        <v>3841</v>
      </c>
      <c r="B3842">
        <v>7.6800999999999995</v>
      </c>
      <c r="C3842">
        <f>'PID Simulator'!$D$7/SQRT(1+('PID Simulator'!$D$8*B3842)^2)</f>
        <v>1.3019560187162951E-2</v>
      </c>
      <c r="D3842">
        <f>-DEGREES(ATAN2(1,'PID Simulator'!$D$8*B3842))+DEGREES(-'PID Simulator'!$D$9*B3842)</f>
        <v>-529.29132931232709</v>
      </c>
    </row>
    <row r="3843" spans="1:4" x14ac:dyDescent="0.15">
      <c r="A3843">
        <v>3842</v>
      </c>
      <c r="B3843">
        <v>7.6821000000000002</v>
      </c>
      <c r="C3843">
        <f>'PID Simulator'!$D$7/SQRT(1+('PID Simulator'!$D$8*B3843)^2)</f>
        <v>1.3016171177877246E-2</v>
      </c>
      <c r="D3843">
        <f>-DEGREES(ATAN2(1,'PID Simulator'!$D$8*B3843))+DEGREES(-'PID Simulator'!$D$9*B3843)</f>
        <v>-529.40611506373727</v>
      </c>
    </row>
    <row r="3844" spans="1:4" x14ac:dyDescent="0.15">
      <c r="A3844">
        <v>3843</v>
      </c>
      <c r="B3844">
        <v>7.6840999999999999</v>
      </c>
      <c r="C3844">
        <f>'PID Simulator'!$D$7/SQRT(1+('PID Simulator'!$D$8*B3844)^2)</f>
        <v>1.3012783932310527E-2</v>
      </c>
      <c r="D3844">
        <f>-DEGREES(ATAN2(1,'PID Simulator'!$D$8*B3844))+DEGREES(-'PID Simulator'!$D$9*B3844)</f>
        <v>-529.52090071407656</v>
      </c>
    </row>
    <row r="3845" spans="1:4" x14ac:dyDescent="0.15">
      <c r="A3845">
        <v>3844</v>
      </c>
      <c r="B3845">
        <v>7.6860999999999997</v>
      </c>
      <c r="C3845">
        <f>'PID Simulator'!$D$7/SQRT(1+('PID Simulator'!$D$8*B3845)^2)</f>
        <v>1.3009398449086444E-2</v>
      </c>
      <c r="D3845">
        <f>-DEGREES(ATAN2(1,'PID Simulator'!$D$8*B3845))+DEGREES(-'PID Simulator'!$D$9*B3845)</f>
        <v>-529.63568626342385</v>
      </c>
    </row>
    <row r="3846" spans="1:4" x14ac:dyDescent="0.15">
      <c r="A3846">
        <v>3845</v>
      </c>
      <c r="B3846">
        <v>7.6880999999999995</v>
      </c>
      <c r="C3846">
        <f>'PID Simulator'!$D$7/SQRT(1+('PID Simulator'!$D$8*B3846)^2)</f>
        <v>1.300601472683008E-2</v>
      </c>
      <c r="D3846">
        <f>-DEGREES(ATAN2(1,'PID Simulator'!$D$8*B3846))+DEGREES(-'PID Simulator'!$D$9*B3846)</f>
        <v>-529.75047171185815</v>
      </c>
    </row>
    <row r="3847" spans="1:4" x14ac:dyDescent="0.15">
      <c r="A3847">
        <v>3846</v>
      </c>
      <c r="B3847">
        <v>7.6901000000000002</v>
      </c>
      <c r="C3847">
        <f>'PID Simulator'!$D$7/SQRT(1+('PID Simulator'!$D$8*B3847)^2)</f>
        <v>1.3002632764167958E-2</v>
      </c>
      <c r="D3847">
        <f>-DEGREES(ATAN2(1,'PID Simulator'!$D$8*B3847))+DEGREES(-'PID Simulator'!$D$9*B3847)</f>
        <v>-529.86525705945803</v>
      </c>
    </row>
    <row r="3848" spans="1:4" x14ac:dyDescent="0.15">
      <c r="A3848">
        <v>3847</v>
      </c>
      <c r="B3848">
        <v>7.6920999999999999</v>
      </c>
      <c r="C3848">
        <f>'PID Simulator'!$D$7/SQRT(1+('PID Simulator'!$D$8*B3848)^2)</f>
        <v>1.2999252559728017E-2</v>
      </c>
      <c r="D3848">
        <f>-DEGREES(ATAN2(1,'PID Simulator'!$D$8*B3848))+DEGREES(-'PID Simulator'!$D$9*B3848)</f>
        <v>-529.98004230630227</v>
      </c>
    </row>
    <row r="3849" spans="1:4" x14ac:dyDescent="0.15">
      <c r="A3849">
        <v>3848</v>
      </c>
      <c r="B3849">
        <v>7.6940999999999997</v>
      </c>
      <c r="C3849">
        <f>'PID Simulator'!$D$7/SQRT(1+('PID Simulator'!$D$8*B3849)^2)</f>
        <v>1.2995874112139622E-2</v>
      </c>
      <c r="D3849">
        <f>-DEGREES(ATAN2(1,'PID Simulator'!$D$8*B3849))+DEGREES(-'PID Simulator'!$D$9*B3849)</f>
        <v>-530.09482745246908</v>
      </c>
    </row>
    <row r="3850" spans="1:4" x14ac:dyDescent="0.15">
      <c r="A3850">
        <v>3849</v>
      </c>
      <c r="B3850">
        <v>7.6960999999999995</v>
      </c>
      <c r="C3850">
        <f>'PID Simulator'!$D$7/SQRT(1+('PID Simulator'!$D$8*B3850)^2)</f>
        <v>1.2992497420033576E-2</v>
      </c>
      <c r="D3850">
        <f>-DEGREES(ATAN2(1,'PID Simulator'!$D$8*B3850))+DEGREES(-'PID Simulator'!$D$9*B3850)</f>
        <v>-530.20961249803736</v>
      </c>
    </row>
    <row r="3851" spans="1:4" x14ac:dyDescent="0.15">
      <c r="A3851">
        <v>3850</v>
      </c>
      <c r="B3851">
        <v>7.6981000000000002</v>
      </c>
      <c r="C3851">
        <f>'PID Simulator'!$D$7/SQRT(1+('PID Simulator'!$D$8*B3851)^2)</f>
        <v>1.2989122482042091E-2</v>
      </c>
      <c r="D3851">
        <f>-DEGREES(ATAN2(1,'PID Simulator'!$D$8*B3851))+DEGREES(-'PID Simulator'!$D$9*B3851)</f>
        <v>-530.32439744308533</v>
      </c>
    </row>
    <row r="3852" spans="1:4" x14ac:dyDescent="0.15">
      <c r="A3852">
        <v>3851</v>
      </c>
      <c r="B3852">
        <v>7.7000999999999999</v>
      </c>
      <c r="C3852">
        <f>'PID Simulator'!$D$7/SQRT(1+('PID Simulator'!$D$8*B3852)^2)</f>
        <v>1.2985749296798799E-2</v>
      </c>
      <c r="D3852">
        <f>-DEGREES(ATAN2(1,'PID Simulator'!$D$8*B3852))+DEGREES(-'PID Simulator'!$D$9*B3852)</f>
        <v>-530.43918228769121</v>
      </c>
    </row>
    <row r="3853" spans="1:4" x14ac:dyDescent="0.15">
      <c r="A3853">
        <v>3852</v>
      </c>
      <c r="B3853">
        <v>7.7020999999999997</v>
      </c>
      <c r="C3853">
        <f>'PID Simulator'!$D$7/SQRT(1+('PID Simulator'!$D$8*B3853)^2)</f>
        <v>1.2982377862938758E-2</v>
      </c>
      <c r="D3853">
        <f>-DEGREES(ATAN2(1,'PID Simulator'!$D$8*B3853))+DEGREES(-'PID Simulator'!$D$9*B3853)</f>
        <v>-530.55396703193321</v>
      </c>
    </row>
    <row r="3854" spans="1:4" x14ac:dyDescent="0.15">
      <c r="A3854">
        <v>3853</v>
      </c>
      <c r="B3854">
        <v>7.7040999999999995</v>
      </c>
      <c r="C3854">
        <f>'PID Simulator'!$D$7/SQRT(1+('PID Simulator'!$D$8*B3854)^2)</f>
        <v>1.2979008179098448E-2</v>
      </c>
      <c r="D3854">
        <f>-DEGREES(ATAN2(1,'PID Simulator'!$D$8*B3854))+DEGREES(-'PID Simulator'!$D$9*B3854)</f>
        <v>-530.66875167588967</v>
      </c>
    </row>
    <row r="3855" spans="1:4" x14ac:dyDescent="0.15">
      <c r="A3855">
        <v>3854</v>
      </c>
      <c r="B3855">
        <v>7.7061000000000002</v>
      </c>
      <c r="C3855">
        <f>'PID Simulator'!$D$7/SQRT(1+('PID Simulator'!$D$8*B3855)^2)</f>
        <v>1.2975640243915742E-2</v>
      </c>
      <c r="D3855">
        <f>-DEGREES(ATAN2(1,'PID Simulator'!$D$8*B3855))+DEGREES(-'PID Simulator'!$D$9*B3855)</f>
        <v>-530.78353621963856</v>
      </c>
    </row>
    <row r="3856" spans="1:4" x14ac:dyDescent="0.15">
      <c r="A3856">
        <v>3855</v>
      </c>
      <c r="B3856">
        <v>7.7081</v>
      </c>
      <c r="C3856">
        <f>'PID Simulator'!$D$7/SQRT(1+('PID Simulator'!$D$8*B3856)^2)</f>
        <v>1.2972274056029947E-2</v>
      </c>
      <c r="D3856">
        <f>-DEGREES(ATAN2(1,'PID Simulator'!$D$8*B3856))+DEGREES(-'PID Simulator'!$D$9*B3856)</f>
        <v>-530.89832066325778</v>
      </c>
    </row>
    <row r="3857" spans="1:4" x14ac:dyDescent="0.15">
      <c r="A3857">
        <v>3856</v>
      </c>
      <c r="B3857">
        <v>7.7100999999999997</v>
      </c>
      <c r="C3857">
        <f>'PID Simulator'!$D$7/SQRT(1+('PID Simulator'!$D$8*B3857)^2)</f>
        <v>1.2968909614081774E-2</v>
      </c>
      <c r="D3857">
        <f>-DEGREES(ATAN2(1,'PID Simulator'!$D$8*B3857))+DEGREES(-'PID Simulator'!$D$9*B3857)</f>
        <v>-531.01310500682541</v>
      </c>
    </row>
    <row r="3858" spans="1:4" x14ac:dyDescent="0.15">
      <c r="A3858">
        <v>3857</v>
      </c>
      <c r="B3858">
        <v>7.7120999999999995</v>
      </c>
      <c r="C3858">
        <f>'PID Simulator'!$D$7/SQRT(1+('PID Simulator'!$D$8*B3858)^2)</f>
        <v>1.2965546916713346E-2</v>
      </c>
      <c r="D3858">
        <f>-DEGREES(ATAN2(1,'PID Simulator'!$D$8*B3858))+DEGREES(-'PID Simulator'!$D$9*B3858)</f>
        <v>-531.12788925041912</v>
      </c>
    </row>
    <row r="3859" spans="1:4" x14ac:dyDescent="0.15">
      <c r="A3859">
        <v>3858</v>
      </c>
      <c r="B3859">
        <v>7.7141000000000002</v>
      </c>
      <c r="C3859">
        <f>'PID Simulator'!$D$7/SQRT(1+('PID Simulator'!$D$8*B3859)^2)</f>
        <v>1.2962185962568184E-2</v>
      </c>
      <c r="D3859">
        <f>-DEGREES(ATAN2(1,'PID Simulator'!$D$8*B3859))+DEGREES(-'PID Simulator'!$D$9*B3859)</f>
        <v>-531.24267339411665</v>
      </c>
    </row>
    <row r="3860" spans="1:4" x14ac:dyDescent="0.15">
      <c r="A3860">
        <v>3859</v>
      </c>
      <c r="B3860">
        <v>7.7161</v>
      </c>
      <c r="C3860">
        <f>'PID Simulator'!$D$7/SQRT(1+('PID Simulator'!$D$8*B3860)^2)</f>
        <v>1.2958826750291226E-2</v>
      </c>
      <c r="D3860">
        <f>-DEGREES(ATAN2(1,'PID Simulator'!$D$8*B3860))+DEGREES(-'PID Simulator'!$D$9*B3860)</f>
        <v>-531.35745743799578</v>
      </c>
    </row>
    <row r="3861" spans="1:4" x14ac:dyDescent="0.15">
      <c r="A3861">
        <v>3860</v>
      </c>
      <c r="B3861">
        <v>7.7180999999999997</v>
      </c>
      <c r="C3861">
        <f>'PID Simulator'!$D$7/SQRT(1+('PID Simulator'!$D$8*B3861)^2)</f>
        <v>1.2955469278528814E-2</v>
      </c>
      <c r="D3861">
        <f>-DEGREES(ATAN2(1,'PID Simulator'!$D$8*B3861))+DEGREES(-'PID Simulator'!$D$9*B3861)</f>
        <v>-531.47224138213392</v>
      </c>
    </row>
    <row r="3862" spans="1:4" x14ac:dyDescent="0.15">
      <c r="A3862">
        <v>3861</v>
      </c>
      <c r="B3862">
        <v>7.7200999999999995</v>
      </c>
      <c r="C3862">
        <f>'PID Simulator'!$D$7/SQRT(1+('PID Simulator'!$D$8*B3862)^2)</f>
        <v>1.2952113545928678E-2</v>
      </c>
      <c r="D3862">
        <f>-DEGREES(ATAN2(1,'PID Simulator'!$D$8*B3862))+DEGREES(-'PID Simulator'!$D$9*B3862)</f>
        <v>-531.58702522660883</v>
      </c>
    </row>
    <row r="3863" spans="1:4" x14ac:dyDescent="0.15">
      <c r="A3863">
        <v>3862</v>
      </c>
      <c r="B3863">
        <v>7.7221000000000002</v>
      </c>
      <c r="C3863">
        <f>'PID Simulator'!$D$7/SQRT(1+('PID Simulator'!$D$8*B3863)^2)</f>
        <v>1.2948759551139968E-2</v>
      </c>
      <c r="D3863">
        <f>-DEGREES(ATAN2(1,'PID Simulator'!$D$8*B3863))+DEGREES(-'PID Simulator'!$D$9*B3863)</f>
        <v>-531.70180897149771</v>
      </c>
    </row>
    <row r="3864" spans="1:4" x14ac:dyDescent="0.15">
      <c r="A3864">
        <v>3863</v>
      </c>
      <c r="B3864">
        <v>7.7241</v>
      </c>
      <c r="C3864">
        <f>'PID Simulator'!$D$7/SQRT(1+('PID Simulator'!$D$8*B3864)^2)</f>
        <v>1.2945407292813217E-2</v>
      </c>
      <c r="D3864">
        <f>-DEGREES(ATAN2(1,'PID Simulator'!$D$8*B3864))+DEGREES(-'PID Simulator'!$D$9*B3864)</f>
        <v>-531.81659261687787</v>
      </c>
    </row>
    <row r="3865" spans="1:4" x14ac:dyDescent="0.15">
      <c r="A3865">
        <v>3864</v>
      </c>
      <c r="B3865">
        <v>7.7260999999999997</v>
      </c>
      <c r="C3865">
        <f>'PID Simulator'!$D$7/SQRT(1+('PID Simulator'!$D$8*B3865)^2)</f>
        <v>1.2942056769600366E-2</v>
      </c>
      <c r="D3865">
        <f>-DEGREES(ATAN2(1,'PID Simulator'!$D$8*B3865))+DEGREES(-'PID Simulator'!$D$9*B3865)</f>
        <v>-531.93137616282672</v>
      </c>
    </row>
    <row r="3866" spans="1:4" x14ac:dyDescent="0.15">
      <c r="A3866">
        <v>3865</v>
      </c>
      <c r="B3866">
        <v>7.7280999999999995</v>
      </c>
      <c r="C3866">
        <f>'PID Simulator'!$D$7/SQRT(1+('PID Simulator'!$D$8*B3866)^2)</f>
        <v>1.2938707980154743E-2</v>
      </c>
      <c r="D3866">
        <f>-DEGREES(ATAN2(1,'PID Simulator'!$D$8*B3866))+DEGREES(-'PID Simulator'!$D$9*B3866)</f>
        <v>-532.04615960942147</v>
      </c>
    </row>
    <row r="3867" spans="1:4" x14ac:dyDescent="0.15">
      <c r="A3867">
        <v>3866</v>
      </c>
      <c r="B3867">
        <v>7.7301000000000002</v>
      </c>
      <c r="C3867">
        <f>'PID Simulator'!$D$7/SQRT(1+('PID Simulator'!$D$8*B3867)^2)</f>
        <v>1.2935360923131066E-2</v>
      </c>
      <c r="D3867">
        <f>-DEGREES(ATAN2(1,'PID Simulator'!$D$8*B3867))+DEGREES(-'PID Simulator'!$D$9*B3867)</f>
        <v>-532.16094295673895</v>
      </c>
    </row>
    <row r="3868" spans="1:4" x14ac:dyDescent="0.15">
      <c r="A3868">
        <v>3867</v>
      </c>
      <c r="B3868">
        <v>7.7321</v>
      </c>
      <c r="C3868">
        <f>'PID Simulator'!$D$7/SQRT(1+('PID Simulator'!$D$8*B3868)^2)</f>
        <v>1.2932015597185459E-2</v>
      </c>
      <c r="D3868">
        <f>-DEGREES(ATAN2(1,'PID Simulator'!$D$8*B3868))+DEGREES(-'PID Simulator'!$D$9*B3868)</f>
        <v>-532.27572620485648</v>
      </c>
    </row>
    <row r="3869" spans="1:4" x14ac:dyDescent="0.15">
      <c r="A3869">
        <v>3868</v>
      </c>
      <c r="B3869">
        <v>7.7340999999999998</v>
      </c>
      <c r="C3869">
        <f>'PID Simulator'!$D$7/SQRT(1+('PID Simulator'!$D$8*B3869)^2)</f>
        <v>1.2928672000975422E-2</v>
      </c>
      <c r="D3869">
        <f>-DEGREES(ATAN2(1,'PID Simulator'!$D$8*B3869))+DEGREES(-'PID Simulator'!$D$9*B3869)</f>
        <v>-532.39050935385092</v>
      </c>
    </row>
    <row r="3870" spans="1:4" x14ac:dyDescent="0.15">
      <c r="A3870">
        <v>3869</v>
      </c>
      <c r="B3870">
        <v>7.7360999999999995</v>
      </c>
      <c r="C3870">
        <f>'PID Simulator'!$D$7/SQRT(1+('PID Simulator'!$D$8*B3870)^2)</f>
        <v>1.2925330133159846E-2</v>
      </c>
      <c r="D3870">
        <f>-DEGREES(ATAN2(1,'PID Simulator'!$D$8*B3870))+DEGREES(-'PID Simulator'!$D$9*B3870)</f>
        <v>-532.50529240379899</v>
      </c>
    </row>
    <row r="3871" spans="1:4" x14ac:dyDescent="0.15">
      <c r="A3871">
        <v>3870</v>
      </c>
      <c r="B3871">
        <v>7.7381000000000002</v>
      </c>
      <c r="C3871">
        <f>'PID Simulator'!$D$7/SQRT(1+('PID Simulator'!$D$8*B3871)^2)</f>
        <v>1.2921989992399012E-2</v>
      </c>
      <c r="D3871">
        <f>-DEGREES(ATAN2(1,'PID Simulator'!$D$8*B3871))+DEGREES(-'PID Simulator'!$D$9*B3871)</f>
        <v>-532.62007535477767</v>
      </c>
    </row>
    <row r="3872" spans="1:4" x14ac:dyDescent="0.15">
      <c r="A3872">
        <v>3871</v>
      </c>
      <c r="B3872">
        <v>7.7401</v>
      </c>
      <c r="C3872">
        <f>'PID Simulator'!$D$7/SQRT(1+('PID Simulator'!$D$8*B3872)^2)</f>
        <v>1.2918651577354581E-2</v>
      </c>
      <c r="D3872">
        <f>-DEGREES(ATAN2(1,'PID Simulator'!$D$8*B3872))+DEGREES(-'PID Simulator'!$D$9*B3872)</f>
        <v>-532.73485820686358</v>
      </c>
    </row>
    <row r="3873" spans="1:4" x14ac:dyDescent="0.15">
      <c r="A3873">
        <v>3872</v>
      </c>
      <c r="B3873">
        <v>7.7420999999999998</v>
      </c>
      <c r="C3873">
        <f>'PID Simulator'!$D$7/SQRT(1+('PID Simulator'!$D$8*B3873)^2)</f>
        <v>1.2915314886689599E-2</v>
      </c>
      <c r="D3873">
        <f>-DEGREES(ATAN2(1,'PID Simulator'!$D$8*B3873))+DEGREES(-'PID Simulator'!$D$9*B3873)</f>
        <v>-532.84964096013323</v>
      </c>
    </row>
    <row r="3874" spans="1:4" x14ac:dyDescent="0.15">
      <c r="A3874">
        <v>3873</v>
      </c>
      <c r="B3874">
        <v>7.7440999999999995</v>
      </c>
      <c r="C3874">
        <f>'PID Simulator'!$D$7/SQRT(1+('PID Simulator'!$D$8*B3874)^2)</f>
        <v>1.2911979919068485E-2</v>
      </c>
      <c r="D3874">
        <f>-DEGREES(ATAN2(1,'PID Simulator'!$D$8*B3874))+DEGREES(-'PID Simulator'!$D$9*B3874)</f>
        <v>-532.96442361466325</v>
      </c>
    </row>
    <row r="3875" spans="1:4" x14ac:dyDescent="0.15">
      <c r="A3875">
        <v>3874</v>
      </c>
      <c r="B3875">
        <v>7.7461000000000002</v>
      </c>
      <c r="C3875">
        <f>'PID Simulator'!$D$7/SQRT(1+('PID Simulator'!$D$8*B3875)^2)</f>
        <v>1.2908646673157052E-2</v>
      </c>
      <c r="D3875">
        <f>-DEGREES(ATAN2(1,'PID Simulator'!$D$8*B3875))+DEGREES(-'PID Simulator'!$D$9*B3875)</f>
        <v>-533.07920617053026</v>
      </c>
    </row>
    <row r="3876" spans="1:4" x14ac:dyDescent="0.15">
      <c r="A3876">
        <v>3875</v>
      </c>
      <c r="B3876">
        <v>7.7481</v>
      </c>
      <c r="C3876">
        <f>'PID Simulator'!$D$7/SQRT(1+('PID Simulator'!$D$8*B3876)^2)</f>
        <v>1.2905315147622476E-2</v>
      </c>
      <c r="D3876">
        <f>-DEGREES(ATAN2(1,'PID Simulator'!$D$8*B3876))+DEGREES(-'PID Simulator'!$D$9*B3876)</f>
        <v>-533.19398862781054</v>
      </c>
    </row>
    <row r="3877" spans="1:4" x14ac:dyDescent="0.15">
      <c r="A3877">
        <v>3876</v>
      </c>
      <c r="B3877">
        <v>7.7500999999999998</v>
      </c>
      <c r="C3877">
        <f>'PID Simulator'!$D$7/SQRT(1+('PID Simulator'!$D$8*B3877)^2)</f>
        <v>1.2901985341133312E-2</v>
      </c>
      <c r="D3877">
        <f>-DEGREES(ATAN2(1,'PID Simulator'!$D$8*B3877))+DEGREES(-'PID Simulator'!$D$9*B3877)</f>
        <v>-533.30877098658016</v>
      </c>
    </row>
    <row r="3878" spans="1:4" x14ac:dyDescent="0.15">
      <c r="A3878">
        <v>3877</v>
      </c>
      <c r="B3878">
        <v>7.7520999999999995</v>
      </c>
      <c r="C3878">
        <f>'PID Simulator'!$D$7/SQRT(1+('PID Simulator'!$D$8*B3878)^2)</f>
        <v>1.2898657252359492E-2</v>
      </c>
      <c r="D3878">
        <f>-DEGREES(ATAN2(1,'PID Simulator'!$D$8*B3878))+DEGREES(-'PID Simulator'!$D$9*B3878)</f>
        <v>-533.42355324691562</v>
      </c>
    </row>
    <row r="3879" spans="1:4" x14ac:dyDescent="0.15">
      <c r="A3879">
        <v>3878</v>
      </c>
      <c r="B3879">
        <v>7.7541000000000002</v>
      </c>
      <c r="C3879">
        <f>'PID Simulator'!$D$7/SQRT(1+('PID Simulator'!$D$8*B3879)^2)</f>
        <v>1.2895330879972317E-2</v>
      </c>
      <c r="D3879">
        <f>-DEGREES(ATAN2(1,'PID Simulator'!$D$8*B3879))+DEGREES(-'PID Simulator'!$D$9*B3879)</f>
        <v>-533.53833540889309</v>
      </c>
    </row>
    <row r="3880" spans="1:4" x14ac:dyDescent="0.15">
      <c r="A3880">
        <v>3879</v>
      </c>
      <c r="B3880">
        <v>7.7561</v>
      </c>
      <c r="C3880">
        <f>'PID Simulator'!$D$7/SQRT(1+('PID Simulator'!$D$8*B3880)^2)</f>
        <v>1.2892006222644458E-2</v>
      </c>
      <c r="D3880">
        <f>-DEGREES(ATAN2(1,'PID Simulator'!$D$8*B3880))+DEGREES(-'PID Simulator'!$D$9*B3880)</f>
        <v>-533.65311747258852</v>
      </c>
    </row>
    <row r="3881" spans="1:4" x14ac:dyDescent="0.15">
      <c r="A3881">
        <v>3880</v>
      </c>
      <c r="B3881">
        <v>7.7580999999999998</v>
      </c>
      <c r="C3881">
        <f>'PID Simulator'!$D$7/SQRT(1+('PID Simulator'!$D$8*B3881)^2)</f>
        <v>1.2888683279049953E-2</v>
      </c>
      <c r="D3881">
        <f>-DEGREES(ATAN2(1,'PID Simulator'!$D$8*B3881))+DEGREES(-'PID Simulator'!$D$9*B3881)</f>
        <v>-533.76789943807796</v>
      </c>
    </row>
    <row r="3882" spans="1:4" x14ac:dyDescent="0.15">
      <c r="A3882">
        <v>3881</v>
      </c>
      <c r="B3882">
        <v>7.7600999999999996</v>
      </c>
      <c r="C3882">
        <f>'PID Simulator'!$D$7/SQRT(1+('PID Simulator'!$D$8*B3882)^2)</f>
        <v>1.2885362047864208E-2</v>
      </c>
      <c r="D3882">
        <f>-DEGREES(ATAN2(1,'PID Simulator'!$D$8*B3882))+DEGREES(-'PID Simulator'!$D$9*B3882)</f>
        <v>-533.88268130543725</v>
      </c>
    </row>
    <row r="3883" spans="1:4" x14ac:dyDescent="0.15">
      <c r="A3883">
        <v>3882</v>
      </c>
      <c r="B3883">
        <v>7.7621000000000002</v>
      </c>
      <c r="C3883">
        <f>'PID Simulator'!$D$7/SQRT(1+('PID Simulator'!$D$8*B3883)^2)</f>
        <v>1.2882042527763994E-2</v>
      </c>
      <c r="D3883">
        <f>-DEGREES(ATAN2(1,'PID Simulator'!$D$8*B3883))+DEGREES(-'PID Simulator'!$D$9*B3883)</f>
        <v>-533.99746307474231</v>
      </c>
    </row>
    <row r="3884" spans="1:4" x14ac:dyDescent="0.15">
      <c r="A3884">
        <v>3883</v>
      </c>
      <c r="B3884">
        <v>7.7641</v>
      </c>
      <c r="C3884">
        <f>'PID Simulator'!$D$7/SQRT(1+('PID Simulator'!$D$8*B3884)^2)</f>
        <v>1.2878724717427447E-2</v>
      </c>
      <c r="D3884">
        <f>-DEGREES(ATAN2(1,'PID Simulator'!$D$8*B3884))+DEGREES(-'PID Simulator'!$D$9*B3884)</f>
        <v>-534.11224474606888</v>
      </c>
    </row>
    <row r="3885" spans="1:4" x14ac:dyDescent="0.15">
      <c r="A3885">
        <v>3884</v>
      </c>
      <c r="B3885">
        <v>7.7660999999999998</v>
      </c>
      <c r="C3885">
        <f>'PID Simulator'!$D$7/SQRT(1+('PID Simulator'!$D$8*B3885)^2)</f>
        <v>1.2875408615534057E-2</v>
      </c>
      <c r="D3885">
        <f>-DEGREES(ATAN2(1,'PID Simulator'!$D$8*B3885))+DEGREES(-'PID Simulator'!$D$9*B3885)</f>
        <v>-534.22702631949255</v>
      </c>
    </row>
    <row r="3886" spans="1:4" x14ac:dyDescent="0.15">
      <c r="A3886">
        <v>3885</v>
      </c>
      <c r="B3886">
        <v>7.7680999999999996</v>
      </c>
      <c r="C3886">
        <f>'PID Simulator'!$D$7/SQRT(1+('PID Simulator'!$D$8*B3886)^2)</f>
        <v>1.287209422076468E-2</v>
      </c>
      <c r="D3886">
        <f>-DEGREES(ATAN2(1,'PID Simulator'!$D$8*B3886))+DEGREES(-'PID Simulator'!$D$9*B3886)</f>
        <v>-534.34180779508915</v>
      </c>
    </row>
    <row r="3887" spans="1:4" x14ac:dyDescent="0.15">
      <c r="A3887">
        <v>3886</v>
      </c>
      <c r="B3887">
        <v>7.7701000000000002</v>
      </c>
      <c r="C3887">
        <f>'PID Simulator'!$D$7/SQRT(1+('PID Simulator'!$D$8*B3887)^2)</f>
        <v>1.2868781531801522E-2</v>
      </c>
      <c r="D3887">
        <f>-DEGREES(ATAN2(1,'PID Simulator'!$D$8*B3887))+DEGREES(-'PID Simulator'!$D$9*B3887)</f>
        <v>-534.45658917293395</v>
      </c>
    </row>
    <row r="3888" spans="1:4" x14ac:dyDescent="0.15">
      <c r="A3888">
        <v>3887</v>
      </c>
      <c r="B3888">
        <v>7.7721</v>
      </c>
      <c r="C3888">
        <f>'PID Simulator'!$D$7/SQRT(1+('PID Simulator'!$D$8*B3888)^2)</f>
        <v>1.2865470547328159E-2</v>
      </c>
      <c r="D3888">
        <f>-DEGREES(ATAN2(1,'PID Simulator'!$D$8*B3888))+DEGREES(-'PID Simulator'!$D$9*B3888)</f>
        <v>-534.57137045310242</v>
      </c>
    </row>
    <row r="3889" spans="1:4" x14ac:dyDescent="0.15">
      <c r="A3889">
        <v>3888</v>
      </c>
      <c r="B3889">
        <v>7.7740999999999998</v>
      </c>
      <c r="C3889">
        <f>'PID Simulator'!$D$7/SQRT(1+('PID Simulator'!$D$8*B3889)^2)</f>
        <v>1.2862161266029506E-2</v>
      </c>
      <c r="D3889">
        <f>-DEGREES(ATAN2(1,'PID Simulator'!$D$8*B3889))+DEGREES(-'PID Simulator'!$D$9*B3889)</f>
        <v>-534.68615163567017</v>
      </c>
    </row>
    <row r="3890" spans="1:4" x14ac:dyDescent="0.15">
      <c r="A3890">
        <v>3889</v>
      </c>
      <c r="B3890">
        <v>7.7760999999999996</v>
      </c>
      <c r="C3890">
        <f>'PID Simulator'!$D$7/SQRT(1+('PID Simulator'!$D$8*B3890)^2)</f>
        <v>1.2858853686591842E-2</v>
      </c>
      <c r="D3890">
        <f>-DEGREES(ATAN2(1,'PID Simulator'!$D$8*B3890))+DEGREES(-'PID Simulator'!$D$9*B3890)</f>
        <v>-534.80093272071224</v>
      </c>
    </row>
    <row r="3891" spans="1:4" x14ac:dyDescent="0.15">
      <c r="A3891">
        <v>3890</v>
      </c>
      <c r="B3891">
        <v>7.7781000000000002</v>
      </c>
      <c r="C3891">
        <f>'PID Simulator'!$D$7/SQRT(1+('PID Simulator'!$D$8*B3891)^2)</f>
        <v>1.2855547807702782E-2</v>
      </c>
      <c r="D3891">
        <f>-DEGREES(ATAN2(1,'PID Simulator'!$D$8*B3891))+DEGREES(-'PID Simulator'!$D$9*B3891)</f>
        <v>-534.915713708304</v>
      </c>
    </row>
    <row r="3892" spans="1:4" x14ac:dyDescent="0.15">
      <c r="A3892">
        <v>3891</v>
      </c>
      <c r="B3892">
        <v>7.7801</v>
      </c>
      <c r="C3892">
        <f>'PID Simulator'!$D$7/SQRT(1+('PID Simulator'!$D$8*B3892)^2)</f>
        <v>1.285224362805131E-2</v>
      </c>
      <c r="D3892">
        <f>-DEGREES(ATAN2(1,'PID Simulator'!$D$8*B3892))+DEGREES(-'PID Simulator'!$D$9*B3892)</f>
        <v>-535.03049459852048</v>
      </c>
    </row>
    <row r="3893" spans="1:4" x14ac:dyDescent="0.15">
      <c r="A3893">
        <v>3892</v>
      </c>
      <c r="B3893">
        <v>7.7820999999999998</v>
      </c>
      <c r="C3893">
        <f>'PID Simulator'!$D$7/SQRT(1+('PID Simulator'!$D$8*B3893)^2)</f>
        <v>1.2848941146327741E-2</v>
      </c>
      <c r="D3893">
        <f>-DEGREES(ATAN2(1,'PID Simulator'!$D$8*B3893))+DEGREES(-'PID Simulator'!$D$9*B3893)</f>
        <v>-535.14527539143683</v>
      </c>
    </row>
    <row r="3894" spans="1:4" x14ac:dyDescent="0.15">
      <c r="A3894">
        <v>3893</v>
      </c>
      <c r="B3894">
        <v>7.7840999999999996</v>
      </c>
      <c r="C3894">
        <f>'PID Simulator'!$D$7/SQRT(1+('PID Simulator'!$D$8*B3894)^2)</f>
        <v>1.2845640361223739E-2</v>
      </c>
      <c r="D3894">
        <f>-DEGREES(ATAN2(1,'PID Simulator'!$D$8*B3894))+DEGREES(-'PID Simulator'!$D$9*B3894)</f>
        <v>-535.26005608712796</v>
      </c>
    </row>
    <row r="3895" spans="1:4" x14ac:dyDescent="0.15">
      <c r="A3895">
        <v>3894</v>
      </c>
      <c r="B3895">
        <v>7.7861000000000002</v>
      </c>
      <c r="C3895">
        <f>'PID Simulator'!$D$7/SQRT(1+('PID Simulator'!$D$8*B3895)^2)</f>
        <v>1.2842341271432316E-2</v>
      </c>
      <c r="D3895">
        <f>-DEGREES(ATAN2(1,'PID Simulator'!$D$8*B3895))+DEGREES(-'PID Simulator'!$D$9*B3895)</f>
        <v>-535.37483668566881</v>
      </c>
    </row>
    <row r="3896" spans="1:4" x14ac:dyDescent="0.15">
      <c r="A3896">
        <v>3895</v>
      </c>
      <c r="B3896">
        <v>7.7881</v>
      </c>
      <c r="C3896">
        <f>'PID Simulator'!$D$7/SQRT(1+('PID Simulator'!$D$8*B3896)^2)</f>
        <v>1.2839043875647825E-2</v>
      </c>
      <c r="D3896">
        <f>-DEGREES(ATAN2(1,'PID Simulator'!$D$8*B3896))+DEGREES(-'PID Simulator'!$D$9*B3896)</f>
        <v>-535.48961718713417</v>
      </c>
    </row>
    <row r="3897" spans="1:4" x14ac:dyDescent="0.15">
      <c r="A3897">
        <v>3896</v>
      </c>
      <c r="B3897">
        <v>7.7900999999999998</v>
      </c>
      <c r="C3897">
        <f>'PID Simulator'!$D$7/SQRT(1+('PID Simulator'!$D$8*B3897)^2)</f>
        <v>1.2835748172565954E-2</v>
      </c>
      <c r="D3897">
        <f>-DEGREES(ATAN2(1,'PID Simulator'!$D$8*B3897))+DEGREES(-'PID Simulator'!$D$9*B3897)</f>
        <v>-535.60439759159885</v>
      </c>
    </row>
    <row r="3898" spans="1:4" x14ac:dyDescent="0.15">
      <c r="A3898">
        <v>3897</v>
      </c>
      <c r="B3898">
        <v>7.7920999999999996</v>
      </c>
      <c r="C3898">
        <f>'PID Simulator'!$D$7/SQRT(1+('PID Simulator'!$D$8*B3898)^2)</f>
        <v>1.283245416088374E-2</v>
      </c>
      <c r="D3898">
        <f>-DEGREES(ATAN2(1,'PID Simulator'!$D$8*B3898))+DEGREES(-'PID Simulator'!$D$9*B3898)</f>
        <v>-535.71917789913743</v>
      </c>
    </row>
    <row r="3899" spans="1:4" x14ac:dyDescent="0.15">
      <c r="A3899">
        <v>3898</v>
      </c>
      <c r="B3899">
        <v>7.7941000000000003</v>
      </c>
      <c r="C3899">
        <f>'PID Simulator'!$D$7/SQRT(1+('PID Simulator'!$D$8*B3899)^2)</f>
        <v>1.2829161839299542E-2</v>
      </c>
      <c r="D3899">
        <f>-DEGREES(ATAN2(1,'PID Simulator'!$D$8*B3899))+DEGREES(-'PID Simulator'!$D$9*B3899)</f>
        <v>-535.83395810982472</v>
      </c>
    </row>
    <row r="3900" spans="1:4" x14ac:dyDescent="0.15">
      <c r="A3900">
        <v>3899</v>
      </c>
      <c r="B3900">
        <v>7.7961</v>
      </c>
      <c r="C3900">
        <f>'PID Simulator'!$D$7/SQRT(1+('PID Simulator'!$D$8*B3900)^2)</f>
        <v>1.2825871206513068E-2</v>
      </c>
      <c r="D3900">
        <f>-DEGREES(ATAN2(1,'PID Simulator'!$D$8*B3900))+DEGREES(-'PID Simulator'!$D$9*B3900)</f>
        <v>-535.94873822373495</v>
      </c>
    </row>
    <row r="3901" spans="1:4" x14ac:dyDescent="0.15">
      <c r="A3901">
        <v>3900</v>
      </c>
      <c r="B3901">
        <v>7.7980999999999998</v>
      </c>
      <c r="C3901">
        <f>'PID Simulator'!$D$7/SQRT(1+('PID Simulator'!$D$8*B3901)^2)</f>
        <v>1.2822582261225351E-2</v>
      </c>
      <c r="D3901">
        <f>-DEGREES(ATAN2(1,'PID Simulator'!$D$8*B3901))+DEGREES(-'PID Simulator'!$D$9*B3901)</f>
        <v>-536.06351824094281</v>
      </c>
    </row>
    <row r="3902" spans="1:4" x14ac:dyDescent="0.15">
      <c r="A3902">
        <v>3901</v>
      </c>
      <c r="B3902">
        <v>7.8000999999999996</v>
      </c>
      <c r="C3902">
        <f>'PID Simulator'!$D$7/SQRT(1+('PID Simulator'!$D$8*B3902)^2)</f>
        <v>1.2819295002138763E-2</v>
      </c>
      <c r="D3902">
        <f>-DEGREES(ATAN2(1,'PID Simulator'!$D$8*B3902))+DEGREES(-'PID Simulator'!$D$9*B3902)</f>
        <v>-536.17829816152243</v>
      </c>
    </row>
    <row r="3903" spans="1:4" x14ac:dyDescent="0.15">
      <c r="A3903">
        <v>3902</v>
      </c>
      <c r="B3903">
        <v>7.8021000000000003</v>
      </c>
      <c r="C3903">
        <f>'PID Simulator'!$D$7/SQRT(1+('PID Simulator'!$D$8*B3903)^2)</f>
        <v>1.2816009427956991E-2</v>
      </c>
      <c r="D3903">
        <f>-DEGREES(ATAN2(1,'PID Simulator'!$D$8*B3903))+DEGREES(-'PID Simulator'!$D$9*B3903)</f>
        <v>-536.29307798554851</v>
      </c>
    </row>
    <row r="3904" spans="1:4" x14ac:dyDescent="0.15">
      <c r="A3904">
        <v>3903</v>
      </c>
      <c r="B3904">
        <v>7.8041</v>
      </c>
      <c r="C3904">
        <f>'PID Simulator'!$D$7/SQRT(1+('PID Simulator'!$D$8*B3904)^2)</f>
        <v>1.2812725537385074E-2</v>
      </c>
      <c r="D3904">
        <f>-DEGREES(ATAN2(1,'PID Simulator'!$D$8*B3904))+DEGREES(-'PID Simulator'!$D$9*B3904)</f>
        <v>-536.40785771309481</v>
      </c>
    </row>
    <row r="3905" spans="1:4" x14ac:dyDescent="0.15">
      <c r="A3905">
        <v>3904</v>
      </c>
      <c r="B3905">
        <v>7.8060999999999998</v>
      </c>
      <c r="C3905">
        <f>'PID Simulator'!$D$7/SQRT(1+('PID Simulator'!$D$8*B3905)^2)</f>
        <v>1.2809443329129356E-2</v>
      </c>
      <c r="D3905">
        <f>-DEGREES(ATAN2(1,'PID Simulator'!$D$8*B3905))+DEGREES(-'PID Simulator'!$D$9*B3905)</f>
        <v>-536.5226373442357</v>
      </c>
    </row>
    <row r="3906" spans="1:4" x14ac:dyDescent="0.15">
      <c r="A3906">
        <v>3905</v>
      </c>
      <c r="B3906">
        <v>7.8080999999999996</v>
      </c>
      <c r="C3906">
        <f>'PID Simulator'!$D$7/SQRT(1+('PID Simulator'!$D$8*B3906)^2)</f>
        <v>1.2806162801897518E-2</v>
      </c>
      <c r="D3906">
        <f>-DEGREES(ATAN2(1,'PID Simulator'!$D$8*B3906))+DEGREES(-'PID Simulator'!$D$9*B3906)</f>
        <v>-536.63741687904519</v>
      </c>
    </row>
    <row r="3907" spans="1:4" x14ac:dyDescent="0.15">
      <c r="A3907">
        <v>3906</v>
      </c>
      <c r="B3907">
        <v>7.8101000000000003</v>
      </c>
      <c r="C3907">
        <f>'PID Simulator'!$D$7/SQRT(1+('PID Simulator'!$D$8*B3907)^2)</f>
        <v>1.2802883954398556E-2</v>
      </c>
      <c r="D3907">
        <f>-DEGREES(ATAN2(1,'PID Simulator'!$D$8*B3907))+DEGREES(-'PID Simulator'!$D$9*B3907)</f>
        <v>-536.7521963175974</v>
      </c>
    </row>
    <row r="3908" spans="1:4" x14ac:dyDescent="0.15">
      <c r="A3908">
        <v>3907</v>
      </c>
      <c r="B3908">
        <v>7.8121</v>
      </c>
      <c r="C3908">
        <f>'PID Simulator'!$D$7/SQRT(1+('PID Simulator'!$D$8*B3908)^2)</f>
        <v>1.2799606785342798E-2</v>
      </c>
      <c r="D3908">
        <f>-DEGREES(ATAN2(1,'PID Simulator'!$D$8*B3908))+DEGREES(-'PID Simulator'!$D$9*B3908)</f>
        <v>-536.86697565996599</v>
      </c>
    </row>
    <row r="3909" spans="1:4" x14ac:dyDescent="0.15">
      <c r="A3909">
        <v>3908</v>
      </c>
      <c r="B3909">
        <v>7.8140999999999998</v>
      </c>
      <c r="C3909">
        <f>'PID Simulator'!$D$7/SQRT(1+('PID Simulator'!$D$8*B3909)^2)</f>
        <v>1.279633129344188E-2</v>
      </c>
      <c r="D3909">
        <f>-DEGREES(ATAN2(1,'PID Simulator'!$D$8*B3909))+DEGREES(-'PID Simulator'!$D$9*B3909)</f>
        <v>-536.98175490622498</v>
      </c>
    </row>
    <row r="3910" spans="1:4" x14ac:dyDescent="0.15">
      <c r="A3910">
        <v>3909</v>
      </c>
      <c r="B3910">
        <v>7.8160999999999996</v>
      </c>
      <c r="C3910">
        <f>'PID Simulator'!$D$7/SQRT(1+('PID Simulator'!$D$8*B3910)^2)</f>
        <v>1.2793057477408765E-2</v>
      </c>
      <c r="D3910">
        <f>-DEGREES(ATAN2(1,'PID Simulator'!$D$8*B3910))+DEGREES(-'PID Simulator'!$D$9*B3910)</f>
        <v>-537.09653405644804</v>
      </c>
    </row>
    <row r="3911" spans="1:4" x14ac:dyDescent="0.15">
      <c r="A3911">
        <v>3910</v>
      </c>
      <c r="B3911">
        <v>7.8181000000000003</v>
      </c>
      <c r="C3911">
        <f>'PID Simulator'!$D$7/SQRT(1+('PID Simulator'!$D$8*B3911)^2)</f>
        <v>1.2789785335957732E-2</v>
      </c>
      <c r="D3911">
        <f>-DEGREES(ATAN2(1,'PID Simulator'!$D$8*B3911))+DEGREES(-'PID Simulator'!$D$9*B3911)</f>
        <v>-537.21131311070906</v>
      </c>
    </row>
    <row r="3912" spans="1:4" x14ac:dyDescent="0.15">
      <c r="A3912">
        <v>3911</v>
      </c>
      <c r="B3912">
        <v>7.8201000000000001</v>
      </c>
      <c r="C3912">
        <f>'PID Simulator'!$D$7/SQRT(1+('PID Simulator'!$D$8*B3912)^2)</f>
        <v>1.2786514867804365E-2</v>
      </c>
      <c r="D3912">
        <f>-DEGREES(ATAN2(1,'PID Simulator'!$D$8*B3912))+DEGREES(-'PID Simulator'!$D$9*B3912)</f>
        <v>-537.32609206908137</v>
      </c>
    </row>
    <row r="3913" spans="1:4" x14ac:dyDescent="0.15">
      <c r="A3913">
        <v>3912</v>
      </c>
      <c r="B3913">
        <v>7.8220999999999998</v>
      </c>
      <c r="C3913">
        <f>'PID Simulator'!$D$7/SQRT(1+('PID Simulator'!$D$8*B3913)^2)</f>
        <v>1.2783246071665574E-2</v>
      </c>
      <c r="D3913">
        <f>-DEGREES(ATAN2(1,'PID Simulator'!$D$8*B3913))+DEGREES(-'PID Simulator'!$D$9*B3913)</f>
        <v>-537.44087093163864</v>
      </c>
    </row>
    <row r="3914" spans="1:4" x14ac:dyDescent="0.15">
      <c r="A3914">
        <v>3913</v>
      </c>
      <c r="B3914">
        <v>7.8240999999999996</v>
      </c>
      <c r="C3914">
        <f>'PID Simulator'!$D$7/SQRT(1+('PID Simulator'!$D$8*B3914)^2)</f>
        <v>1.2779978946259577E-2</v>
      </c>
      <c r="D3914">
        <f>-DEGREES(ATAN2(1,'PID Simulator'!$D$8*B3914))+DEGREES(-'PID Simulator'!$D$9*B3914)</f>
        <v>-537.55564969845443</v>
      </c>
    </row>
    <row r="3915" spans="1:4" x14ac:dyDescent="0.15">
      <c r="A3915">
        <v>3914</v>
      </c>
      <c r="B3915">
        <v>7.8261000000000003</v>
      </c>
      <c r="C3915">
        <f>'PID Simulator'!$D$7/SQRT(1+('PID Simulator'!$D$8*B3915)^2)</f>
        <v>1.2776713490305892E-2</v>
      </c>
      <c r="D3915">
        <f>-DEGREES(ATAN2(1,'PID Simulator'!$D$8*B3915))+DEGREES(-'PID Simulator'!$D$9*B3915)</f>
        <v>-537.67042836960195</v>
      </c>
    </row>
    <row r="3916" spans="1:4" x14ac:dyDescent="0.15">
      <c r="A3916">
        <v>3915</v>
      </c>
      <c r="B3916">
        <v>7.8281000000000001</v>
      </c>
      <c r="C3916">
        <f>'PID Simulator'!$D$7/SQRT(1+('PID Simulator'!$D$8*B3916)^2)</f>
        <v>1.2773449702525355E-2</v>
      </c>
      <c r="D3916">
        <f>-DEGREES(ATAN2(1,'PID Simulator'!$D$8*B3916))+DEGREES(-'PID Simulator'!$D$9*B3916)</f>
        <v>-537.78520694515464</v>
      </c>
    </row>
    <row r="3917" spans="1:4" x14ac:dyDescent="0.15">
      <c r="A3917">
        <v>3916</v>
      </c>
      <c r="B3917">
        <v>7.8300999999999998</v>
      </c>
      <c r="C3917">
        <f>'PID Simulator'!$D$7/SQRT(1+('PID Simulator'!$D$8*B3917)^2)</f>
        <v>1.2770187581640108E-2</v>
      </c>
      <c r="D3917">
        <f>-DEGREES(ATAN2(1,'PID Simulator'!$D$8*B3917))+DEGREES(-'PID Simulator'!$D$9*B3917)</f>
        <v>-537.8999854251856</v>
      </c>
    </row>
    <row r="3918" spans="1:4" x14ac:dyDescent="0.15">
      <c r="A3918">
        <v>3917</v>
      </c>
      <c r="B3918">
        <v>7.8320999999999996</v>
      </c>
      <c r="C3918">
        <f>'PID Simulator'!$D$7/SQRT(1+('PID Simulator'!$D$8*B3918)^2)</f>
        <v>1.2766927126373596E-2</v>
      </c>
      <c r="D3918">
        <f>-DEGREES(ATAN2(1,'PID Simulator'!$D$8*B3918))+DEGREES(-'PID Simulator'!$D$9*B3918)</f>
        <v>-538.01476380976806</v>
      </c>
    </row>
    <row r="3919" spans="1:4" x14ac:dyDescent="0.15">
      <c r="A3919">
        <v>3918</v>
      </c>
      <c r="B3919">
        <v>7.8341000000000003</v>
      </c>
      <c r="C3919">
        <f>'PID Simulator'!$D$7/SQRT(1+('PID Simulator'!$D$8*B3919)^2)</f>
        <v>1.276366833545056E-2</v>
      </c>
      <c r="D3919">
        <f>-DEGREES(ATAN2(1,'PID Simulator'!$D$8*B3919))+DEGREES(-'PID Simulator'!$D$9*B3919)</f>
        <v>-538.12954209897521</v>
      </c>
    </row>
    <row r="3920" spans="1:4" x14ac:dyDescent="0.15">
      <c r="A3920">
        <v>3919</v>
      </c>
      <c r="B3920">
        <v>7.8361000000000001</v>
      </c>
      <c r="C3920">
        <f>'PID Simulator'!$D$7/SQRT(1+('PID Simulator'!$D$8*B3920)^2)</f>
        <v>1.2760411207597059E-2</v>
      </c>
      <c r="D3920">
        <f>-DEGREES(ATAN2(1,'PID Simulator'!$D$8*B3920))+DEGREES(-'PID Simulator'!$D$9*B3920)</f>
        <v>-538.24432029287982</v>
      </c>
    </row>
    <row r="3921" spans="1:4" x14ac:dyDescent="0.15">
      <c r="A3921">
        <v>3920</v>
      </c>
      <c r="B3921">
        <v>7.8380999999999998</v>
      </c>
      <c r="C3921">
        <f>'PID Simulator'!$D$7/SQRT(1+('PID Simulator'!$D$8*B3921)^2)</f>
        <v>1.2757155741540434E-2</v>
      </c>
      <c r="D3921">
        <f>-DEGREES(ATAN2(1,'PID Simulator'!$D$8*B3921))+DEGREES(-'PID Simulator'!$D$9*B3921)</f>
        <v>-538.35909839155511</v>
      </c>
    </row>
    <row r="3922" spans="1:4" x14ac:dyDescent="0.15">
      <c r="A3922">
        <v>3921</v>
      </c>
      <c r="B3922">
        <v>7.8400999999999996</v>
      </c>
      <c r="C3922">
        <f>'PID Simulator'!$D$7/SQRT(1+('PID Simulator'!$D$8*B3922)^2)</f>
        <v>1.2753901936009338E-2</v>
      </c>
      <c r="D3922">
        <f>-DEGREES(ATAN2(1,'PID Simulator'!$D$8*B3922))+DEGREES(-'PID Simulator'!$D$9*B3922)</f>
        <v>-538.47387639507383</v>
      </c>
    </row>
    <row r="3923" spans="1:4" x14ac:dyDescent="0.15">
      <c r="A3923">
        <v>3922</v>
      </c>
      <c r="B3923">
        <v>7.8421000000000003</v>
      </c>
      <c r="C3923">
        <f>'PID Simulator'!$D$7/SQRT(1+('PID Simulator'!$D$8*B3923)^2)</f>
        <v>1.2750649789733705E-2</v>
      </c>
      <c r="D3923">
        <f>-DEGREES(ATAN2(1,'PID Simulator'!$D$8*B3923))+DEGREES(-'PID Simulator'!$D$9*B3923)</f>
        <v>-538.58865430350863</v>
      </c>
    </row>
    <row r="3924" spans="1:4" x14ac:dyDescent="0.15">
      <c r="A3924">
        <v>3923</v>
      </c>
      <c r="B3924">
        <v>7.8441000000000001</v>
      </c>
      <c r="C3924">
        <f>'PID Simulator'!$D$7/SQRT(1+('PID Simulator'!$D$8*B3924)^2)</f>
        <v>1.2747399301444782E-2</v>
      </c>
      <c r="D3924">
        <f>-DEGREES(ATAN2(1,'PID Simulator'!$D$8*B3924))+DEGREES(-'PID Simulator'!$D$9*B3924)</f>
        <v>-538.70343211693239</v>
      </c>
    </row>
    <row r="3925" spans="1:4" x14ac:dyDescent="0.15">
      <c r="A3925">
        <v>3924</v>
      </c>
      <c r="B3925">
        <v>7.8460999999999999</v>
      </c>
      <c r="C3925">
        <f>'PID Simulator'!$D$7/SQRT(1+('PID Simulator'!$D$8*B3925)^2)</f>
        <v>1.2744150469875096E-2</v>
      </c>
      <c r="D3925">
        <f>-DEGREES(ATAN2(1,'PID Simulator'!$D$8*B3925))+DEGREES(-'PID Simulator'!$D$9*B3925)</f>
        <v>-538.81820983541775</v>
      </c>
    </row>
    <row r="3926" spans="1:4" x14ac:dyDescent="0.15">
      <c r="A3926">
        <v>3925</v>
      </c>
      <c r="B3926">
        <v>7.8480999999999996</v>
      </c>
      <c r="C3926">
        <f>'PID Simulator'!$D$7/SQRT(1+('PID Simulator'!$D$8*B3926)^2)</f>
        <v>1.2740903293758472E-2</v>
      </c>
      <c r="D3926">
        <f>-DEGREES(ATAN2(1,'PID Simulator'!$D$8*B3926))+DEGREES(-'PID Simulator'!$D$9*B3926)</f>
        <v>-538.93298745903712</v>
      </c>
    </row>
    <row r="3927" spans="1:4" x14ac:dyDescent="0.15">
      <c r="A3927">
        <v>3926</v>
      </c>
      <c r="B3927">
        <v>7.8501000000000003</v>
      </c>
      <c r="C3927">
        <f>'PID Simulator'!$D$7/SQRT(1+('PID Simulator'!$D$8*B3927)^2)</f>
        <v>1.2737657771830018E-2</v>
      </c>
      <c r="D3927">
        <f>-DEGREES(ATAN2(1,'PID Simulator'!$D$8*B3927))+DEGREES(-'PID Simulator'!$D$9*B3927)</f>
        <v>-539.04776498786327</v>
      </c>
    </row>
    <row r="3928" spans="1:4" x14ac:dyDescent="0.15">
      <c r="A3928">
        <v>3927</v>
      </c>
      <c r="B3928">
        <v>7.8521000000000001</v>
      </c>
      <c r="C3928">
        <f>'PID Simulator'!$D$7/SQRT(1+('PID Simulator'!$D$8*B3928)^2)</f>
        <v>1.2734413902826138E-2</v>
      </c>
      <c r="D3928">
        <f>-DEGREES(ATAN2(1,'PID Simulator'!$D$8*B3928))+DEGREES(-'PID Simulator'!$D$9*B3928)</f>
        <v>-539.16254242196828</v>
      </c>
    </row>
    <row r="3929" spans="1:4" x14ac:dyDescent="0.15">
      <c r="A3929">
        <v>3928</v>
      </c>
      <c r="B3929">
        <v>7.8540999999999999</v>
      </c>
      <c r="C3929">
        <f>'PID Simulator'!$D$7/SQRT(1+('PID Simulator'!$D$8*B3929)^2)</f>
        <v>1.2731171685484521E-2</v>
      </c>
      <c r="D3929">
        <f>-DEGREES(ATAN2(1,'PID Simulator'!$D$8*B3929))+DEGREES(-'PID Simulator'!$D$9*B3929)</f>
        <v>-539.27731976142479</v>
      </c>
    </row>
    <row r="3930" spans="1:4" x14ac:dyDescent="0.15">
      <c r="A3930">
        <v>3929</v>
      </c>
      <c r="B3930">
        <v>7.8560999999999996</v>
      </c>
      <c r="C3930">
        <f>'PID Simulator'!$D$7/SQRT(1+('PID Simulator'!$D$8*B3930)^2)</f>
        <v>1.2727931118544136E-2</v>
      </c>
      <c r="D3930">
        <f>-DEGREES(ATAN2(1,'PID Simulator'!$D$8*B3930))+DEGREES(-'PID Simulator'!$D$9*B3930)</f>
        <v>-539.39209700630477</v>
      </c>
    </row>
    <row r="3931" spans="1:4" x14ac:dyDescent="0.15">
      <c r="A3931">
        <v>3930</v>
      </c>
      <c r="B3931">
        <v>7.8581000000000003</v>
      </c>
      <c r="C3931">
        <f>'PID Simulator'!$D$7/SQRT(1+('PID Simulator'!$D$8*B3931)^2)</f>
        <v>1.2724692200745236E-2</v>
      </c>
      <c r="D3931">
        <f>-DEGREES(ATAN2(1,'PID Simulator'!$D$8*B3931))+DEGREES(-'PID Simulator'!$D$9*B3931)</f>
        <v>-539.50687415668074</v>
      </c>
    </row>
    <row r="3932" spans="1:4" x14ac:dyDescent="0.15">
      <c r="A3932">
        <v>3931</v>
      </c>
      <c r="B3932">
        <v>7.8601000000000001</v>
      </c>
      <c r="C3932">
        <f>'PID Simulator'!$D$7/SQRT(1+('PID Simulator'!$D$8*B3932)^2)</f>
        <v>1.2721454930829363E-2</v>
      </c>
      <c r="D3932">
        <f>-DEGREES(ATAN2(1,'PID Simulator'!$D$8*B3932))+DEGREES(-'PID Simulator'!$D$9*B3932)</f>
        <v>-539.62165121262467</v>
      </c>
    </row>
    <row r="3933" spans="1:4" x14ac:dyDescent="0.15">
      <c r="A3933">
        <v>3932</v>
      </c>
      <c r="B3933">
        <v>7.8620999999999999</v>
      </c>
      <c r="C3933">
        <f>'PID Simulator'!$D$7/SQRT(1+('PID Simulator'!$D$8*B3933)^2)</f>
        <v>1.2718219307539332E-2</v>
      </c>
      <c r="D3933">
        <f>-DEGREES(ATAN2(1,'PID Simulator'!$D$8*B3933))+DEGREES(-'PID Simulator'!$D$9*B3933)</f>
        <v>-539.73642817420864</v>
      </c>
    </row>
    <row r="3934" spans="1:4" x14ac:dyDescent="0.15">
      <c r="A3934">
        <v>3933</v>
      </c>
      <c r="B3934">
        <v>7.8640999999999996</v>
      </c>
      <c r="C3934">
        <f>'PID Simulator'!$D$7/SQRT(1+('PID Simulator'!$D$8*B3934)^2)</f>
        <v>1.2714985329619241E-2</v>
      </c>
      <c r="D3934">
        <f>-DEGREES(ATAN2(1,'PID Simulator'!$D$8*B3934))+DEGREES(-'PID Simulator'!$D$9*B3934)</f>
        <v>-539.8512050415045</v>
      </c>
    </row>
    <row r="3935" spans="1:4" x14ac:dyDescent="0.15">
      <c r="A3935">
        <v>3934</v>
      </c>
      <c r="B3935">
        <v>7.8661000000000003</v>
      </c>
      <c r="C3935">
        <f>'PID Simulator'!$D$7/SQRT(1+('PID Simulator'!$D$8*B3935)^2)</f>
        <v>1.2711752995814457E-2</v>
      </c>
      <c r="D3935">
        <f>-DEGREES(ATAN2(1,'PID Simulator'!$D$8*B3935))+DEGREES(-'PID Simulator'!$D$9*B3935)</f>
        <v>-539.96598181458432</v>
      </c>
    </row>
    <row r="3936" spans="1:4" x14ac:dyDescent="0.15">
      <c r="A3936">
        <v>3935</v>
      </c>
      <c r="B3936">
        <v>7.8681000000000001</v>
      </c>
      <c r="C3936">
        <f>'PID Simulator'!$D$7/SQRT(1+('PID Simulator'!$D$8*B3936)^2)</f>
        <v>1.270852230487163E-2</v>
      </c>
      <c r="D3936">
        <f>-DEGREES(ATAN2(1,'PID Simulator'!$D$8*B3936))+DEGREES(-'PID Simulator'!$D$9*B3936)</f>
        <v>-540.08075849351985</v>
      </c>
    </row>
    <row r="3937" spans="1:4" x14ac:dyDescent="0.15">
      <c r="A3937">
        <v>3936</v>
      </c>
      <c r="B3937">
        <v>7.8700999999999999</v>
      </c>
      <c r="C3937">
        <f>'PID Simulator'!$D$7/SQRT(1+('PID Simulator'!$D$8*B3937)^2)</f>
        <v>1.2705293255538682E-2</v>
      </c>
      <c r="D3937">
        <f>-DEGREES(ATAN2(1,'PID Simulator'!$D$8*B3937))+DEGREES(-'PID Simulator'!$D$9*B3937)</f>
        <v>-540.19553507838282</v>
      </c>
    </row>
    <row r="3938" spans="1:4" x14ac:dyDescent="0.15">
      <c r="A3938">
        <v>3937</v>
      </c>
      <c r="B3938">
        <v>7.8720999999999997</v>
      </c>
      <c r="C3938">
        <f>'PID Simulator'!$D$7/SQRT(1+('PID Simulator'!$D$8*B3938)^2)</f>
        <v>1.2702065846564803E-2</v>
      </c>
      <c r="D3938">
        <f>-DEGREES(ATAN2(1,'PID Simulator'!$D$8*B3938))+DEGREES(-'PID Simulator'!$D$9*B3938)</f>
        <v>-540.31031156924507</v>
      </c>
    </row>
    <row r="3939" spans="1:4" x14ac:dyDescent="0.15">
      <c r="A3939">
        <v>3938</v>
      </c>
      <c r="B3939">
        <v>7.8741000000000003</v>
      </c>
      <c r="C3939">
        <f>'PID Simulator'!$D$7/SQRT(1+('PID Simulator'!$D$8*B3939)^2)</f>
        <v>1.269884007670046E-2</v>
      </c>
      <c r="D3939">
        <f>-DEGREES(ATAN2(1,'PID Simulator'!$D$8*B3939))+DEGREES(-'PID Simulator'!$D$9*B3939)</f>
        <v>-540.42508796617813</v>
      </c>
    </row>
    <row r="3940" spans="1:4" x14ac:dyDescent="0.15">
      <c r="A3940">
        <v>3939</v>
      </c>
      <c r="B3940">
        <v>7.8761000000000001</v>
      </c>
      <c r="C3940">
        <f>'PID Simulator'!$D$7/SQRT(1+('PID Simulator'!$D$8*B3940)^2)</f>
        <v>1.2695615944697383E-2</v>
      </c>
      <c r="D3940">
        <f>-DEGREES(ATAN2(1,'PID Simulator'!$D$8*B3940))+DEGREES(-'PID Simulator'!$D$9*B3940)</f>
        <v>-540.53986426925337</v>
      </c>
    </row>
    <row r="3941" spans="1:4" x14ac:dyDescent="0.15">
      <c r="A3941">
        <v>3940</v>
      </c>
      <c r="B3941">
        <v>7.8780999999999999</v>
      </c>
      <c r="C3941">
        <f>'PID Simulator'!$D$7/SQRT(1+('PID Simulator'!$D$8*B3941)^2)</f>
        <v>1.2692393449308566E-2</v>
      </c>
      <c r="D3941">
        <f>-DEGREES(ATAN2(1,'PID Simulator'!$D$8*B3941))+DEGREES(-'PID Simulator'!$D$9*B3941)</f>
        <v>-540.65464047854243</v>
      </c>
    </row>
    <row r="3942" spans="1:4" x14ac:dyDescent="0.15">
      <c r="A3942">
        <v>3941</v>
      </c>
      <c r="B3942">
        <v>7.8800999999999997</v>
      </c>
      <c r="C3942">
        <f>'PID Simulator'!$D$7/SQRT(1+('PID Simulator'!$D$8*B3942)^2)</f>
        <v>1.2689172589288282E-2</v>
      </c>
      <c r="D3942">
        <f>-DEGREES(ATAN2(1,'PID Simulator'!$D$8*B3942))+DEGREES(-'PID Simulator'!$D$9*B3942)</f>
        <v>-540.76941659411682</v>
      </c>
    </row>
    <row r="3943" spans="1:4" x14ac:dyDescent="0.15">
      <c r="A3943">
        <v>3942</v>
      </c>
      <c r="B3943">
        <v>7.8821000000000003</v>
      </c>
      <c r="C3943">
        <f>'PID Simulator'!$D$7/SQRT(1+('PID Simulator'!$D$8*B3943)^2)</f>
        <v>1.2685953363392052E-2</v>
      </c>
      <c r="D3943">
        <f>-DEGREES(ATAN2(1,'PID Simulator'!$D$8*B3943))+DEGREES(-'PID Simulator'!$D$9*B3943)</f>
        <v>-540.88419261604759</v>
      </c>
    </row>
    <row r="3944" spans="1:4" x14ac:dyDescent="0.15">
      <c r="A3944">
        <v>3943</v>
      </c>
      <c r="B3944">
        <v>7.8841000000000001</v>
      </c>
      <c r="C3944">
        <f>'PID Simulator'!$D$7/SQRT(1+('PID Simulator'!$D$8*B3944)^2)</f>
        <v>1.2682735770376668E-2</v>
      </c>
      <c r="D3944">
        <f>-DEGREES(ATAN2(1,'PID Simulator'!$D$8*B3944))+DEGREES(-'PID Simulator'!$D$9*B3944)</f>
        <v>-540.99896854440613</v>
      </c>
    </row>
    <row r="3945" spans="1:4" x14ac:dyDescent="0.15">
      <c r="A3945">
        <v>3944</v>
      </c>
      <c r="B3945">
        <v>7.8860999999999999</v>
      </c>
      <c r="C3945">
        <f>'PID Simulator'!$D$7/SQRT(1+('PID Simulator'!$D$8*B3945)^2)</f>
        <v>1.2679519809000186E-2</v>
      </c>
      <c r="D3945">
        <f>-DEGREES(ATAN2(1,'PID Simulator'!$D$8*B3945))+DEGREES(-'PID Simulator'!$D$9*B3945)</f>
        <v>-541.11374437926361</v>
      </c>
    </row>
    <row r="3946" spans="1:4" x14ac:dyDescent="0.15">
      <c r="A3946">
        <v>3945</v>
      </c>
      <c r="B3946">
        <v>7.8880999999999997</v>
      </c>
      <c r="C3946">
        <f>'PID Simulator'!$D$7/SQRT(1+('PID Simulator'!$D$8*B3946)^2)</f>
        <v>1.2676305478021913E-2</v>
      </c>
      <c r="D3946">
        <f>-DEGREES(ATAN2(1,'PID Simulator'!$D$8*B3946))+DEGREES(-'PID Simulator'!$D$9*B3946)</f>
        <v>-541.2285201206912</v>
      </c>
    </row>
    <row r="3947" spans="1:4" x14ac:dyDescent="0.15">
      <c r="A3947">
        <v>3946</v>
      </c>
      <c r="B3947">
        <v>7.8901000000000003</v>
      </c>
      <c r="C3947">
        <f>'PID Simulator'!$D$7/SQRT(1+('PID Simulator'!$D$8*B3947)^2)</f>
        <v>1.2673092776202412E-2</v>
      </c>
      <c r="D3947">
        <f>-DEGREES(ATAN2(1,'PID Simulator'!$D$8*B3947))+DEGREES(-'PID Simulator'!$D$9*B3947)</f>
        <v>-541.34329576875984</v>
      </c>
    </row>
    <row r="3948" spans="1:4" x14ac:dyDescent="0.15">
      <c r="A3948">
        <v>3947</v>
      </c>
      <c r="B3948">
        <v>7.8921000000000001</v>
      </c>
      <c r="C3948">
        <f>'PID Simulator'!$D$7/SQRT(1+('PID Simulator'!$D$8*B3948)^2)</f>
        <v>1.2669881702303513E-2</v>
      </c>
      <c r="D3948">
        <f>-DEGREES(ATAN2(1,'PID Simulator'!$D$8*B3948))+DEGREES(-'PID Simulator'!$D$9*B3948)</f>
        <v>-541.45807132354048</v>
      </c>
    </row>
    <row r="3949" spans="1:4" x14ac:dyDescent="0.15">
      <c r="A3949">
        <v>3948</v>
      </c>
      <c r="B3949">
        <v>7.8940999999999999</v>
      </c>
      <c r="C3949">
        <f>'PID Simulator'!$D$7/SQRT(1+('PID Simulator'!$D$8*B3949)^2)</f>
        <v>1.2666672255088289E-2</v>
      </c>
      <c r="D3949">
        <f>-DEGREES(ATAN2(1,'PID Simulator'!$D$8*B3949))+DEGREES(-'PID Simulator'!$D$9*B3949)</f>
        <v>-541.57284678510405</v>
      </c>
    </row>
    <row r="3950" spans="1:4" x14ac:dyDescent="0.15">
      <c r="A3950">
        <v>3949</v>
      </c>
      <c r="B3950">
        <v>7.8960999999999997</v>
      </c>
      <c r="C3950">
        <f>'PID Simulator'!$D$7/SQRT(1+('PID Simulator'!$D$8*B3950)^2)</f>
        <v>1.2663464433321076E-2</v>
      </c>
      <c r="D3950">
        <f>-DEGREES(ATAN2(1,'PID Simulator'!$D$8*B3950))+DEGREES(-'PID Simulator'!$D$9*B3950)</f>
        <v>-541.68762215352137</v>
      </c>
    </row>
    <row r="3951" spans="1:4" x14ac:dyDescent="0.15">
      <c r="A3951">
        <v>3950</v>
      </c>
      <c r="B3951">
        <v>7.8981000000000003</v>
      </c>
      <c r="C3951">
        <f>'PID Simulator'!$D$7/SQRT(1+('PID Simulator'!$D$8*B3951)^2)</f>
        <v>1.266025823576745E-2</v>
      </c>
      <c r="D3951">
        <f>-DEGREES(ATAN2(1,'PID Simulator'!$D$8*B3951))+DEGREES(-'PID Simulator'!$D$9*B3951)</f>
        <v>-541.80239742886317</v>
      </c>
    </row>
    <row r="3952" spans="1:4" x14ac:dyDescent="0.15">
      <c r="A3952">
        <v>3951</v>
      </c>
      <c r="B3952">
        <v>7.9001000000000001</v>
      </c>
      <c r="C3952">
        <f>'PID Simulator'!$D$7/SQRT(1+('PID Simulator'!$D$8*B3952)^2)</f>
        <v>1.2657053661194243E-2</v>
      </c>
      <c r="D3952">
        <f>-DEGREES(ATAN2(1,'PID Simulator'!$D$8*B3952))+DEGREES(-'PID Simulator'!$D$9*B3952)</f>
        <v>-541.91717261120016</v>
      </c>
    </row>
    <row r="3953" spans="1:4" x14ac:dyDescent="0.15">
      <c r="A3953">
        <v>3952</v>
      </c>
      <c r="B3953">
        <v>7.9020999999999999</v>
      </c>
      <c r="C3953">
        <f>'PID Simulator'!$D$7/SQRT(1+('PID Simulator'!$D$8*B3953)^2)</f>
        <v>1.2653850708369538E-2</v>
      </c>
      <c r="D3953">
        <f>-DEGREES(ATAN2(1,'PID Simulator'!$D$8*B3953))+DEGREES(-'PID Simulator'!$D$9*B3953)</f>
        <v>-542.03194770060293</v>
      </c>
    </row>
    <row r="3954" spans="1:4" x14ac:dyDescent="0.15">
      <c r="A3954">
        <v>3953</v>
      </c>
      <c r="B3954">
        <v>7.9040999999999997</v>
      </c>
      <c r="C3954">
        <f>'PID Simulator'!$D$7/SQRT(1+('PID Simulator'!$D$8*B3954)^2)</f>
        <v>1.2650649376062657E-2</v>
      </c>
      <c r="D3954">
        <f>-DEGREES(ATAN2(1,'PID Simulator'!$D$8*B3954))+DEGREES(-'PID Simulator'!$D$9*B3954)</f>
        <v>-542.14672269714197</v>
      </c>
    </row>
    <row r="3955" spans="1:4" x14ac:dyDescent="0.15">
      <c r="A3955">
        <v>3954</v>
      </c>
      <c r="B3955">
        <v>7.9061000000000003</v>
      </c>
      <c r="C3955">
        <f>'PID Simulator'!$D$7/SQRT(1+('PID Simulator'!$D$8*B3955)^2)</f>
        <v>1.2647449663044168E-2</v>
      </c>
      <c r="D3955">
        <f>-DEGREES(ATAN2(1,'PID Simulator'!$D$8*B3955))+DEGREES(-'PID Simulator'!$D$9*B3955)</f>
        <v>-542.26149760088776</v>
      </c>
    </row>
    <row r="3956" spans="1:4" x14ac:dyDescent="0.15">
      <c r="A3956">
        <v>3955</v>
      </c>
      <c r="B3956">
        <v>7.9081000000000001</v>
      </c>
      <c r="C3956">
        <f>'PID Simulator'!$D$7/SQRT(1+('PID Simulator'!$D$8*B3956)^2)</f>
        <v>1.264425156808589E-2</v>
      </c>
      <c r="D3956">
        <f>-DEGREES(ATAN2(1,'PID Simulator'!$D$8*B3956))+DEGREES(-'PID Simulator'!$D$9*B3956)</f>
        <v>-542.37627241191069</v>
      </c>
    </row>
    <row r="3957" spans="1:4" x14ac:dyDescent="0.15">
      <c r="A3957">
        <v>3956</v>
      </c>
      <c r="B3957">
        <v>7.9100999999999999</v>
      </c>
      <c r="C3957">
        <f>'PID Simulator'!$D$7/SQRT(1+('PID Simulator'!$D$8*B3957)^2)</f>
        <v>1.2641055089960874E-2</v>
      </c>
      <c r="D3957">
        <f>-DEGREES(ATAN2(1,'PID Simulator'!$D$8*B3957))+DEGREES(-'PID Simulator'!$D$9*B3957)</f>
        <v>-542.49104713028112</v>
      </c>
    </row>
    <row r="3958" spans="1:4" x14ac:dyDescent="0.15">
      <c r="A3958">
        <v>3957</v>
      </c>
      <c r="B3958">
        <v>7.9120999999999997</v>
      </c>
      <c r="C3958">
        <f>'PID Simulator'!$D$7/SQRT(1+('PID Simulator'!$D$8*B3958)^2)</f>
        <v>1.2637860227443417E-2</v>
      </c>
      <c r="D3958">
        <f>-DEGREES(ATAN2(1,'PID Simulator'!$D$8*B3958))+DEGREES(-'PID Simulator'!$D$9*B3958)</f>
        <v>-542.60582175606919</v>
      </c>
    </row>
    <row r="3959" spans="1:4" x14ac:dyDescent="0.15">
      <c r="A3959">
        <v>3958</v>
      </c>
      <c r="B3959">
        <v>7.9141000000000004</v>
      </c>
      <c r="C3959">
        <f>'PID Simulator'!$D$7/SQRT(1+('PID Simulator'!$D$8*B3959)^2)</f>
        <v>1.263466697930905E-2</v>
      </c>
      <c r="D3959">
        <f>-DEGREES(ATAN2(1,'PID Simulator'!$D$8*B3959))+DEGREES(-'PID Simulator'!$D$9*B3959)</f>
        <v>-542.72059628934528</v>
      </c>
    </row>
    <row r="3960" spans="1:4" x14ac:dyDescent="0.15">
      <c r="A3960">
        <v>3959</v>
      </c>
      <c r="B3960">
        <v>7.9161000000000001</v>
      </c>
      <c r="C3960">
        <f>'PID Simulator'!$D$7/SQRT(1+('PID Simulator'!$D$8*B3960)^2)</f>
        <v>1.263147534433455E-2</v>
      </c>
      <c r="D3960">
        <f>-DEGREES(ATAN2(1,'PID Simulator'!$D$8*B3960))+DEGREES(-'PID Simulator'!$D$9*B3960)</f>
        <v>-542.83537073017919</v>
      </c>
    </row>
    <row r="3961" spans="1:4" x14ac:dyDescent="0.15">
      <c r="A3961">
        <v>3960</v>
      </c>
      <c r="B3961">
        <v>7.9180999999999999</v>
      </c>
      <c r="C3961">
        <f>'PID Simulator'!$D$7/SQRT(1+('PID Simulator'!$D$8*B3961)^2)</f>
        <v>1.2628285321297917E-2</v>
      </c>
      <c r="D3961">
        <f>-DEGREES(ATAN2(1,'PID Simulator'!$D$8*B3961))+DEGREES(-'PID Simulator'!$D$9*B3961)</f>
        <v>-542.9501450786413</v>
      </c>
    </row>
    <row r="3962" spans="1:4" x14ac:dyDescent="0.15">
      <c r="A3962">
        <v>3961</v>
      </c>
      <c r="B3962">
        <v>7.9200999999999997</v>
      </c>
      <c r="C3962">
        <f>'PID Simulator'!$D$7/SQRT(1+('PID Simulator'!$D$8*B3962)^2)</f>
        <v>1.262509690897839E-2</v>
      </c>
      <c r="D3962">
        <f>-DEGREES(ATAN2(1,'PID Simulator'!$D$8*B3962))+DEGREES(-'PID Simulator'!$D$9*B3962)</f>
        <v>-543.06491933480117</v>
      </c>
    </row>
    <row r="3963" spans="1:4" x14ac:dyDescent="0.15">
      <c r="A3963">
        <v>3962</v>
      </c>
      <c r="B3963">
        <v>7.9221000000000004</v>
      </c>
      <c r="C3963">
        <f>'PID Simulator'!$D$7/SQRT(1+('PID Simulator'!$D$8*B3963)^2)</f>
        <v>1.2621910106156445E-2</v>
      </c>
      <c r="D3963">
        <f>-DEGREES(ATAN2(1,'PID Simulator'!$D$8*B3963))+DEGREES(-'PID Simulator'!$D$9*B3963)</f>
        <v>-543.17969349872919</v>
      </c>
    </row>
    <row r="3964" spans="1:4" x14ac:dyDescent="0.15">
      <c r="A3964">
        <v>3963</v>
      </c>
      <c r="B3964">
        <v>7.9241000000000001</v>
      </c>
      <c r="C3964">
        <f>'PID Simulator'!$D$7/SQRT(1+('PID Simulator'!$D$8*B3964)^2)</f>
        <v>1.2618724911613784E-2</v>
      </c>
      <c r="D3964">
        <f>-DEGREES(ATAN2(1,'PID Simulator'!$D$8*B3964))+DEGREES(-'PID Simulator'!$D$9*B3964)</f>
        <v>-543.29446757049482</v>
      </c>
    </row>
    <row r="3965" spans="1:4" x14ac:dyDescent="0.15">
      <c r="A3965">
        <v>3964</v>
      </c>
      <c r="B3965">
        <v>7.9260999999999999</v>
      </c>
      <c r="C3965">
        <f>'PID Simulator'!$D$7/SQRT(1+('PID Simulator'!$D$8*B3965)^2)</f>
        <v>1.2615541324133336E-2</v>
      </c>
      <c r="D3965">
        <f>-DEGREES(ATAN2(1,'PID Simulator'!$D$8*B3965))+DEGREES(-'PID Simulator'!$D$9*B3965)</f>
        <v>-543.40924155016785</v>
      </c>
    </row>
    <row r="3966" spans="1:4" x14ac:dyDescent="0.15">
      <c r="A3966">
        <v>3965</v>
      </c>
      <c r="B3966">
        <v>7.9280999999999997</v>
      </c>
      <c r="C3966">
        <f>'PID Simulator'!$D$7/SQRT(1+('PID Simulator'!$D$8*B3966)^2)</f>
        <v>1.2612359342499265E-2</v>
      </c>
      <c r="D3966">
        <f>-DEGREES(ATAN2(1,'PID Simulator'!$D$8*B3966))+DEGREES(-'PID Simulator'!$D$9*B3966)</f>
        <v>-543.52401543781798</v>
      </c>
    </row>
    <row r="3967" spans="1:4" x14ac:dyDescent="0.15">
      <c r="A3967">
        <v>3966</v>
      </c>
      <c r="B3967">
        <v>7.9301000000000004</v>
      </c>
      <c r="C3967">
        <f>'PID Simulator'!$D$7/SQRT(1+('PID Simulator'!$D$8*B3967)^2)</f>
        <v>1.2609178965496954E-2</v>
      </c>
      <c r="D3967">
        <f>-DEGREES(ATAN2(1,'PID Simulator'!$D$8*B3967))+DEGREES(-'PID Simulator'!$D$9*B3967)</f>
        <v>-543.6387892335149</v>
      </c>
    </row>
    <row r="3968" spans="1:4" x14ac:dyDescent="0.15">
      <c r="A3968">
        <v>3967</v>
      </c>
      <c r="B3968">
        <v>7.9321000000000002</v>
      </c>
      <c r="C3968">
        <f>'PID Simulator'!$D$7/SQRT(1+('PID Simulator'!$D$8*B3968)^2)</f>
        <v>1.2606000191913012E-2</v>
      </c>
      <c r="D3968">
        <f>-DEGREES(ATAN2(1,'PID Simulator'!$D$8*B3968))+DEGREES(-'PID Simulator'!$D$9*B3968)</f>
        <v>-543.75356293732807</v>
      </c>
    </row>
    <row r="3969" spans="1:4" x14ac:dyDescent="0.15">
      <c r="A3969">
        <v>3968</v>
      </c>
      <c r="B3969">
        <v>7.9340999999999999</v>
      </c>
      <c r="C3969">
        <f>'PID Simulator'!$D$7/SQRT(1+('PID Simulator'!$D$8*B3969)^2)</f>
        <v>1.2602823020535276E-2</v>
      </c>
      <c r="D3969">
        <f>-DEGREES(ATAN2(1,'PID Simulator'!$D$8*B3969))+DEGREES(-'PID Simulator'!$D$9*B3969)</f>
        <v>-543.86833654932707</v>
      </c>
    </row>
    <row r="3970" spans="1:4" x14ac:dyDescent="0.15">
      <c r="A3970">
        <v>3969</v>
      </c>
      <c r="B3970">
        <v>7.9360999999999997</v>
      </c>
      <c r="C3970">
        <f>'PID Simulator'!$D$7/SQRT(1+('PID Simulator'!$D$8*B3970)^2)</f>
        <v>1.2599647450152801E-2</v>
      </c>
      <c r="D3970">
        <f>-DEGREES(ATAN2(1,'PID Simulator'!$D$8*B3970))+DEGREES(-'PID Simulator'!$D$9*B3970)</f>
        <v>-543.98311006958113</v>
      </c>
    </row>
    <row r="3971" spans="1:4" x14ac:dyDescent="0.15">
      <c r="A3971">
        <v>3970</v>
      </c>
      <c r="B3971">
        <v>7.9380999999999995</v>
      </c>
      <c r="C3971">
        <f>'PID Simulator'!$D$7/SQRT(1+('PID Simulator'!$D$8*B3971)^2)</f>
        <v>1.2596473479555854E-2</v>
      </c>
      <c r="D3971">
        <f>-DEGREES(ATAN2(1,'PID Simulator'!$D$8*B3971))+DEGREES(-'PID Simulator'!$D$9*B3971)</f>
        <v>-544.09788349815972</v>
      </c>
    </row>
    <row r="3972" spans="1:4" x14ac:dyDescent="0.15">
      <c r="A3972">
        <v>3971</v>
      </c>
      <c r="B3972">
        <v>7.9401000000000002</v>
      </c>
      <c r="C3972">
        <f>'PID Simulator'!$D$7/SQRT(1+('PID Simulator'!$D$8*B3972)^2)</f>
        <v>1.2593301107535936E-2</v>
      </c>
      <c r="D3972">
        <f>-DEGREES(ATAN2(1,'PID Simulator'!$D$8*B3972))+DEGREES(-'PID Simulator'!$D$9*B3972)</f>
        <v>-544.21265683513218</v>
      </c>
    </row>
    <row r="3973" spans="1:4" x14ac:dyDescent="0.15">
      <c r="A3973">
        <v>3972</v>
      </c>
      <c r="B3973">
        <v>7.9420999999999999</v>
      </c>
      <c r="C3973">
        <f>'PID Simulator'!$D$7/SQRT(1+('PID Simulator'!$D$8*B3973)^2)</f>
        <v>1.2590130332885753E-2</v>
      </c>
      <c r="D3973">
        <f>-DEGREES(ATAN2(1,'PID Simulator'!$D$8*B3973))+DEGREES(-'PID Simulator'!$D$9*B3973)</f>
        <v>-544.32743008056741</v>
      </c>
    </row>
    <row r="3974" spans="1:4" x14ac:dyDescent="0.15">
      <c r="A3974">
        <v>3973</v>
      </c>
      <c r="B3974">
        <v>7.9440999999999997</v>
      </c>
      <c r="C3974">
        <f>'PID Simulator'!$D$7/SQRT(1+('PID Simulator'!$D$8*B3974)^2)</f>
        <v>1.2586961154399227E-2</v>
      </c>
      <c r="D3974">
        <f>-DEGREES(ATAN2(1,'PID Simulator'!$D$8*B3974))+DEGREES(-'PID Simulator'!$D$9*B3974)</f>
        <v>-544.44220323453476</v>
      </c>
    </row>
    <row r="3975" spans="1:4" x14ac:dyDescent="0.15">
      <c r="A3975">
        <v>3974</v>
      </c>
      <c r="B3975">
        <v>7.9460999999999995</v>
      </c>
      <c r="C3975">
        <f>'PID Simulator'!$D$7/SQRT(1+('PID Simulator'!$D$8*B3975)^2)</f>
        <v>1.2583793570871506E-2</v>
      </c>
      <c r="D3975">
        <f>-DEGREES(ATAN2(1,'PID Simulator'!$D$8*B3975))+DEGREES(-'PID Simulator'!$D$9*B3975)</f>
        <v>-544.55697629710312</v>
      </c>
    </row>
    <row r="3976" spans="1:4" x14ac:dyDescent="0.15">
      <c r="A3976">
        <v>3975</v>
      </c>
      <c r="B3976">
        <v>7.9481000000000002</v>
      </c>
      <c r="C3976">
        <f>'PID Simulator'!$D$7/SQRT(1+('PID Simulator'!$D$8*B3976)^2)</f>
        <v>1.2580627581098933E-2</v>
      </c>
      <c r="D3976">
        <f>-DEGREES(ATAN2(1,'PID Simulator'!$D$8*B3976))+DEGREES(-'PID Simulator'!$D$9*B3976)</f>
        <v>-544.67174926834173</v>
      </c>
    </row>
    <row r="3977" spans="1:4" x14ac:dyDescent="0.15">
      <c r="A3977">
        <v>3976</v>
      </c>
      <c r="B3977">
        <v>7.9500999999999999</v>
      </c>
      <c r="C3977">
        <f>'PID Simulator'!$D$7/SQRT(1+('PID Simulator'!$D$8*B3977)^2)</f>
        <v>1.257746318387907E-2</v>
      </c>
      <c r="D3977">
        <f>-DEGREES(ATAN2(1,'PID Simulator'!$D$8*B3977))+DEGREES(-'PID Simulator'!$D$9*B3977)</f>
        <v>-544.78652214831925</v>
      </c>
    </row>
    <row r="3978" spans="1:4" x14ac:dyDescent="0.15">
      <c r="A3978">
        <v>3977</v>
      </c>
      <c r="B3978">
        <v>7.9520999999999997</v>
      </c>
      <c r="C3978">
        <f>'PID Simulator'!$D$7/SQRT(1+('PID Simulator'!$D$8*B3978)^2)</f>
        <v>1.2574300378010694E-2</v>
      </c>
      <c r="D3978">
        <f>-DEGREES(ATAN2(1,'PID Simulator'!$D$8*B3978))+DEGREES(-'PID Simulator'!$D$9*B3978)</f>
        <v>-544.90129493710469</v>
      </c>
    </row>
    <row r="3979" spans="1:4" x14ac:dyDescent="0.15">
      <c r="A3979">
        <v>3978</v>
      </c>
      <c r="B3979">
        <v>7.9540999999999995</v>
      </c>
      <c r="C3979">
        <f>'PID Simulator'!$D$7/SQRT(1+('PID Simulator'!$D$8*B3979)^2)</f>
        <v>1.2571139162293779E-2</v>
      </c>
      <c r="D3979">
        <f>-DEGREES(ATAN2(1,'PID Simulator'!$D$8*B3979))+DEGREES(-'PID Simulator'!$D$9*B3979)</f>
        <v>-545.01606763476673</v>
      </c>
    </row>
    <row r="3980" spans="1:4" x14ac:dyDescent="0.15">
      <c r="A3980">
        <v>3979</v>
      </c>
      <c r="B3980">
        <v>7.9561000000000002</v>
      </c>
      <c r="C3980">
        <f>'PID Simulator'!$D$7/SQRT(1+('PID Simulator'!$D$8*B3980)^2)</f>
        <v>1.2567979535529508E-2</v>
      </c>
      <c r="D3980">
        <f>-DEGREES(ATAN2(1,'PID Simulator'!$D$8*B3980))+DEGREES(-'PID Simulator'!$D$9*B3980)</f>
        <v>-545.13084024137413</v>
      </c>
    </row>
    <row r="3981" spans="1:4" x14ac:dyDescent="0.15">
      <c r="A3981">
        <v>3980</v>
      </c>
      <c r="B3981">
        <v>7.9581</v>
      </c>
      <c r="C3981">
        <f>'PID Simulator'!$D$7/SQRT(1+('PID Simulator'!$D$8*B3981)^2)</f>
        <v>1.2564821496520277E-2</v>
      </c>
      <c r="D3981">
        <f>-DEGREES(ATAN2(1,'PID Simulator'!$D$8*B3981))+DEGREES(-'PID Simulator'!$D$9*B3981)</f>
        <v>-545.24561275699546</v>
      </c>
    </row>
    <row r="3982" spans="1:4" x14ac:dyDescent="0.15">
      <c r="A3982">
        <v>3981</v>
      </c>
      <c r="B3982">
        <v>7.9600999999999997</v>
      </c>
      <c r="C3982">
        <f>'PID Simulator'!$D$7/SQRT(1+('PID Simulator'!$D$8*B3982)^2)</f>
        <v>1.2561665044069673E-2</v>
      </c>
      <c r="D3982">
        <f>-DEGREES(ATAN2(1,'PID Simulator'!$D$8*B3982))+DEGREES(-'PID Simulator'!$D$9*B3982)</f>
        <v>-545.36038518169926</v>
      </c>
    </row>
    <row r="3983" spans="1:4" x14ac:dyDescent="0.15">
      <c r="A3983">
        <v>3982</v>
      </c>
      <c r="B3983">
        <v>7.9620999999999995</v>
      </c>
      <c r="C3983">
        <f>'PID Simulator'!$D$7/SQRT(1+('PID Simulator'!$D$8*B3983)^2)</f>
        <v>1.2558510176982493E-2</v>
      </c>
      <c r="D3983">
        <f>-DEGREES(ATAN2(1,'PID Simulator'!$D$8*B3983))+DEGREES(-'PID Simulator'!$D$9*B3983)</f>
        <v>-545.4751575155542</v>
      </c>
    </row>
    <row r="3984" spans="1:4" x14ac:dyDescent="0.15">
      <c r="A3984">
        <v>3983</v>
      </c>
      <c r="B3984">
        <v>7.9641000000000002</v>
      </c>
      <c r="C3984">
        <f>'PID Simulator'!$D$7/SQRT(1+('PID Simulator'!$D$8*B3984)^2)</f>
        <v>1.2555356894064729E-2</v>
      </c>
      <c r="D3984">
        <f>-DEGREES(ATAN2(1,'PID Simulator'!$D$8*B3984))+DEGREES(-'PID Simulator'!$D$9*B3984)</f>
        <v>-545.5899297586285</v>
      </c>
    </row>
    <row r="3985" spans="1:4" x14ac:dyDescent="0.15">
      <c r="A3985">
        <v>3984</v>
      </c>
      <c r="B3985">
        <v>7.9661</v>
      </c>
      <c r="C3985">
        <f>'PID Simulator'!$D$7/SQRT(1+('PID Simulator'!$D$8*B3985)^2)</f>
        <v>1.2552205194123575E-2</v>
      </c>
      <c r="D3985">
        <f>-DEGREES(ATAN2(1,'PID Simulator'!$D$8*B3985))+DEGREES(-'PID Simulator'!$D$9*B3985)</f>
        <v>-545.70470191099071</v>
      </c>
    </row>
    <row r="3986" spans="1:4" x14ac:dyDescent="0.15">
      <c r="A3986">
        <v>3985</v>
      </c>
      <c r="B3986">
        <v>7.9680999999999997</v>
      </c>
      <c r="C3986">
        <f>'PID Simulator'!$D$7/SQRT(1+('PID Simulator'!$D$8*B3986)^2)</f>
        <v>1.2549055075967423E-2</v>
      </c>
      <c r="D3986">
        <f>-DEGREES(ATAN2(1,'PID Simulator'!$D$8*B3986))+DEGREES(-'PID Simulator'!$D$9*B3986)</f>
        <v>-545.81947397270892</v>
      </c>
    </row>
    <row r="3987" spans="1:4" x14ac:dyDescent="0.15">
      <c r="A3987">
        <v>3986</v>
      </c>
      <c r="B3987">
        <v>7.9700999999999995</v>
      </c>
      <c r="C3987">
        <f>'PID Simulator'!$D$7/SQRT(1+('PID Simulator'!$D$8*B3987)^2)</f>
        <v>1.2545906538405855E-2</v>
      </c>
      <c r="D3987">
        <f>-DEGREES(ATAN2(1,'PID Simulator'!$D$8*B3987))+DEGREES(-'PID Simulator'!$D$9*B3987)</f>
        <v>-545.93424594385147</v>
      </c>
    </row>
    <row r="3988" spans="1:4" x14ac:dyDescent="0.15">
      <c r="A3988">
        <v>3987</v>
      </c>
      <c r="B3988">
        <v>7.9721000000000002</v>
      </c>
      <c r="C3988">
        <f>'PID Simulator'!$D$7/SQRT(1+('PID Simulator'!$D$8*B3988)^2)</f>
        <v>1.2542759580249653E-2</v>
      </c>
      <c r="D3988">
        <f>-DEGREES(ATAN2(1,'PID Simulator'!$D$8*B3988))+DEGREES(-'PID Simulator'!$D$9*B3988)</f>
        <v>-546.04901782448667</v>
      </c>
    </row>
    <row r="3989" spans="1:4" x14ac:dyDescent="0.15">
      <c r="A3989">
        <v>3988</v>
      </c>
      <c r="B3989">
        <v>7.9741</v>
      </c>
      <c r="C3989">
        <f>'PID Simulator'!$D$7/SQRT(1+('PID Simulator'!$D$8*B3989)^2)</f>
        <v>1.2539614200310792E-2</v>
      </c>
      <c r="D3989">
        <f>-DEGREES(ATAN2(1,'PID Simulator'!$D$8*B3989))+DEGREES(-'PID Simulator'!$D$9*B3989)</f>
        <v>-546.1637896146824</v>
      </c>
    </row>
    <row r="3990" spans="1:4" x14ac:dyDescent="0.15">
      <c r="A3990">
        <v>3989</v>
      </c>
      <c r="B3990">
        <v>7.9760999999999997</v>
      </c>
      <c r="C3990">
        <f>'PID Simulator'!$D$7/SQRT(1+('PID Simulator'!$D$8*B3990)^2)</f>
        <v>1.2536470397402431E-2</v>
      </c>
      <c r="D3990">
        <f>-DEGREES(ATAN2(1,'PID Simulator'!$D$8*B3990))+DEGREES(-'PID Simulator'!$D$9*B3990)</f>
        <v>-546.27856131450665</v>
      </c>
    </row>
    <row r="3991" spans="1:4" x14ac:dyDescent="0.15">
      <c r="A3991">
        <v>3990</v>
      </c>
      <c r="B3991">
        <v>7.9780999999999995</v>
      </c>
      <c r="C3991">
        <f>'PID Simulator'!$D$7/SQRT(1+('PID Simulator'!$D$8*B3991)^2)</f>
        <v>1.2533328170338927E-2</v>
      </c>
      <c r="D3991">
        <f>-DEGREES(ATAN2(1,'PID Simulator'!$D$8*B3991))+DEGREES(-'PID Simulator'!$D$9*B3991)</f>
        <v>-546.39333292402739</v>
      </c>
    </row>
    <row r="3992" spans="1:4" x14ac:dyDescent="0.15">
      <c r="A3992">
        <v>3991</v>
      </c>
      <c r="B3992">
        <v>7.9801000000000002</v>
      </c>
      <c r="C3992">
        <f>'PID Simulator'!$D$7/SQRT(1+('PID Simulator'!$D$8*B3992)^2)</f>
        <v>1.2530187517935814E-2</v>
      </c>
      <c r="D3992">
        <f>-DEGREES(ATAN2(1,'PID Simulator'!$D$8*B3992))+DEGREES(-'PID Simulator'!$D$9*B3992)</f>
        <v>-546.50810444331273</v>
      </c>
    </row>
    <row r="3993" spans="1:4" x14ac:dyDescent="0.15">
      <c r="A3993">
        <v>3992</v>
      </c>
      <c r="B3993">
        <v>7.9821</v>
      </c>
      <c r="C3993">
        <f>'PID Simulator'!$D$7/SQRT(1+('PID Simulator'!$D$8*B3993)^2)</f>
        <v>1.2527048439009829E-2</v>
      </c>
      <c r="D3993">
        <f>-DEGREES(ATAN2(1,'PID Simulator'!$D$8*B3993))+DEGREES(-'PID Simulator'!$D$9*B3993)</f>
        <v>-546.62287587243031</v>
      </c>
    </row>
    <row r="3994" spans="1:4" x14ac:dyDescent="0.15">
      <c r="A3994">
        <v>3993</v>
      </c>
      <c r="B3994">
        <v>7.9840999999999998</v>
      </c>
      <c r="C3994">
        <f>'PID Simulator'!$D$7/SQRT(1+('PID Simulator'!$D$8*B3994)^2)</f>
        <v>1.2523910932378883E-2</v>
      </c>
      <c r="D3994">
        <f>-DEGREES(ATAN2(1,'PID Simulator'!$D$8*B3994))+DEGREES(-'PID Simulator'!$D$9*B3994)</f>
        <v>-546.73764721144767</v>
      </c>
    </row>
    <row r="3995" spans="1:4" x14ac:dyDescent="0.15">
      <c r="A3995">
        <v>3994</v>
      </c>
      <c r="B3995">
        <v>7.9860999999999995</v>
      </c>
      <c r="C3995">
        <f>'PID Simulator'!$D$7/SQRT(1+('PID Simulator'!$D$8*B3995)^2)</f>
        <v>1.252077499686207E-2</v>
      </c>
      <c r="D3995">
        <f>-DEGREES(ATAN2(1,'PID Simulator'!$D$8*B3995))+DEGREES(-'PID Simulator'!$D$9*B3995)</f>
        <v>-546.85241846043289</v>
      </c>
    </row>
    <row r="3996" spans="1:4" x14ac:dyDescent="0.15">
      <c r="A3996">
        <v>3995</v>
      </c>
      <c r="B3996">
        <v>7.9881000000000002</v>
      </c>
      <c r="C3996">
        <f>'PID Simulator'!$D$7/SQRT(1+('PID Simulator'!$D$8*B3996)^2)</f>
        <v>1.2517640631279667E-2</v>
      </c>
      <c r="D3996">
        <f>-DEGREES(ATAN2(1,'PID Simulator'!$D$8*B3996))+DEGREES(-'PID Simulator'!$D$9*B3996)</f>
        <v>-546.96718961945339</v>
      </c>
    </row>
    <row r="3997" spans="1:4" x14ac:dyDescent="0.15">
      <c r="A3997">
        <v>3996</v>
      </c>
      <c r="B3997">
        <v>7.9901</v>
      </c>
      <c r="C3997">
        <f>'PID Simulator'!$D$7/SQRT(1+('PID Simulator'!$D$8*B3997)^2)</f>
        <v>1.251450783445314E-2</v>
      </c>
      <c r="D3997">
        <f>-DEGREES(ATAN2(1,'PID Simulator'!$D$8*B3997))+DEGREES(-'PID Simulator'!$D$9*B3997)</f>
        <v>-547.0819606885766</v>
      </c>
    </row>
    <row r="3998" spans="1:4" x14ac:dyDescent="0.15">
      <c r="A3998">
        <v>3997</v>
      </c>
      <c r="B3998">
        <v>7.9920999999999998</v>
      </c>
      <c r="C3998">
        <f>'PID Simulator'!$D$7/SQRT(1+('PID Simulator'!$D$8*B3998)^2)</f>
        <v>1.2511376605205125E-2</v>
      </c>
      <c r="D3998">
        <f>-DEGREES(ATAN2(1,'PID Simulator'!$D$8*B3998))+DEGREES(-'PID Simulator'!$D$9*B3998)</f>
        <v>-547.19673166787015</v>
      </c>
    </row>
    <row r="3999" spans="1:4" x14ac:dyDescent="0.15">
      <c r="A3999">
        <v>3998</v>
      </c>
      <c r="B3999">
        <v>7.9940999999999995</v>
      </c>
      <c r="C3999">
        <f>'PID Simulator'!$D$7/SQRT(1+('PID Simulator'!$D$8*B3999)^2)</f>
        <v>1.2508246942359434E-2</v>
      </c>
      <c r="D3999">
        <f>-DEGREES(ATAN2(1,'PID Simulator'!$D$8*B3999))+DEGREES(-'PID Simulator'!$D$9*B3999)</f>
        <v>-547.31150255740135</v>
      </c>
    </row>
    <row r="4000" spans="1:4" x14ac:dyDescent="0.15">
      <c r="A4000">
        <v>3999</v>
      </c>
      <c r="B4000">
        <v>7.9961000000000002</v>
      </c>
      <c r="C4000">
        <f>'PID Simulator'!$D$7/SQRT(1+('PID Simulator'!$D$8*B4000)^2)</f>
        <v>1.250511884474107E-2</v>
      </c>
      <c r="D4000">
        <f>-DEGREES(ATAN2(1,'PID Simulator'!$D$8*B4000))+DEGREES(-'PID Simulator'!$D$9*B4000)</f>
        <v>-547.42627335723785</v>
      </c>
    </row>
    <row r="4001" spans="1:4" x14ac:dyDescent="0.15">
      <c r="A4001">
        <v>4000</v>
      </c>
      <c r="B4001">
        <v>7.9981</v>
      </c>
      <c r="C4001">
        <f>'PID Simulator'!$D$7/SQRT(1+('PID Simulator'!$D$8*B4001)^2)</f>
        <v>1.2501992311176192E-2</v>
      </c>
      <c r="D4001">
        <f>-DEGREES(ATAN2(1,'PID Simulator'!$D$8*B4001))+DEGREES(-'PID Simulator'!$D$9*B4001)</f>
        <v>-547.54104406744636</v>
      </c>
    </row>
    <row r="4002" spans="1:4" x14ac:dyDescent="0.15">
      <c r="A4002">
        <v>4001</v>
      </c>
      <c r="B4002">
        <v>8.0000999999999998</v>
      </c>
      <c r="C4002">
        <f>'PID Simulator'!$D$7/SQRT(1+('PID Simulator'!$D$8*B4002)^2)</f>
        <v>1.2498867340492145E-2</v>
      </c>
      <c r="D4002">
        <f>-DEGREES(ATAN2(1,'PID Simulator'!$D$8*B4002))+DEGREES(-'PID Simulator'!$D$9*B4002)</f>
        <v>-547.65581468809455</v>
      </c>
    </row>
    <row r="4003" spans="1:4" x14ac:dyDescent="0.15">
      <c r="A4003">
        <v>4002</v>
      </c>
      <c r="B4003">
        <v>8.0021000000000004</v>
      </c>
      <c r="C4003">
        <f>'PID Simulator'!$D$7/SQRT(1+('PID Simulator'!$D$8*B4003)^2)</f>
        <v>1.2495743931517443E-2</v>
      </c>
      <c r="D4003">
        <f>-DEGREES(ATAN2(1,'PID Simulator'!$D$8*B4003))+DEGREES(-'PID Simulator'!$D$9*B4003)</f>
        <v>-547.77058521924937</v>
      </c>
    </row>
    <row r="4004" spans="1:4" x14ac:dyDescent="0.15">
      <c r="A4004">
        <v>4003</v>
      </c>
      <c r="B4004">
        <v>8.0040999999999993</v>
      </c>
      <c r="C4004">
        <f>'PID Simulator'!$D$7/SQRT(1+('PID Simulator'!$D$8*B4004)^2)</f>
        <v>1.2492622083081771E-2</v>
      </c>
      <c r="D4004">
        <f>-DEGREES(ATAN2(1,'PID Simulator'!$D$8*B4004))+DEGREES(-'PID Simulator'!$D$9*B4004)</f>
        <v>-547.88535566097789</v>
      </c>
    </row>
    <row r="4005" spans="1:4" x14ac:dyDescent="0.15">
      <c r="A4005">
        <v>4004</v>
      </c>
      <c r="B4005">
        <v>8.0061</v>
      </c>
      <c r="C4005">
        <f>'PID Simulator'!$D$7/SQRT(1+('PID Simulator'!$D$8*B4005)^2)</f>
        <v>1.2489501794015973E-2</v>
      </c>
      <c r="D4005">
        <f>-DEGREES(ATAN2(1,'PID Simulator'!$D$8*B4005))+DEGREES(-'PID Simulator'!$D$9*B4005)</f>
        <v>-548.0001260133472</v>
      </c>
    </row>
    <row r="4006" spans="1:4" x14ac:dyDescent="0.15">
      <c r="A4006">
        <v>4005</v>
      </c>
      <c r="B4006">
        <v>8.0081000000000007</v>
      </c>
      <c r="C4006">
        <f>'PID Simulator'!$D$7/SQRT(1+('PID Simulator'!$D$8*B4006)^2)</f>
        <v>1.2486383063152078E-2</v>
      </c>
      <c r="D4006">
        <f>-DEGREES(ATAN2(1,'PID Simulator'!$D$8*B4006))+DEGREES(-'PID Simulator'!$D$9*B4006)</f>
        <v>-548.11489627642425</v>
      </c>
    </row>
    <row r="4007" spans="1:4" x14ac:dyDescent="0.15">
      <c r="A4007">
        <v>4006</v>
      </c>
      <c r="B4007">
        <v>8.0100999999999996</v>
      </c>
      <c r="C4007">
        <f>'PID Simulator'!$D$7/SQRT(1+('PID Simulator'!$D$8*B4007)^2)</f>
        <v>1.2483265889323266E-2</v>
      </c>
      <c r="D4007">
        <f>-DEGREES(ATAN2(1,'PID Simulator'!$D$8*B4007))+DEGREES(-'PID Simulator'!$D$9*B4007)</f>
        <v>-548.22966645027577</v>
      </c>
    </row>
    <row r="4008" spans="1:4" x14ac:dyDescent="0.15">
      <c r="A4008">
        <v>4007</v>
      </c>
      <c r="B4008">
        <v>8.0121000000000002</v>
      </c>
      <c r="C4008">
        <f>'PID Simulator'!$D$7/SQRT(1+('PID Simulator'!$D$8*B4008)^2)</f>
        <v>1.2480150271363892E-2</v>
      </c>
      <c r="D4008">
        <f>-DEGREES(ATAN2(1,'PID Simulator'!$D$8*B4008))+DEGREES(-'PID Simulator'!$D$9*B4008)</f>
        <v>-548.34443653496862</v>
      </c>
    </row>
    <row r="4009" spans="1:4" x14ac:dyDescent="0.15">
      <c r="A4009">
        <v>4008</v>
      </c>
      <c r="B4009">
        <v>8.0140999999999991</v>
      </c>
      <c r="C4009">
        <f>'PID Simulator'!$D$7/SQRT(1+('PID Simulator'!$D$8*B4009)^2)</f>
        <v>1.2477036208109471E-2</v>
      </c>
      <c r="D4009">
        <f>-DEGREES(ATAN2(1,'PID Simulator'!$D$8*B4009))+DEGREES(-'PID Simulator'!$D$9*B4009)</f>
        <v>-548.45920653056953</v>
      </c>
    </row>
    <row r="4010" spans="1:4" x14ac:dyDescent="0.15">
      <c r="A4010">
        <v>4009</v>
      </c>
      <c r="B4010">
        <v>8.0160999999999998</v>
      </c>
      <c r="C4010">
        <f>'PID Simulator'!$D$7/SQRT(1+('PID Simulator'!$D$8*B4010)^2)</f>
        <v>1.247392369839667E-2</v>
      </c>
      <c r="D4010">
        <f>-DEGREES(ATAN2(1,'PID Simulator'!$D$8*B4010))+DEGREES(-'PID Simulator'!$D$9*B4010)</f>
        <v>-548.57397643714535</v>
      </c>
    </row>
    <row r="4011" spans="1:4" x14ac:dyDescent="0.15">
      <c r="A4011">
        <v>4010</v>
      </c>
      <c r="B4011">
        <v>8.0181000000000004</v>
      </c>
      <c r="C4011">
        <f>'PID Simulator'!$D$7/SQRT(1+('PID Simulator'!$D$8*B4011)^2)</f>
        <v>1.2470812741063332E-2</v>
      </c>
      <c r="D4011">
        <f>-DEGREES(ATAN2(1,'PID Simulator'!$D$8*B4011))+DEGREES(-'PID Simulator'!$D$9*B4011)</f>
        <v>-548.68874625476246</v>
      </c>
    </row>
    <row r="4012" spans="1:4" x14ac:dyDescent="0.15">
      <c r="A4012">
        <v>4011</v>
      </c>
      <c r="B4012">
        <v>8.0200999999999993</v>
      </c>
      <c r="C4012">
        <f>'PID Simulator'!$D$7/SQRT(1+('PID Simulator'!$D$8*B4012)^2)</f>
        <v>1.2467703334948456E-2</v>
      </c>
      <c r="D4012">
        <f>-DEGREES(ATAN2(1,'PID Simulator'!$D$8*B4012))+DEGREES(-'PID Simulator'!$D$9*B4012)</f>
        <v>-548.80351598348739</v>
      </c>
    </row>
    <row r="4013" spans="1:4" x14ac:dyDescent="0.15">
      <c r="A4013">
        <v>4012</v>
      </c>
      <c r="B4013">
        <v>8.0221</v>
      </c>
      <c r="C4013">
        <f>'PID Simulator'!$D$7/SQRT(1+('PID Simulator'!$D$8*B4013)^2)</f>
        <v>1.2464595478892181E-2</v>
      </c>
      <c r="D4013">
        <f>-DEGREES(ATAN2(1,'PID Simulator'!$D$8*B4013))+DEGREES(-'PID Simulator'!$D$9*B4013)</f>
        <v>-548.91828562338685</v>
      </c>
    </row>
    <row r="4014" spans="1:4" x14ac:dyDescent="0.15">
      <c r="A4014">
        <v>4013</v>
      </c>
      <c r="B4014">
        <v>8.0241000000000007</v>
      </c>
      <c r="C4014">
        <f>'PID Simulator'!$D$7/SQRT(1+('PID Simulator'!$D$8*B4014)^2)</f>
        <v>1.2461489171735823E-2</v>
      </c>
      <c r="D4014">
        <f>-DEGREES(ATAN2(1,'PID Simulator'!$D$8*B4014))+DEGREES(-'PID Simulator'!$D$9*B4014)</f>
        <v>-549.03305517452702</v>
      </c>
    </row>
    <row r="4015" spans="1:4" x14ac:dyDescent="0.15">
      <c r="A4015">
        <v>4014</v>
      </c>
      <c r="B4015">
        <v>8.0260999999999996</v>
      </c>
      <c r="C4015">
        <f>'PID Simulator'!$D$7/SQRT(1+('PID Simulator'!$D$8*B4015)^2)</f>
        <v>1.2458384412321845E-2</v>
      </c>
      <c r="D4015">
        <f>-DEGREES(ATAN2(1,'PID Simulator'!$D$8*B4015))+DEGREES(-'PID Simulator'!$D$9*B4015)</f>
        <v>-549.14782463697429</v>
      </c>
    </row>
    <row r="4016" spans="1:4" x14ac:dyDescent="0.15">
      <c r="A4016">
        <v>4015</v>
      </c>
      <c r="B4016">
        <v>8.0281000000000002</v>
      </c>
      <c r="C4016">
        <f>'PID Simulator'!$D$7/SQRT(1+('PID Simulator'!$D$8*B4016)^2)</f>
        <v>1.2455281199493859E-2</v>
      </c>
      <c r="D4016">
        <f>-DEGREES(ATAN2(1,'PID Simulator'!$D$8*B4016))+DEGREES(-'PID Simulator'!$D$9*B4016)</f>
        <v>-549.26259401079494</v>
      </c>
    </row>
    <row r="4017" spans="1:4" x14ac:dyDescent="0.15">
      <c r="A4017">
        <v>4016</v>
      </c>
      <c r="B4017">
        <v>8.0300999999999991</v>
      </c>
      <c r="C4017">
        <f>'PID Simulator'!$D$7/SQRT(1+('PID Simulator'!$D$8*B4017)^2)</f>
        <v>1.2452179532096635E-2</v>
      </c>
      <c r="D4017">
        <f>-DEGREES(ATAN2(1,'PID Simulator'!$D$8*B4017))+DEGREES(-'PID Simulator'!$D$9*B4017)</f>
        <v>-549.37736329605514</v>
      </c>
    </row>
    <row r="4018" spans="1:4" x14ac:dyDescent="0.15">
      <c r="A4018">
        <v>4017</v>
      </c>
      <c r="B4018">
        <v>8.0320999999999998</v>
      </c>
      <c r="C4018">
        <f>'PID Simulator'!$D$7/SQRT(1+('PID Simulator'!$D$8*B4018)^2)</f>
        <v>1.2449079408976086E-2</v>
      </c>
      <c r="D4018">
        <f>-DEGREES(ATAN2(1,'PID Simulator'!$D$8*B4018))+DEGREES(-'PID Simulator'!$D$9*B4018)</f>
        <v>-549.49213249282127</v>
      </c>
    </row>
    <row r="4019" spans="1:4" x14ac:dyDescent="0.15">
      <c r="A4019">
        <v>4018</v>
      </c>
      <c r="B4019">
        <v>8.0341000000000005</v>
      </c>
      <c r="C4019">
        <f>'PID Simulator'!$D$7/SQRT(1+('PID Simulator'!$D$8*B4019)^2)</f>
        <v>1.2445980828979278E-2</v>
      </c>
      <c r="D4019">
        <f>-DEGREES(ATAN2(1,'PID Simulator'!$D$8*B4019))+DEGREES(-'PID Simulator'!$D$9*B4019)</f>
        <v>-549.60690160115905</v>
      </c>
    </row>
    <row r="4020" spans="1:4" x14ac:dyDescent="0.15">
      <c r="A4020">
        <v>4019</v>
      </c>
      <c r="B4020">
        <v>8.0360999999999994</v>
      </c>
      <c r="C4020">
        <f>'PID Simulator'!$D$7/SQRT(1+('PID Simulator'!$D$8*B4020)^2)</f>
        <v>1.2442883790954432E-2</v>
      </c>
      <c r="D4020">
        <f>-DEGREES(ATAN2(1,'PID Simulator'!$D$8*B4020))+DEGREES(-'PID Simulator'!$D$9*B4020)</f>
        <v>-549.72167062113465</v>
      </c>
    </row>
    <row r="4021" spans="1:4" x14ac:dyDescent="0.15">
      <c r="A4021">
        <v>4020</v>
      </c>
      <c r="B4021">
        <v>8.0381</v>
      </c>
      <c r="C4021">
        <f>'PID Simulator'!$D$7/SQRT(1+('PID Simulator'!$D$8*B4021)^2)</f>
        <v>1.2439788293750897E-2</v>
      </c>
      <c r="D4021">
        <f>-DEGREES(ATAN2(1,'PID Simulator'!$D$8*B4021))+DEGREES(-'PID Simulator'!$D$9*B4021)</f>
        <v>-549.83643955281423</v>
      </c>
    </row>
    <row r="4022" spans="1:4" x14ac:dyDescent="0.15">
      <c r="A4022">
        <v>4021</v>
      </c>
      <c r="B4022">
        <v>8.0401000000000007</v>
      </c>
      <c r="C4022">
        <f>'PID Simulator'!$D$7/SQRT(1+('PID Simulator'!$D$8*B4022)^2)</f>
        <v>1.2436694336219181E-2</v>
      </c>
      <c r="D4022">
        <f>-DEGREES(ATAN2(1,'PID Simulator'!$D$8*B4022))+DEGREES(-'PID Simulator'!$D$9*B4022)</f>
        <v>-549.95120839626327</v>
      </c>
    </row>
    <row r="4023" spans="1:4" x14ac:dyDescent="0.15">
      <c r="A4023">
        <v>4022</v>
      </c>
      <c r="B4023">
        <v>8.0420999999999996</v>
      </c>
      <c r="C4023">
        <f>'PID Simulator'!$D$7/SQRT(1+('PID Simulator'!$D$8*B4023)^2)</f>
        <v>1.2433601917210935E-2</v>
      </c>
      <c r="D4023">
        <f>-DEGREES(ATAN2(1,'PID Simulator'!$D$8*B4023))+DEGREES(-'PID Simulator'!$D$9*B4023)</f>
        <v>-550.06597715154771</v>
      </c>
    </row>
    <row r="4024" spans="1:4" x14ac:dyDescent="0.15">
      <c r="A4024">
        <v>4023</v>
      </c>
      <c r="B4024">
        <v>8.0441000000000003</v>
      </c>
      <c r="C4024">
        <f>'PID Simulator'!$D$7/SQRT(1+('PID Simulator'!$D$8*B4024)^2)</f>
        <v>1.2430511035578937E-2</v>
      </c>
      <c r="D4024">
        <f>-DEGREES(ATAN2(1,'PID Simulator'!$D$8*B4024))+DEGREES(-'PID Simulator'!$D$9*B4024)</f>
        <v>-550.1807458187335</v>
      </c>
    </row>
    <row r="4025" spans="1:4" x14ac:dyDescent="0.15">
      <c r="A4025">
        <v>4024</v>
      </c>
      <c r="B4025">
        <v>8.0460999999999991</v>
      </c>
      <c r="C4025">
        <f>'PID Simulator'!$D$7/SQRT(1+('PID Simulator'!$D$8*B4025)^2)</f>
        <v>1.2427421690177125E-2</v>
      </c>
      <c r="D4025">
        <f>-DEGREES(ATAN2(1,'PID Simulator'!$D$8*B4025))+DEGREES(-'PID Simulator'!$D$9*B4025)</f>
        <v>-550.29551439788611</v>
      </c>
    </row>
    <row r="4026" spans="1:4" x14ac:dyDescent="0.15">
      <c r="A4026">
        <v>4025</v>
      </c>
      <c r="B4026">
        <v>8.0480999999999998</v>
      </c>
      <c r="C4026">
        <f>'PID Simulator'!$D$7/SQRT(1+('PID Simulator'!$D$8*B4026)^2)</f>
        <v>1.2424333879860559E-2</v>
      </c>
      <c r="D4026">
        <f>-DEGREES(ATAN2(1,'PID Simulator'!$D$8*B4026))+DEGREES(-'PID Simulator'!$D$9*B4026)</f>
        <v>-550.41028288907125</v>
      </c>
    </row>
    <row r="4027" spans="1:4" x14ac:dyDescent="0.15">
      <c r="A4027">
        <v>4026</v>
      </c>
      <c r="B4027">
        <v>8.0501000000000005</v>
      </c>
      <c r="C4027">
        <f>'PID Simulator'!$D$7/SQRT(1+('PID Simulator'!$D$8*B4027)^2)</f>
        <v>1.2421247603485447E-2</v>
      </c>
      <c r="D4027">
        <f>-DEGREES(ATAN2(1,'PID Simulator'!$D$8*B4027))+DEGREES(-'PID Simulator'!$D$9*B4027)</f>
        <v>-550.52505129235453</v>
      </c>
    </row>
    <row r="4028" spans="1:4" x14ac:dyDescent="0.15">
      <c r="A4028">
        <v>4027</v>
      </c>
      <c r="B4028">
        <v>8.0520999999999994</v>
      </c>
      <c r="C4028">
        <f>'PID Simulator'!$D$7/SQRT(1+('PID Simulator'!$D$8*B4028)^2)</f>
        <v>1.2418162859909132E-2</v>
      </c>
      <c r="D4028">
        <f>-DEGREES(ATAN2(1,'PID Simulator'!$D$8*B4028))+DEGREES(-'PID Simulator'!$D$9*B4028)</f>
        <v>-550.6398196078012</v>
      </c>
    </row>
    <row r="4029" spans="1:4" x14ac:dyDescent="0.15">
      <c r="A4029">
        <v>4028</v>
      </c>
      <c r="B4029">
        <v>8.0541</v>
      </c>
      <c r="C4029">
        <f>'PID Simulator'!$D$7/SQRT(1+('PID Simulator'!$D$8*B4029)^2)</f>
        <v>1.2415079647990082E-2</v>
      </c>
      <c r="D4029">
        <f>-DEGREES(ATAN2(1,'PID Simulator'!$D$8*B4029))+DEGREES(-'PID Simulator'!$D$9*B4029)</f>
        <v>-550.75458783547697</v>
      </c>
    </row>
    <row r="4030" spans="1:4" x14ac:dyDescent="0.15">
      <c r="A4030">
        <v>4029</v>
      </c>
      <c r="B4030">
        <v>8.0561000000000007</v>
      </c>
      <c r="C4030">
        <f>'PID Simulator'!$D$7/SQRT(1+('PID Simulator'!$D$8*B4030)^2)</f>
        <v>1.241199796658791E-2</v>
      </c>
      <c r="D4030">
        <f>-DEGREES(ATAN2(1,'PID Simulator'!$D$8*B4030))+DEGREES(-'PID Simulator'!$D$9*B4030)</f>
        <v>-550.86935597544709</v>
      </c>
    </row>
    <row r="4031" spans="1:4" x14ac:dyDescent="0.15">
      <c r="A4031">
        <v>4030</v>
      </c>
      <c r="B4031">
        <v>8.0580999999999996</v>
      </c>
      <c r="C4031">
        <f>'PID Simulator'!$D$7/SQRT(1+('PID Simulator'!$D$8*B4031)^2)</f>
        <v>1.2408917814563356E-2</v>
      </c>
      <c r="D4031">
        <f>-DEGREES(ATAN2(1,'PID Simulator'!$D$8*B4031))+DEGREES(-'PID Simulator'!$D$9*B4031)</f>
        <v>-550.9841240277766</v>
      </c>
    </row>
    <row r="4032" spans="1:4" x14ac:dyDescent="0.15">
      <c r="A4032">
        <v>4031</v>
      </c>
      <c r="B4032">
        <v>8.0601000000000003</v>
      </c>
      <c r="C4032">
        <f>'PID Simulator'!$D$7/SQRT(1+('PID Simulator'!$D$8*B4032)^2)</f>
        <v>1.2405839190778289E-2</v>
      </c>
      <c r="D4032">
        <f>-DEGREES(ATAN2(1,'PID Simulator'!$D$8*B4032))+DEGREES(-'PID Simulator'!$D$9*B4032)</f>
        <v>-551.09889199253121</v>
      </c>
    </row>
    <row r="4033" spans="1:4" x14ac:dyDescent="0.15">
      <c r="A4033">
        <v>4032</v>
      </c>
      <c r="B4033">
        <v>8.0620999999999992</v>
      </c>
      <c r="C4033">
        <f>'PID Simulator'!$D$7/SQRT(1+('PID Simulator'!$D$8*B4033)^2)</f>
        <v>1.2402762094095705E-2</v>
      </c>
      <c r="D4033">
        <f>-DEGREES(ATAN2(1,'PID Simulator'!$D$8*B4033))+DEGREES(-'PID Simulator'!$D$9*B4033)</f>
        <v>-551.2136598697756</v>
      </c>
    </row>
    <row r="4034" spans="1:4" x14ac:dyDescent="0.15">
      <c r="A4034">
        <v>4033</v>
      </c>
      <c r="B4034">
        <v>8.0640999999999998</v>
      </c>
      <c r="C4034">
        <f>'PID Simulator'!$D$7/SQRT(1+('PID Simulator'!$D$8*B4034)^2)</f>
        <v>1.2399686523379739E-2</v>
      </c>
      <c r="D4034">
        <f>-DEGREES(ATAN2(1,'PID Simulator'!$D$8*B4034))+DEGREES(-'PID Simulator'!$D$9*B4034)</f>
        <v>-551.32842765957525</v>
      </c>
    </row>
    <row r="4035" spans="1:4" x14ac:dyDescent="0.15">
      <c r="A4035">
        <v>4034</v>
      </c>
      <c r="B4035">
        <v>8.0661000000000005</v>
      </c>
      <c r="C4035">
        <f>'PID Simulator'!$D$7/SQRT(1+('PID Simulator'!$D$8*B4035)^2)</f>
        <v>1.2396612477495635E-2</v>
      </c>
      <c r="D4035">
        <f>-DEGREES(ATAN2(1,'PID Simulator'!$D$8*B4035))+DEGREES(-'PID Simulator'!$D$9*B4035)</f>
        <v>-551.44319536199509</v>
      </c>
    </row>
    <row r="4036" spans="1:4" x14ac:dyDescent="0.15">
      <c r="A4036">
        <v>4035</v>
      </c>
      <c r="B4036">
        <v>8.0680999999999994</v>
      </c>
      <c r="C4036">
        <f>'PID Simulator'!$D$7/SQRT(1+('PID Simulator'!$D$8*B4036)^2)</f>
        <v>1.2393539955309776E-2</v>
      </c>
      <c r="D4036">
        <f>-DEGREES(ATAN2(1,'PID Simulator'!$D$8*B4036))+DEGREES(-'PID Simulator'!$D$9*B4036)</f>
        <v>-551.55796297709981</v>
      </c>
    </row>
    <row r="4037" spans="1:4" x14ac:dyDescent="0.15">
      <c r="A4037">
        <v>4036</v>
      </c>
      <c r="B4037">
        <v>8.0701000000000001</v>
      </c>
      <c r="C4037">
        <f>'PID Simulator'!$D$7/SQRT(1+('PID Simulator'!$D$8*B4037)^2)</f>
        <v>1.2390468955689659E-2</v>
      </c>
      <c r="D4037">
        <f>-DEGREES(ATAN2(1,'PID Simulator'!$D$8*B4037))+DEGREES(-'PID Simulator'!$D$9*B4037)</f>
        <v>-551.67273050495464</v>
      </c>
    </row>
    <row r="4038" spans="1:4" x14ac:dyDescent="0.15">
      <c r="A4038">
        <v>4037</v>
      </c>
      <c r="B4038">
        <v>8.0721000000000007</v>
      </c>
      <c r="C4038">
        <f>'PID Simulator'!$D$7/SQRT(1+('PID Simulator'!$D$8*B4038)^2)</f>
        <v>1.2387399477503912E-2</v>
      </c>
      <c r="D4038">
        <f>-DEGREES(ATAN2(1,'PID Simulator'!$D$8*B4038))+DEGREES(-'PID Simulator'!$D$9*B4038)</f>
        <v>-551.78749794562441</v>
      </c>
    </row>
    <row r="4039" spans="1:4" x14ac:dyDescent="0.15">
      <c r="A4039">
        <v>4038</v>
      </c>
      <c r="B4039">
        <v>8.0740999999999996</v>
      </c>
      <c r="C4039">
        <f>'PID Simulator'!$D$7/SQRT(1+('PID Simulator'!$D$8*B4039)^2)</f>
        <v>1.2384331519622274E-2</v>
      </c>
      <c r="D4039">
        <f>-DEGREES(ATAN2(1,'PID Simulator'!$D$8*B4039))+DEGREES(-'PID Simulator'!$D$9*B4039)</f>
        <v>-551.90226529917368</v>
      </c>
    </row>
    <row r="4040" spans="1:4" x14ac:dyDescent="0.15">
      <c r="A4040">
        <v>4039</v>
      </c>
      <c r="B4040">
        <v>8.0761000000000003</v>
      </c>
      <c r="C4040">
        <f>'PID Simulator'!$D$7/SQRT(1+('PID Simulator'!$D$8*B4040)^2)</f>
        <v>1.2381265080915608E-2</v>
      </c>
      <c r="D4040">
        <f>-DEGREES(ATAN2(1,'PID Simulator'!$D$8*B4040))+DEGREES(-'PID Simulator'!$D$9*B4040)</f>
        <v>-552.01703256566736</v>
      </c>
    </row>
    <row r="4041" spans="1:4" x14ac:dyDescent="0.15">
      <c r="A4041">
        <v>4040</v>
      </c>
      <c r="B4041">
        <v>8.0780999999999992</v>
      </c>
      <c r="C4041">
        <f>'PID Simulator'!$D$7/SQRT(1+('PID Simulator'!$D$8*B4041)^2)</f>
        <v>1.2378200160255898E-2</v>
      </c>
      <c r="D4041">
        <f>-DEGREES(ATAN2(1,'PID Simulator'!$D$8*B4041))+DEGREES(-'PID Simulator'!$D$9*B4041)</f>
        <v>-552.13179974516993</v>
      </c>
    </row>
    <row r="4042" spans="1:4" x14ac:dyDescent="0.15">
      <c r="A4042">
        <v>4041</v>
      </c>
      <c r="B4042">
        <v>8.0800999999999998</v>
      </c>
      <c r="C4042">
        <f>'PID Simulator'!$D$7/SQRT(1+('PID Simulator'!$D$8*B4042)^2)</f>
        <v>1.2375136756516235E-2</v>
      </c>
      <c r="D4042">
        <f>-DEGREES(ATAN2(1,'PID Simulator'!$D$8*B4042))+DEGREES(-'PID Simulator'!$D$9*B4042)</f>
        <v>-552.24656683774617</v>
      </c>
    </row>
    <row r="4043" spans="1:4" x14ac:dyDescent="0.15">
      <c r="A4043">
        <v>4042</v>
      </c>
      <c r="B4043">
        <v>8.0821000000000005</v>
      </c>
      <c r="C4043">
        <f>'PID Simulator'!$D$7/SQRT(1+('PID Simulator'!$D$8*B4043)^2)</f>
        <v>1.2372074868570834E-2</v>
      </c>
      <c r="D4043">
        <f>-DEGREES(ATAN2(1,'PID Simulator'!$D$8*B4043))+DEGREES(-'PID Simulator'!$D$9*B4043)</f>
        <v>-552.36133384346044</v>
      </c>
    </row>
    <row r="4044" spans="1:4" x14ac:dyDescent="0.15">
      <c r="A4044">
        <v>4043</v>
      </c>
      <c r="B4044">
        <v>8.0840999999999994</v>
      </c>
      <c r="C4044">
        <f>'PID Simulator'!$D$7/SQRT(1+('PID Simulator'!$D$8*B4044)^2)</f>
        <v>1.2369014495295021E-2</v>
      </c>
      <c r="D4044">
        <f>-DEGREES(ATAN2(1,'PID Simulator'!$D$8*B4044))+DEGREES(-'PID Simulator'!$D$9*B4044)</f>
        <v>-552.4761007623772</v>
      </c>
    </row>
    <row r="4045" spans="1:4" x14ac:dyDescent="0.15">
      <c r="A4045">
        <v>4044</v>
      </c>
      <c r="B4045">
        <v>8.0861000000000001</v>
      </c>
      <c r="C4045">
        <f>'PID Simulator'!$D$7/SQRT(1+('PID Simulator'!$D$8*B4045)^2)</f>
        <v>1.2365955635565234E-2</v>
      </c>
      <c r="D4045">
        <f>-DEGREES(ATAN2(1,'PID Simulator'!$D$8*B4045))+DEGREES(-'PID Simulator'!$D$9*B4045)</f>
        <v>-552.59086759456102</v>
      </c>
    </row>
    <row r="4046" spans="1:4" x14ac:dyDescent="0.15">
      <c r="A4046">
        <v>4045</v>
      </c>
      <c r="B4046">
        <v>8.0881000000000007</v>
      </c>
      <c r="C4046">
        <f>'PID Simulator'!$D$7/SQRT(1+('PID Simulator'!$D$8*B4046)^2)</f>
        <v>1.236289828825902E-2</v>
      </c>
      <c r="D4046">
        <f>-DEGREES(ATAN2(1,'PID Simulator'!$D$8*B4046))+DEGREES(-'PID Simulator'!$D$9*B4046)</f>
        <v>-552.70563434007602</v>
      </c>
    </row>
    <row r="4047" spans="1:4" x14ac:dyDescent="0.15">
      <c r="A4047">
        <v>4046</v>
      </c>
      <c r="B4047">
        <v>8.0900999999999996</v>
      </c>
      <c r="C4047">
        <f>'PID Simulator'!$D$7/SQRT(1+('PID Simulator'!$D$8*B4047)^2)</f>
        <v>1.2359842452255037E-2</v>
      </c>
      <c r="D4047">
        <f>-DEGREES(ATAN2(1,'PID Simulator'!$D$8*B4047))+DEGREES(-'PID Simulator'!$D$9*B4047)</f>
        <v>-552.82040099898643</v>
      </c>
    </row>
    <row r="4048" spans="1:4" x14ac:dyDescent="0.15">
      <c r="A4048">
        <v>4047</v>
      </c>
      <c r="B4048">
        <v>8.0921000000000003</v>
      </c>
      <c r="C4048">
        <f>'PID Simulator'!$D$7/SQRT(1+('PID Simulator'!$D$8*B4048)^2)</f>
        <v>1.2356788126433052E-2</v>
      </c>
      <c r="D4048">
        <f>-DEGREES(ATAN2(1,'PID Simulator'!$D$8*B4048))+DEGREES(-'PID Simulator'!$D$9*B4048)</f>
        <v>-552.93516757135671</v>
      </c>
    </row>
    <row r="4049" spans="1:4" x14ac:dyDescent="0.15">
      <c r="A4049">
        <v>4048</v>
      </c>
      <c r="B4049">
        <v>8.0940999999999992</v>
      </c>
      <c r="C4049">
        <f>'PID Simulator'!$D$7/SQRT(1+('PID Simulator'!$D$8*B4049)^2)</f>
        <v>1.2353735309673942E-2</v>
      </c>
      <c r="D4049">
        <f>-DEGREES(ATAN2(1,'PID Simulator'!$D$8*B4049))+DEGREES(-'PID Simulator'!$D$9*B4049)</f>
        <v>-553.04993405725088</v>
      </c>
    </row>
    <row r="4050" spans="1:4" x14ac:dyDescent="0.15">
      <c r="A4050">
        <v>4049</v>
      </c>
      <c r="B4050">
        <v>8.0960999999999999</v>
      </c>
      <c r="C4050">
        <f>'PID Simulator'!$D$7/SQRT(1+('PID Simulator'!$D$8*B4050)^2)</f>
        <v>1.2350684000859676E-2</v>
      </c>
      <c r="D4050">
        <f>-DEGREES(ATAN2(1,'PID Simulator'!$D$8*B4050))+DEGREES(-'PID Simulator'!$D$9*B4050)</f>
        <v>-553.16470045673293</v>
      </c>
    </row>
    <row r="4051" spans="1:4" x14ac:dyDescent="0.15">
      <c r="A4051">
        <v>4050</v>
      </c>
      <c r="B4051">
        <v>8.0981000000000005</v>
      </c>
      <c r="C4051">
        <f>'PID Simulator'!$D$7/SQRT(1+('PID Simulator'!$D$8*B4051)^2)</f>
        <v>1.2347634198873343E-2</v>
      </c>
      <c r="D4051">
        <f>-DEGREES(ATAN2(1,'PID Simulator'!$D$8*B4051))+DEGREES(-'PID Simulator'!$D$9*B4051)</f>
        <v>-553.27946676986687</v>
      </c>
    </row>
    <row r="4052" spans="1:4" x14ac:dyDescent="0.15">
      <c r="A4052">
        <v>4051</v>
      </c>
      <c r="B4052">
        <v>8.1000999999999994</v>
      </c>
      <c r="C4052">
        <f>'PID Simulator'!$D$7/SQRT(1+('PID Simulator'!$D$8*B4052)^2)</f>
        <v>1.2344585902599133E-2</v>
      </c>
      <c r="D4052">
        <f>-DEGREES(ATAN2(1,'PID Simulator'!$D$8*B4052))+DEGREES(-'PID Simulator'!$D$9*B4052)</f>
        <v>-553.39423299671671</v>
      </c>
    </row>
    <row r="4053" spans="1:4" x14ac:dyDescent="0.15">
      <c r="A4053">
        <v>4052</v>
      </c>
      <c r="B4053">
        <v>8.1021000000000001</v>
      </c>
      <c r="C4053">
        <f>'PID Simulator'!$D$7/SQRT(1+('PID Simulator'!$D$8*B4053)^2)</f>
        <v>1.2341539110922319E-2</v>
      </c>
      <c r="D4053">
        <f>-DEGREES(ATAN2(1,'PID Simulator'!$D$8*B4053))+DEGREES(-'PID Simulator'!$D$9*B4053)</f>
        <v>-553.50899913734645</v>
      </c>
    </row>
    <row r="4054" spans="1:4" x14ac:dyDescent="0.15">
      <c r="A4054">
        <v>4053</v>
      </c>
      <c r="B4054">
        <v>8.1041000000000007</v>
      </c>
      <c r="C4054">
        <f>'PID Simulator'!$D$7/SQRT(1+('PID Simulator'!$D$8*B4054)^2)</f>
        <v>1.23384938227293E-2</v>
      </c>
      <c r="D4054">
        <f>-DEGREES(ATAN2(1,'PID Simulator'!$D$8*B4054))+DEGREES(-'PID Simulator'!$D$9*B4054)</f>
        <v>-553.62376519181976</v>
      </c>
    </row>
    <row r="4055" spans="1:4" x14ac:dyDescent="0.15">
      <c r="A4055">
        <v>4054</v>
      </c>
      <c r="B4055">
        <v>8.1060999999999996</v>
      </c>
      <c r="C4055">
        <f>'PID Simulator'!$D$7/SQRT(1+('PID Simulator'!$D$8*B4055)^2)</f>
        <v>1.2335450036907558E-2</v>
      </c>
      <c r="D4055">
        <f>-DEGREES(ATAN2(1,'PID Simulator'!$D$8*B4055))+DEGREES(-'PID Simulator'!$D$9*B4055)</f>
        <v>-553.7385311602003</v>
      </c>
    </row>
    <row r="4056" spans="1:4" x14ac:dyDescent="0.15">
      <c r="A4056">
        <v>4055</v>
      </c>
      <c r="B4056">
        <v>8.1081000000000003</v>
      </c>
      <c r="C4056">
        <f>'PID Simulator'!$D$7/SQRT(1+('PID Simulator'!$D$8*B4056)^2)</f>
        <v>1.233240775234567E-2</v>
      </c>
      <c r="D4056">
        <f>-DEGREES(ATAN2(1,'PID Simulator'!$D$8*B4056))+DEGREES(-'PID Simulator'!$D$9*B4056)</f>
        <v>-553.85329704255207</v>
      </c>
    </row>
    <row r="4057" spans="1:4" x14ac:dyDescent="0.15">
      <c r="A4057">
        <v>4056</v>
      </c>
      <c r="B4057">
        <v>8.1100999999999992</v>
      </c>
      <c r="C4057">
        <f>'PID Simulator'!$D$7/SQRT(1+('PID Simulator'!$D$8*B4057)^2)</f>
        <v>1.2329366967933323E-2</v>
      </c>
      <c r="D4057">
        <f>-DEGREES(ATAN2(1,'PID Simulator'!$D$8*B4057))+DEGREES(-'PID Simulator'!$D$9*B4057)</f>
        <v>-553.96806283893841</v>
      </c>
    </row>
    <row r="4058" spans="1:4" x14ac:dyDescent="0.15">
      <c r="A4058">
        <v>4057</v>
      </c>
      <c r="B4058">
        <v>8.1120999999999999</v>
      </c>
      <c r="C4058">
        <f>'PID Simulator'!$D$7/SQRT(1+('PID Simulator'!$D$8*B4058)^2)</f>
        <v>1.2326327682561283E-2</v>
      </c>
      <c r="D4058">
        <f>-DEGREES(ATAN2(1,'PID Simulator'!$D$8*B4058))+DEGREES(-'PID Simulator'!$D$9*B4058)</f>
        <v>-554.08282854942297</v>
      </c>
    </row>
    <row r="4059" spans="1:4" x14ac:dyDescent="0.15">
      <c r="A4059">
        <v>4058</v>
      </c>
      <c r="B4059">
        <v>8.1141000000000005</v>
      </c>
      <c r="C4059">
        <f>'PID Simulator'!$D$7/SQRT(1+('PID Simulator'!$D$8*B4059)^2)</f>
        <v>1.2323289895121419E-2</v>
      </c>
      <c r="D4059">
        <f>-DEGREES(ATAN2(1,'PID Simulator'!$D$8*B4059))+DEGREES(-'PID Simulator'!$D$9*B4059)</f>
        <v>-554.19759417406942</v>
      </c>
    </row>
    <row r="4060" spans="1:4" x14ac:dyDescent="0.15">
      <c r="A4060">
        <v>4059</v>
      </c>
      <c r="B4060">
        <v>8.1160999999999994</v>
      </c>
      <c r="C4060">
        <f>'PID Simulator'!$D$7/SQRT(1+('PID Simulator'!$D$8*B4060)^2)</f>
        <v>1.2320253604506689E-2</v>
      </c>
      <c r="D4060">
        <f>-DEGREES(ATAN2(1,'PID Simulator'!$D$8*B4060))+DEGREES(-'PID Simulator'!$D$9*B4060)</f>
        <v>-554.31235971294097</v>
      </c>
    </row>
    <row r="4061" spans="1:4" x14ac:dyDescent="0.15">
      <c r="A4061">
        <v>4060</v>
      </c>
      <c r="B4061">
        <v>8.1181000000000001</v>
      </c>
      <c r="C4061">
        <f>'PID Simulator'!$D$7/SQRT(1+('PID Simulator'!$D$8*B4061)^2)</f>
        <v>1.2317218809611143E-2</v>
      </c>
      <c r="D4061">
        <f>-DEGREES(ATAN2(1,'PID Simulator'!$D$8*B4061))+DEGREES(-'PID Simulator'!$D$9*B4061)</f>
        <v>-554.42712516610118</v>
      </c>
    </row>
    <row r="4062" spans="1:4" x14ac:dyDescent="0.15">
      <c r="A4062">
        <v>4061</v>
      </c>
      <c r="B4062">
        <v>8.1201000000000008</v>
      </c>
      <c r="C4062">
        <f>'PID Simulator'!$D$7/SQRT(1+('PID Simulator'!$D$8*B4062)^2)</f>
        <v>1.2314185509329913E-2</v>
      </c>
      <c r="D4062">
        <f>-DEGREES(ATAN2(1,'PID Simulator'!$D$8*B4062))+DEGREES(-'PID Simulator'!$D$9*B4062)</f>
        <v>-554.54189053361335</v>
      </c>
    </row>
    <row r="4063" spans="1:4" x14ac:dyDescent="0.15">
      <c r="A4063">
        <v>4062</v>
      </c>
      <c r="B4063">
        <v>8.1220999999999997</v>
      </c>
      <c r="C4063">
        <f>'PID Simulator'!$D$7/SQRT(1+('PID Simulator'!$D$8*B4063)^2)</f>
        <v>1.2311153702559231E-2</v>
      </c>
      <c r="D4063">
        <f>-DEGREES(ATAN2(1,'PID Simulator'!$D$8*B4063))+DEGREES(-'PID Simulator'!$D$9*B4063)</f>
        <v>-554.6566558155406</v>
      </c>
    </row>
    <row r="4064" spans="1:4" x14ac:dyDescent="0.15">
      <c r="A4064">
        <v>4063</v>
      </c>
      <c r="B4064">
        <v>8.1241000000000003</v>
      </c>
      <c r="C4064">
        <f>'PID Simulator'!$D$7/SQRT(1+('PID Simulator'!$D$8*B4064)^2)</f>
        <v>1.230812338819641E-2</v>
      </c>
      <c r="D4064">
        <f>-DEGREES(ATAN2(1,'PID Simulator'!$D$8*B4064))+DEGREES(-'PID Simulator'!$D$9*B4064)</f>
        <v>-554.77142101194625</v>
      </c>
    </row>
    <row r="4065" spans="1:4" x14ac:dyDescent="0.15">
      <c r="A4065">
        <v>4064</v>
      </c>
      <c r="B4065">
        <v>8.1260999999999992</v>
      </c>
      <c r="C4065">
        <f>'PID Simulator'!$D$7/SQRT(1+('PID Simulator'!$D$8*B4065)^2)</f>
        <v>1.2305094565139839E-2</v>
      </c>
      <c r="D4065">
        <f>-DEGREES(ATAN2(1,'PID Simulator'!$D$8*B4065))+DEGREES(-'PID Simulator'!$D$9*B4065)</f>
        <v>-554.88618612289338</v>
      </c>
    </row>
    <row r="4066" spans="1:4" x14ac:dyDescent="0.15">
      <c r="A4066">
        <v>4065</v>
      </c>
      <c r="B4066">
        <v>8.1280999999999999</v>
      </c>
      <c r="C4066">
        <f>'PID Simulator'!$D$7/SQRT(1+('PID Simulator'!$D$8*B4066)^2)</f>
        <v>1.2302067232289002E-2</v>
      </c>
      <c r="D4066">
        <f>-DEGREES(ATAN2(1,'PID Simulator'!$D$8*B4066))+DEGREES(-'PID Simulator'!$D$9*B4066)</f>
        <v>-555.0009511484451</v>
      </c>
    </row>
    <row r="4067" spans="1:4" x14ac:dyDescent="0.15">
      <c r="A4067">
        <v>4066</v>
      </c>
      <c r="B4067">
        <v>8.1301000000000005</v>
      </c>
      <c r="C4067">
        <f>'PID Simulator'!$D$7/SQRT(1+('PID Simulator'!$D$8*B4067)^2)</f>
        <v>1.2299041388544469E-2</v>
      </c>
      <c r="D4067">
        <f>-DEGREES(ATAN2(1,'PID Simulator'!$D$8*B4067))+DEGREES(-'PID Simulator'!$D$9*B4067)</f>
        <v>-555.11571608866439</v>
      </c>
    </row>
    <row r="4068" spans="1:4" x14ac:dyDescent="0.15">
      <c r="A4068">
        <v>4067</v>
      </c>
      <c r="B4068">
        <v>8.1320999999999994</v>
      </c>
      <c r="C4068">
        <f>'PID Simulator'!$D$7/SQRT(1+('PID Simulator'!$D$8*B4068)^2)</f>
        <v>1.2296017032807877E-2</v>
      </c>
      <c r="D4068">
        <f>-DEGREES(ATAN2(1,'PID Simulator'!$D$8*B4068))+DEGREES(-'PID Simulator'!$D$9*B4068)</f>
        <v>-555.23048094361422</v>
      </c>
    </row>
    <row r="4069" spans="1:4" x14ac:dyDescent="0.15">
      <c r="A4069">
        <v>4068</v>
      </c>
      <c r="B4069">
        <v>8.1341000000000001</v>
      </c>
      <c r="C4069">
        <f>'PID Simulator'!$D$7/SQRT(1+('PID Simulator'!$D$8*B4069)^2)</f>
        <v>1.2292994163981956E-2</v>
      </c>
      <c r="D4069">
        <f>-DEGREES(ATAN2(1,'PID Simulator'!$D$8*B4069))+DEGREES(-'PID Simulator'!$D$9*B4069)</f>
        <v>-555.34524571335749</v>
      </c>
    </row>
    <row r="4070" spans="1:4" x14ac:dyDescent="0.15">
      <c r="A4070">
        <v>4069</v>
      </c>
      <c r="B4070">
        <v>8.1361000000000008</v>
      </c>
      <c r="C4070">
        <f>'PID Simulator'!$D$7/SQRT(1+('PID Simulator'!$D$8*B4070)^2)</f>
        <v>1.2289972780970505E-2</v>
      </c>
      <c r="D4070">
        <f>-DEGREES(ATAN2(1,'PID Simulator'!$D$8*B4070))+DEGREES(-'PID Simulator'!$D$9*B4070)</f>
        <v>-555.46001039795692</v>
      </c>
    </row>
    <row r="4071" spans="1:4" x14ac:dyDescent="0.15">
      <c r="A4071">
        <v>4070</v>
      </c>
      <c r="B4071">
        <v>8.1380999999999997</v>
      </c>
      <c r="C4071">
        <f>'PID Simulator'!$D$7/SQRT(1+('PID Simulator'!$D$8*B4071)^2)</f>
        <v>1.2286952882678406E-2</v>
      </c>
      <c r="D4071">
        <f>-DEGREES(ATAN2(1,'PID Simulator'!$D$8*B4071))+DEGREES(-'PID Simulator'!$D$9*B4071)</f>
        <v>-555.5747749974754</v>
      </c>
    </row>
    <row r="4072" spans="1:4" x14ac:dyDescent="0.15">
      <c r="A4072">
        <v>4071</v>
      </c>
      <c r="B4072">
        <v>8.1401000000000003</v>
      </c>
      <c r="C4072">
        <f>'PID Simulator'!$D$7/SQRT(1+('PID Simulator'!$D$8*B4072)^2)</f>
        <v>1.2283934468011617E-2</v>
      </c>
      <c r="D4072">
        <f>-DEGREES(ATAN2(1,'PID Simulator'!$D$8*B4072))+DEGREES(-'PID Simulator'!$D$9*B4072)</f>
        <v>-555.68953951197557</v>
      </c>
    </row>
    <row r="4073" spans="1:4" x14ac:dyDescent="0.15">
      <c r="A4073">
        <v>4072</v>
      </c>
      <c r="B4073">
        <v>8.1420999999999992</v>
      </c>
      <c r="C4073">
        <f>'PID Simulator'!$D$7/SQRT(1+('PID Simulator'!$D$8*B4073)^2)</f>
        <v>1.2280917535877168E-2</v>
      </c>
      <c r="D4073">
        <f>-DEGREES(ATAN2(1,'PID Simulator'!$D$8*B4073))+DEGREES(-'PID Simulator'!$D$9*B4073)</f>
        <v>-555.80430394151995</v>
      </c>
    </row>
    <row r="4074" spans="1:4" x14ac:dyDescent="0.15">
      <c r="A4074">
        <v>4073</v>
      </c>
      <c r="B4074">
        <v>8.1440999999999999</v>
      </c>
      <c r="C4074">
        <f>'PID Simulator'!$D$7/SQRT(1+('PID Simulator'!$D$8*B4074)^2)</f>
        <v>1.2277902085183156E-2</v>
      </c>
      <c r="D4074">
        <f>-DEGREES(ATAN2(1,'PID Simulator'!$D$8*B4074))+DEGREES(-'PID Simulator'!$D$9*B4074)</f>
        <v>-555.91906828617141</v>
      </c>
    </row>
    <row r="4075" spans="1:4" x14ac:dyDescent="0.15">
      <c r="A4075">
        <v>4074</v>
      </c>
      <c r="B4075">
        <v>8.1461000000000006</v>
      </c>
      <c r="C4075">
        <f>'PID Simulator'!$D$7/SQRT(1+('PID Simulator'!$D$8*B4075)^2)</f>
        <v>1.2274888114838765E-2</v>
      </c>
      <c r="D4075">
        <f>-DEGREES(ATAN2(1,'PID Simulator'!$D$8*B4075))+DEGREES(-'PID Simulator'!$D$9*B4075)</f>
        <v>-556.03383254599225</v>
      </c>
    </row>
    <row r="4076" spans="1:4" x14ac:dyDescent="0.15">
      <c r="A4076">
        <v>4075</v>
      </c>
      <c r="B4076">
        <v>8.1480999999999995</v>
      </c>
      <c r="C4076">
        <f>'PID Simulator'!$D$7/SQRT(1+('PID Simulator'!$D$8*B4076)^2)</f>
        <v>1.2271875623754242E-2</v>
      </c>
      <c r="D4076">
        <f>-DEGREES(ATAN2(1,'PID Simulator'!$D$8*B4076))+DEGREES(-'PID Simulator'!$D$9*B4076)</f>
        <v>-556.1485967210449</v>
      </c>
    </row>
    <row r="4077" spans="1:4" x14ac:dyDescent="0.15">
      <c r="A4077">
        <v>4076</v>
      </c>
      <c r="B4077">
        <v>8.1501000000000001</v>
      </c>
      <c r="C4077">
        <f>'PID Simulator'!$D$7/SQRT(1+('PID Simulator'!$D$8*B4077)^2)</f>
        <v>1.2268864610840896E-2</v>
      </c>
      <c r="D4077">
        <f>-DEGREES(ATAN2(1,'PID Simulator'!$D$8*B4077))+DEGREES(-'PID Simulator'!$D$9*B4077)</f>
        <v>-556.26336081139186</v>
      </c>
    </row>
    <row r="4078" spans="1:4" x14ac:dyDescent="0.15">
      <c r="A4078">
        <v>4077</v>
      </c>
      <c r="B4078">
        <v>8.1521000000000008</v>
      </c>
      <c r="C4078">
        <f>'PID Simulator'!$D$7/SQRT(1+('PID Simulator'!$D$8*B4078)^2)</f>
        <v>1.2265855075011113E-2</v>
      </c>
      <c r="D4078">
        <f>-DEGREES(ATAN2(1,'PID Simulator'!$D$8*B4078))+DEGREES(-'PID Simulator'!$D$9*B4078)</f>
        <v>-556.37812481709557</v>
      </c>
    </row>
    <row r="4079" spans="1:4" x14ac:dyDescent="0.15">
      <c r="A4079">
        <v>4078</v>
      </c>
      <c r="B4079">
        <v>8.1540999999999997</v>
      </c>
      <c r="C4079">
        <f>'PID Simulator'!$D$7/SQRT(1+('PID Simulator'!$D$8*B4079)^2)</f>
        <v>1.2262847015178348E-2</v>
      </c>
      <c r="D4079">
        <f>-DEGREES(ATAN2(1,'PID Simulator'!$D$8*B4079))+DEGREES(-'PID Simulator'!$D$9*B4079)</f>
        <v>-556.49288873821786</v>
      </c>
    </row>
    <row r="4080" spans="1:4" x14ac:dyDescent="0.15">
      <c r="A4080">
        <v>4079</v>
      </c>
      <c r="B4080">
        <v>8.1561000000000003</v>
      </c>
      <c r="C4080">
        <f>'PID Simulator'!$D$7/SQRT(1+('PID Simulator'!$D$8*B4080)^2)</f>
        <v>1.225984043025711E-2</v>
      </c>
      <c r="D4080">
        <f>-DEGREES(ATAN2(1,'PID Simulator'!$D$8*B4080))+DEGREES(-'PID Simulator'!$D$9*B4080)</f>
        <v>-556.60765257482149</v>
      </c>
    </row>
    <row r="4081" spans="1:4" x14ac:dyDescent="0.15">
      <c r="A4081">
        <v>4080</v>
      </c>
      <c r="B4081">
        <v>8.1580999999999992</v>
      </c>
      <c r="C4081">
        <f>'PID Simulator'!$D$7/SQRT(1+('PID Simulator'!$D$8*B4081)^2)</f>
        <v>1.2256835319162987E-2</v>
      </c>
      <c r="D4081">
        <f>-DEGREES(ATAN2(1,'PID Simulator'!$D$8*B4081))+DEGREES(-'PID Simulator'!$D$9*B4081)</f>
        <v>-556.72241632696819</v>
      </c>
    </row>
    <row r="4082" spans="1:4" x14ac:dyDescent="0.15">
      <c r="A4082">
        <v>4081</v>
      </c>
      <c r="B4082">
        <v>8.1600999999999999</v>
      </c>
      <c r="C4082">
        <f>'PID Simulator'!$D$7/SQRT(1+('PID Simulator'!$D$8*B4082)^2)</f>
        <v>1.2253831680812611E-2</v>
      </c>
      <c r="D4082">
        <f>-DEGREES(ATAN2(1,'PID Simulator'!$D$8*B4082))+DEGREES(-'PID Simulator'!$D$9*B4082)</f>
        <v>-556.83717999472037</v>
      </c>
    </row>
    <row r="4083" spans="1:4" x14ac:dyDescent="0.15">
      <c r="A4083">
        <v>4082</v>
      </c>
      <c r="B4083">
        <v>8.1621000000000006</v>
      </c>
      <c r="C4083">
        <f>'PID Simulator'!$D$7/SQRT(1+('PID Simulator'!$D$8*B4083)^2)</f>
        <v>1.2250829514123691E-2</v>
      </c>
      <c r="D4083">
        <f>-DEGREES(ATAN2(1,'PID Simulator'!$D$8*B4083))+DEGREES(-'PID Simulator'!$D$9*B4083)</f>
        <v>-556.95194357813978</v>
      </c>
    </row>
    <row r="4084" spans="1:4" x14ac:dyDescent="0.15">
      <c r="A4084">
        <v>4083</v>
      </c>
      <c r="B4084">
        <v>8.1640999999999995</v>
      </c>
      <c r="C4084">
        <f>'PID Simulator'!$D$7/SQRT(1+('PID Simulator'!$D$8*B4084)^2)</f>
        <v>1.2247828818014995E-2</v>
      </c>
      <c r="D4084">
        <f>-DEGREES(ATAN2(1,'PID Simulator'!$D$8*B4084))+DEGREES(-'PID Simulator'!$D$9*B4084)</f>
        <v>-557.06670707728847</v>
      </c>
    </row>
    <row r="4085" spans="1:4" x14ac:dyDescent="0.15">
      <c r="A4085">
        <v>4084</v>
      </c>
      <c r="B4085">
        <v>8.1661000000000001</v>
      </c>
      <c r="C4085">
        <f>'PID Simulator'!$D$7/SQRT(1+('PID Simulator'!$D$8*B4085)^2)</f>
        <v>1.2244829591406339E-2</v>
      </c>
      <c r="D4085">
        <f>-DEGREES(ATAN2(1,'PID Simulator'!$D$8*B4085))+DEGREES(-'PID Simulator'!$D$9*B4085)</f>
        <v>-557.18147049222853</v>
      </c>
    </row>
    <row r="4086" spans="1:4" x14ac:dyDescent="0.15">
      <c r="A4086">
        <v>4085</v>
      </c>
      <c r="B4086">
        <v>8.1681000000000008</v>
      </c>
      <c r="C4086">
        <f>'PID Simulator'!$D$7/SQRT(1+('PID Simulator'!$D$8*B4086)^2)</f>
        <v>1.2241831833218607E-2</v>
      </c>
      <c r="D4086">
        <f>-DEGREES(ATAN2(1,'PID Simulator'!$D$8*B4086))+DEGREES(-'PID Simulator'!$D$9*B4086)</f>
        <v>-557.29623382302157</v>
      </c>
    </row>
    <row r="4087" spans="1:4" x14ac:dyDescent="0.15">
      <c r="A4087">
        <v>4086</v>
      </c>
      <c r="B4087">
        <v>8.1700999999999997</v>
      </c>
      <c r="C4087">
        <f>'PID Simulator'!$D$7/SQRT(1+('PID Simulator'!$D$8*B4087)^2)</f>
        <v>1.2238835542373736E-2</v>
      </c>
      <c r="D4087">
        <f>-DEGREES(ATAN2(1,'PID Simulator'!$D$8*B4087))+DEGREES(-'PID Simulator'!$D$9*B4087)</f>
        <v>-557.41099706972932</v>
      </c>
    </row>
    <row r="4088" spans="1:4" x14ac:dyDescent="0.15">
      <c r="A4088">
        <v>4087</v>
      </c>
      <c r="B4088">
        <v>8.1721000000000004</v>
      </c>
      <c r="C4088">
        <f>'PID Simulator'!$D$7/SQRT(1+('PID Simulator'!$D$8*B4088)^2)</f>
        <v>1.2235840717794717E-2</v>
      </c>
      <c r="D4088">
        <f>-DEGREES(ATAN2(1,'PID Simulator'!$D$8*B4088))+DEGREES(-'PID Simulator'!$D$9*B4088)</f>
        <v>-557.52576023241386</v>
      </c>
    </row>
    <row r="4089" spans="1:4" x14ac:dyDescent="0.15">
      <c r="A4089">
        <v>4088</v>
      </c>
      <c r="B4089">
        <v>8.1740999999999993</v>
      </c>
      <c r="C4089">
        <f>'PID Simulator'!$D$7/SQRT(1+('PID Simulator'!$D$8*B4089)^2)</f>
        <v>1.2232847358405597E-2</v>
      </c>
      <c r="D4089">
        <f>-DEGREES(ATAN2(1,'PID Simulator'!$D$8*B4089))+DEGREES(-'PID Simulator'!$D$9*B4089)</f>
        <v>-557.64052331113646</v>
      </c>
    </row>
    <row r="4090" spans="1:4" x14ac:dyDescent="0.15">
      <c r="A4090">
        <v>4089</v>
      </c>
      <c r="B4090">
        <v>8.1760999999999999</v>
      </c>
      <c r="C4090">
        <f>'PID Simulator'!$D$7/SQRT(1+('PID Simulator'!$D$8*B4090)^2)</f>
        <v>1.2229855463131468E-2</v>
      </c>
      <c r="D4090">
        <f>-DEGREES(ATAN2(1,'PID Simulator'!$D$8*B4090))+DEGREES(-'PID Simulator'!$D$9*B4090)</f>
        <v>-557.75528630595898</v>
      </c>
    </row>
    <row r="4091" spans="1:4" x14ac:dyDescent="0.15">
      <c r="A4091">
        <v>4090</v>
      </c>
      <c r="B4091">
        <v>8.1781000000000006</v>
      </c>
      <c r="C4091">
        <f>'PID Simulator'!$D$7/SQRT(1+('PID Simulator'!$D$8*B4091)^2)</f>
        <v>1.2226865030898485E-2</v>
      </c>
      <c r="D4091">
        <f>-DEGREES(ATAN2(1,'PID Simulator'!$D$8*B4091))+DEGREES(-'PID Simulator'!$D$9*B4091)</f>
        <v>-557.8700492169429</v>
      </c>
    </row>
    <row r="4092" spans="1:4" x14ac:dyDescent="0.15">
      <c r="A4092">
        <v>4091</v>
      </c>
      <c r="B4092">
        <v>8.1800999999999995</v>
      </c>
      <c r="C4092">
        <f>'PID Simulator'!$D$7/SQRT(1+('PID Simulator'!$D$8*B4092)^2)</f>
        <v>1.2223876060633845E-2</v>
      </c>
      <c r="D4092">
        <f>-DEGREES(ATAN2(1,'PID Simulator'!$D$8*B4092))+DEGREES(-'PID Simulator'!$D$9*B4092)</f>
        <v>-557.98481204414963</v>
      </c>
    </row>
    <row r="4093" spans="1:4" x14ac:dyDescent="0.15">
      <c r="A4093">
        <v>4092</v>
      </c>
      <c r="B4093">
        <v>8.1821000000000002</v>
      </c>
      <c r="C4093">
        <f>'PID Simulator'!$D$7/SQRT(1+('PID Simulator'!$D$8*B4093)^2)</f>
        <v>1.2220888551265793E-2</v>
      </c>
      <c r="D4093">
        <f>-DEGREES(ATAN2(1,'PID Simulator'!$D$8*B4093))+DEGREES(-'PID Simulator'!$D$9*B4093)</f>
        <v>-558.09957478764068</v>
      </c>
    </row>
    <row r="4094" spans="1:4" x14ac:dyDescent="0.15">
      <c r="A4094">
        <v>4093</v>
      </c>
      <c r="B4094">
        <v>8.1841000000000008</v>
      </c>
      <c r="C4094">
        <f>'PID Simulator'!$D$7/SQRT(1+('PID Simulator'!$D$8*B4094)^2)</f>
        <v>1.2217902501723622E-2</v>
      </c>
      <c r="D4094">
        <f>-DEGREES(ATAN2(1,'PID Simulator'!$D$8*B4094))+DEGREES(-'PID Simulator'!$D$9*B4094)</f>
        <v>-558.21433744747742</v>
      </c>
    </row>
    <row r="4095" spans="1:4" x14ac:dyDescent="0.15">
      <c r="A4095">
        <v>4094</v>
      </c>
      <c r="B4095">
        <v>8.1860999999999997</v>
      </c>
      <c r="C4095">
        <f>'PID Simulator'!$D$7/SQRT(1+('PID Simulator'!$D$8*B4095)^2)</f>
        <v>1.2214917910937682E-2</v>
      </c>
      <c r="D4095">
        <f>-DEGREES(ATAN2(1,'PID Simulator'!$D$8*B4095))+DEGREES(-'PID Simulator'!$D$9*B4095)</f>
        <v>-558.32910002372091</v>
      </c>
    </row>
    <row r="4096" spans="1:4" x14ac:dyDescent="0.15">
      <c r="A4096">
        <v>4095</v>
      </c>
      <c r="B4096">
        <v>8.1881000000000004</v>
      </c>
      <c r="C4096">
        <f>'PID Simulator'!$D$7/SQRT(1+('PID Simulator'!$D$8*B4096)^2)</f>
        <v>1.2211934777839347E-2</v>
      </c>
      <c r="D4096">
        <f>-DEGREES(ATAN2(1,'PID Simulator'!$D$8*B4096))+DEGREES(-'PID Simulator'!$D$9*B4096)</f>
        <v>-558.44386251643277</v>
      </c>
    </row>
    <row r="4097" spans="1:4" x14ac:dyDescent="0.15">
      <c r="A4097">
        <v>4096</v>
      </c>
      <c r="B4097">
        <v>8.1900999999999993</v>
      </c>
      <c r="C4097">
        <f>'PID Simulator'!$D$7/SQRT(1+('PID Simulator'!$D$8*B4097)^2)</f>
        <v>1.2208953101361051E-2</v>
      </c>
      <c r="D4097">
        <f>-DEGREES(ATAN2(1,'PID Simulator'!$D$8*B4097))+DEGREES(-'PID Simulator'!$D$9*B4097)</f>
        <v>-558.55862492567383</v>
      </c>
    </row>
    <row r="4098" spans="1:4" x14ac:dyDescent="0.15">
      <c r="A4098">
        <v>4097</v>
      </c>
      <c r="B4098">
        <v>8.1920999999999999</v>
      </c>
      <c r="C4098">
        <f>'PID Simulator'!$D$7/SQRT(1+('PID Simulator'!$D$8*B4098)^2)</f>
        <v>1.2205972880436265E-2</v>
      </c>
      <c r="D4098">
        <f>-DEGREES(ATAN2(1,'PID Simulator'!$D$8*B4098))+DEGREES(-'PID Simulator'!$D$9*B4098)</f>
        <v>-558.67338725150557</v>
      </c>
    </row>
    <row r="4099" spans="1:4" x14ac:dyDescent="0.15">
      <c r="A4099">
        <v>4098</v>
      </c>
      <c r="B4099">
        <v>8.1941000000000006</v>
      </c>
      <c r="C4099">
        <f>'PID Simulator'!$D$7/SQRT(1+('PID Simulator'!$D$8*B4099)^2)</f>
        <v>1.2202994113999496E-2</v>
      </c>
      <c r="D4099">
        <f>-DEGREES(ATAN2(1,'PID Simulator'!$D$8*B4099))+DEGREES(-'PID Simulator'!$D$9*B4099)</f>
        <v>-558.78814949398884</v>
      </c>
    </row>
    <row r="4100" spans="1:4" x14ac:dyDescent="0.15">
      <c r="A4100">
        <v>4099</v>
      </c>
      <c r="B4100">
        <v>8.1960999999999995</v>
      </c>
      <c r="C4100">
        <f>'PID Simulator'!$D$7/SQRT(1+('PID Simulator'!$D$8*B4100)^2)</f>
        <v>1.2200016800986303E-2</v>
      </c>
      <c r="D4100">
        <f>-DEGREES(ATAN2(1,'PID Simulator'!$D$8*B4100))+DEGREES(-'PID Simulator'!$D$9*B4100)</f>
        <v>-558.90291165318456</v>
      </c>
    </row>
    <row r="4101" spans="1:4" x14ac:dyDescent="0.15">
      <c r="A4101">
        <v>4100</v>
      </c>
      <c r="B4101">
        <v>8.1981000000000002</v>
      </c>
      <c r="C4101">
        <f>'PID Simulator'!$D$7/SQRT(1+('PID Simulator'!$D$8*B4101)^2)</f>
        <v>1.2197040940333265E-2</v>
      </c>
      <c r="D4101">
        <f>-DEGREES(ATAN2(1,'PID Simulator'!$D$8*B4101))+DEGREES(-'PID Simulator'!$D$9*B4101)</f>
        <v>-559.0176737291539</v>
      </c>
    </row>
    <row r="4102" spans="1:4" x14ac:dyDescent="0.15">
      <c r="A4102">
        <v>4101</v>
      </c>
      <c r="B4102">
        <v>8.2000999999999991</v>
      </c>
      <c r="C4102">
        <f>'PID Simulator'!$D$7/SQRT(1+('PID Simulator'!$D$8*B4102)^2)</f>
        <v>1.2194066530978022E-2</v>
      </c>
      <c r="D4102">
        <f>-DEGREES(ATAN2(1,'PID Simulator'!$D$8*B4102))+DEGREES(-'PID Simulator'!$D$9*B4102)</f>
        <v>-559.13243572195745</v>
      </c>
    </row>
    <row r="4103" spans="1:4" x14ac:dyDescent="0.15">
      <c r="A4103">
        <v>4102</v>
      </c>
      <c r="B4103">
        <v>8.2020999999999997</v>
      </c>
      <c r="C4103">
        <f>'PID Simulator'!$D$7/SQRT(1+('PID Simulator'!$D$8*B4103)^2)</f>
        <v>1.2191093571859222E-2</v>
      </c>
      <c r="D4103">
        <f>-DEGREES(ATAN2(1,'PID Simulator'!$D$8*B4103))+DEGREES(-'PID Simulator'!$D$9*B4103)</f>
        <v>-559.24719763165638</v>
      </c>
    </row>
    <row r="4104" spans="1:4" x14ac:dyDescent="0.15">
      <c r="A4104">
        <v>4103</v>
      </c>
      <c r="B4104">
        <v>8.2041000000000004</v>
      </c>
      <c r="C4104">
        <f>'PID Simulator'!$D$7/SQRT(1+('PID Simulator'!$D$8*B4104)^2)</f>
        <v>1.218812206191657E-2</v>
      </c>
      <c r="D4104">
        <f>-DEGREES(ATAN2(1,'PID Simulator'!$D$8*B4104))+DEGREES(-'PID Simulator'!$D$9*B4104)</f>
        <v>-559.36195945831128</v>
      </c>
    </row>
    <row r="4105" spans="1:4" x14ac:dyDescent="0.15">
      <c r="A4105">
        <v>4104</v>
      </c>
      <c r="B4105">
        <v>8.2060999999999993</v>
      </c>
      <c r="C4105">
        <f>'PID Simulator'!$D$7/SQRT(1+('PID Simulator'!$D$8*B4105)^2)</f>
        <v>1.2185152000090797E-2</v>
      </c>
      <c r="D4105">
        <f>-DEGREES(ATAN2(1,'PID Simulator'!$D$8*B4105))+DEGREES(-'PID Simulator'!$D$9*B4105)</f>
        <v>-559.47672120198274</v>
      </c>
    </row>
    <row r="4106" spans="1:4" x14ac:dyDescent="0.15">
      <c r="A4106">
        <v>4105</v>
      </c>
      <c r="B4106">
        <v>8.2081</v>
      </c>
      <c r="C4106">
        <f>'PID Simulator'!$D$7/SQRT(1+('PID Simulator'!$D$8*B4106)^2)</f>
        <v>1.2182183385323659E-2</v>
      </c>
      <c r="D4106">
        <f>-DEGREES(ATAN2(1,'PID Simulator'!$D$8*B4106))+DEGREES(-'PID Simulator'!$D$9*B4106)</f>
        <v>-559.59148286273171</v>
      </c>
    </row>
    <row r="4107" spans="1:4" x14ac:dyDescent="0.15">
      <c r="A4107">
        <v>4106</v>
      </c>
      <c r="B4107">
        <v>8.2101000000000006</v>
      </c>
      <c r="C4107">
        <f>'PID Simulator'!$D$7/SQRT(1+('PID Simulator'!$D$8*B4107)^2)</f>
        <v>1.2179216216557959E-2</v>
      </c>
      <c r="D4107">
        <f>-DEGREES(ATAN2(1,'PID Simulator'!$D$8*B4107))+DEGREES(-'PID Simulator'!$D$9*B4107)</f>
        <v>-559.70624444061855</v>
      </c>
    </row>
    <row r="4108" spans="1:4" x14ac:dyDescent="0.15">
      <c r="A4108">
        <v>4107</v>
      </c>
      <c r="B4108">
        <v>8.2120999999999995</v>
      </c>
      <c r="C4108">
        <f>'PID Simulator'!$D$7/SQRT(1+('PID Simulator'!$D$8*B4108)^2)</f>
        <v>1.2176250492737512E-2</v>
      </c>
      <c r="D4108">
        <f>-DEGREES(ATAN2(1,'PID Simulator'!$D$8*B4108))+DEGREES(-'PID Simulator'!$D$9*B4108)</f>
        <v>-559.82100593570374</v>
      </c>
    </row>
    <row r="4109" spans="1:4" x14ac:dyDescent="0.15">
      <c r="A4109">
        <v>4108</v>
      </c>
      <c r="B4109">
        <v>8.2141000000000002</v>
      </c>
      <c r="C4109">
        <f>'PID Simulator'!$D$7/SQRT(1+('PID Simulator'!$D$8*B4109)^2)</f>
        <v>1.2173286212807164E-2</v>
      </c>
      <c r="D4109">
        <f>-DEGREES(ATAN2(1,'PID Simulator'!$D$8*B4109))+DEGREES(-'PID Simulator'!$D$9*B4109)</f>
        <v>-559.93576734804799</v>
      </c>
    </row>
    <row r="4110" spans="1:4" x14ac:dyDescent="0.15">
      <c r="A4110">
        <v>4109</v>
      </c>
      <c r="B4110">
        <v>8.2160999999999991</v>
      </c>
      <c r="C4110">
        <f>'PID Simulator'!$D$7/SQRT(1+('PID Simulator'!$D$8*B4110)^2)</f>
        <v>1.217032337571281E-2</v>
      </c>
      <c r="D4110">
        <f>-DEGREES(ATAN2(1,'PID Simulator'!$D$8*B4110))+DEGREES(-'PID Simulator'!$D$9*B4110)</f>
        <v>-560.05052867771144</v>
      </c>
    </row>
    <row r="4111" spans="1:4" x14ac:dyDescent="0.15">
      <c r="A4111">
        <v>4110</v>
      </c>
      <c r="B4111">
        <v>8.2180999999999997</v>
      </c>
      <c r="C4111">
        <f>'PID Simulator'!$D$7/SQRT(1+('PID Simulator'!$D$8*B4111)^2)</f>
        <v>1.2167361980401336E-2</v>
      </c>
      <c r="D4111">
        <f>-DEGREES(ATAN2(1,'PID Simulator'!$D$8*B4111))+DEGREES(-'PID Simulator'!$D$9*B4111)</f>
        <v>-560.16528992475469</v>
      </c>
    </row>
    <row r="4112" spans="1:4" x14ac:dyDescent="0.15">
      <c r="A4112">
        <v>4111</v>
      </c>
      <c r="B4112">
        <v>8.2201000000000004</v>
      </c>
      <c r="C4112">
        <f>'PID Simulator'!$D$7/SQRT(1+('PID Simulator'!$D$8*B4112)^2)</f>
        <v>1.2164402025820675E-2</v>
      </c>
      <c r="D4112">
        <f>-DEGREES(ATAN2(1,'PID Simulator'!$D$8*B4112))+DEGREES(-'PID Simulator'!$D$9*B4112)</f>
        <v>-560.28005108923799</v>
      </c>
    </row>
    <row r="4113" spans="1:4" x14ac:dyDescent="0.15">
      <c r="A4113">
        <v>4112</v>
      </c>
      <c r="B4113">
        <v>8.2220999999999993</v>
      </c>
      <c r="C4113">
        <f>'PID Simulator'!$D$7/SQRT(1+('PID Simulator'!$D$8*B4113)^2)</f>
        <v>1.2161443510919787E-2</v>
      </c>
      <c r="D4113">
        <f>-DEGREES(ATAN2(1,'PID Simulator'!$D$8*B4113))+DEGREES(-'PID Simulator'!$D$9*B4113)</f>
        <v>-560.39481217122125</v>
      </c>
    </row>
    <row r="4114" spans="1:4" x14ac:dyDescent="0.15">
      <c r="A4114">
        <v>4113</v>
      </c>
      <c r="B4114">
        <v>8.2241</v>
      </c>
      <c r="C4114">
        <f>'PID Simulator'!$D$7/SQRT(1+('PID Simulator'!$D$8*B4114)^2)</f>
        <v>1.2158486434648636E-2</v>
      </c>
      <c r="D4114">
        <f>-DEGREES(ATAN2(1,'PID Simulator'!$D$8*B4114))+DEGREES(-'PID Simulator'!$D$9*B4114)</f>
        <v>-560.50957317076518</v>
      </c>
    </row>
    <row r="4115" spans="1:4" x14ac:dyDescent="0.15">
      <c r="A4115">
        <v>4114</v>
      </c>
      <c r="B4115">
        <v>8.2261000000000006</v>
      </c>
      <c r="C4115">
        <f>'PID Simulator'!$D$7/SQRT(1+('PID Simulator'!$D$8*B4115)^2)</f>
        <v>1.2155530795958217E-2</v>
      </c>
      <c r="D4115">
        <f>-DEGREES(ATAN2(1,'PID Simulator'!$D$8*B4115))+DEGREES(-'PID Simulator'!$D$9*B4115)</f>
        <v>-560.62433408792947</v>
      </c>
    </row>
    <row r="4116" spans="1:4" x14ac:dyDescent="0.15">
      <c r="A4116">
        <v>4115</v>
      </c>
      <c r="B4116">
        <v>8.2280999999999995</v>
      </c>
      <c r="C4116">
        <f>'PID Simulator'!$D$7/SQRT(1+('PID Simulator'!$D$8*B4116)^2)</f>
        <v>1.2152576593800547E-2</v>
      </c>
      <c r="D4116">
        <f>-DEGREES(ATAN2(1,'PID Simulator'!$D$8*B4116))+DEGREES(-'PID Simulator'!$D$9*B4116)</f>
        <v>-560.73909492277426</v>
      </c>
    </row>
    <row r="4117" spans="1:4" x14ac:dyDescent="0.15">
      <c r="A4117">
        <v>4116</v>
      </c>
      <c r="B4117">
        <v>8.2301000000000002</v>
      </c>
      <c r="C4117">
        <f>'PID Simulator'!$D$7/SQRT(1+('PID Simulator'!$D$8*B4117)^2)</f>
        <v>1.2149623827128657E-2</v>
      </c>
      <c r="D4117">
        <f>-DEGREES(ATAN2(1,'PID Simulator'!$D$8*B4117))+DEGREES(-'PID Simulator'!$D$9*B4117)</f>
        <v>-560.8538556753598</v>
      </c>
    </row>
    <row r="4118" spans="1:4" x14ac:dyDescent="0.15">
      <c r="A4118">
        <v>4117</v>
      </c>
      <c r="B4118">
        <v>8.2320999999999991</v>
      </c>
      <c r="C4118">
        <f>'PID Simulator'!$D$7/SQRT(1+('PID Simulator'!$D$8*B4118)^2)</f>
        <v>1.2146672494896597E-2</v>
      </c>
      <c r="D4118">
        <f>-DEGREES(ATAN2(1,'PID Simulator'!$D$8*B4118))+DEGREES(-'PID Simulator'!$D$9*B4118)</f>
        <v>-560.96861634574577</v>
      </c>
    </row>
    <row r="4119" spans="1:4" x14ac:dyDescent="0.15">
      <c r="A4119">
        <v>4118</v>
      </c>
      <c r="B4119">
        <v>8.2340999999999998</v>
      </c>
      <c r="C4119">
        <f>'PID Simulator'!$D$7/SQRT(1+('PID Simulator'!$D$8*B4119)^2)</f>
        <v>1.214372259605943E-2</v>
      </c>
      <c r="D4119">
        <f>-DEGREES(ATAN2(1,'PID Simulator'!$D$8*B4119))+DEGREES(-'PID Simulator'!$D$9*B4119)</f>
        <v>-561.0833769339921</v>
      </c>
    </row>
    <row r="4120" spans="1:4" x14ac:dyDescent="0.15">
      <c r="A4120">
        <v>4119</v>
      </c>
      <c r="B4120">
        <v>8.2361000000000004</v>
      </c>
      <c r="C4120">
        <f>'PID Simulator'!$D$7/SQRT(1+('PID Simulator'!$D$8*B4120)^2)</f>
        <v>1.2140774129573236E-2</v>
      </c>
      <c r="D4120">
        <f>-DEGREES(ATAN2(1,'PID Simulator'!$D$8*B4120))+DEGREES(-'PID Simulator'!$D$9*B4120)</f>
        <v>-561.1981374401588</v>
      </c>
    </row>
    <row r="4121" spans="1:4" x14ac:dyDescent="0.15">
      <c r="A4121">
        <v>4120</v>
      </c>
      <c r="B4121">
        <v>8.2380999999999993</v>
      </c>
      <c r="C4121">
        <f>'PID Simulator'!$D$7/SQRT(1+('PID Simulator'!$D$8*B4121)^2)</f>
        <v>1.2137827094395108E-2</v>
      </c>
      <c r="D4121">
        <f>-DEGREES(ATAN2(1,'PID Simulator'!$D$8*B4121))+DEGREES(-'PID Simulator'!$D$9*B4121)</f>
        <v>-561.31289786430534</v>
      </c>
    </row>
    <row r="4122" spans="1:4" x14ac:dyDescent="0.15">
      <c r="A4122">
        <v>4121</v>
      </c>
      <c r="B4122">
        <v>8.2401</v>
      </c>
      <c r="C4122">
        <f>'PID Simulator'!$D$7/SQRT(1+('PID Simulator'!$D$8*B4122)^2)</f>
        <v>1.2134881489483154E-2</v>
      </c>
      <c r="D4122">
        <f>-DEGREES(ATAN2(1,'PID Simulator'!$D$8*B4122))+DEGREES(-'PID Simulator'!$D$9*B4122)</f>
        <v>-561.42765820649163</v>
      </c>
    </row>
    <row r="4123" spans="1:4" x14ac:dyDescent="0.15">
      <c r="A4123">
        <v>4122</v>
      </c>
      <c r="B4123">
        <v>8.2421000000000006</v>
      </c>
      <c r="C4123">
        <f>'PID Simulator'!$D$7/SQRT(1+('PID Simulator'!$D$8*B4123)^2)</f>
        <v>1.2131937313796484E-2</v>
      </c>
      <c r="D4123">
        <f>-DEGREES(ATAN2(1,'PID Simulator'!$D$8*B4123))+DEGREES(-'PID Simulator'!$D$9*B4123)</f>
        <v>-561.54241846677746</v>
      </c>
    </row>
    <row r="4124" spans="1:4" x14ac:dyDescent="0.15">
      <c r="A4124">
        <v>4123</v>
      </c>
      <c r="B4124">
        <v>8.2440999999999995</v>
      </c>
      <c r="C4124">
        <f>'PID Simulator'!$D$7/SQRT(1+('PID Simulator'!$D$8*B4124)^2)</f>
        <v>1.212899456629523E-2</v>
      </c>
      <c r="D4124">
        <f>-DEGREES(ATAN2(1,'PID Simulator'!$D$8*B4124))+DEGREES(-'PID Simulator'!$D$9*B4124)</f>
        <v>-561.65717864522196</v>
      </c>
    </row>
    <row r="4125" spans="1:4" x14ac:dyDescent="0.15">
      <c r="A4125">
        <v>4124</v>
      </c>
      <c r="B4125">
        <v>8.2461000000000002</v>
      </c>
      <c r="C4125">
        <f>'PID Simulator'!$D$7/SQRT(1+('PID Simulator'!$D$8*B4125)^2)</f>
        <v>1.2126053245940524E-2</v>
      </c>
      <c r="D4125">
        <f>-DEGREES(ATAN2(1,'PID Simulator'!$D$8*B4125))+DEGREES(-'PID Simulator'!$D$9*B4125)</f>
        <v>-561.77193874188515</v>
      </c>
    </row>
    <row r="4126" spans="1:4" x14ac:dyDescent="0.15">
      <c r="A4126">
        <v>4125</v>
      </c>
      <c r="B4126">
        <v>8.2480999999999991</v>
      </c>
      <c r="C4126">
        <f>'PID Simulator'!$D$7/SQRT(1+('PID Simulator'!$D$8*B4126)^2)</f>
        <v>1.2123113351694505E-2</v>
      </c>
      <c r="D4126">
        <f>-DEGREES(ATAN2(1,'PID Simulator'!$D$8*B4126))+DEGREES(-'PID Simulator'!$D$9*B4126)</f>
        <v>-561.88669875682615</v>
      </c>
    </row>
    <row r="4127" spans="1:4" x14ac:dyDescent="0.15">
      <c r="A4127">
        <v>4126</v>
      </c>
      <c r="B4127">
        <v>8.2500999999999998</v>
      </c>
      <c r="C4127">
        <f>'PID Simulator'!$D$7/SQRT(1+('PID Simulator'!$D$8*B4127)^2)</f>
        <v>1.2120174882520322E-2</v>
      </c>
      <c r="D4127">
        <f>-DEGREES(ATAN2(1,'PID Simulator'!$D$8*B4127))+DEGREES(-'PID Simulator'!$D$9*B4127)</f>
        <v>-562.00145869010476</v>
      </c>
    </row>
    <row r="4128" spans="1:4" x14ac:dyDescent="0.15">
      <c r="A4128">
        <v>4127</v>
      </c>
      <c r="B4128">
        <v>8.2521000000000004</v>
      </c>
      <c r="C4128">
        <f>'PID Simulator'!$D$7/SQRT(1+('PID Simulator'!$D$8*B4128)^2)</f>
        <v>1.211723783738213E-2</v>
      </c>
      <c r="D4128">
        <f>-DEGREES(ATAN2(1,'PID Simulator'!$D$8*B4128))+DEGREES(-'PID Simulator'!$D$9*B4128)</f>
        <v>-562.11621854178009</v>
      </c>
    </row>
    <row r="4129" spans="1:4" x14ac:dyDescent="0.15">
      <c r="A4129">
        <v>4128</v>
      </c>
      <c r="B4129">
        <v>8.2540999999999993</v>
      </c>
      <c r="C4129">
        <f>'PID Simulator'!$D$7/SQRT(1+('PID Simulator'!$D$8*B4129)^2)</f>
        <v>1.2114302215245081E-2</v>
      </c>
      <c r="D4129">
        <f>-DEGREES(ATAN2(1,'PID Simulator'!$D$8*B4129))+DEGREES(-'PID Simulator'!$D$9*B4129)</f>
        <v>-562.23097831191126</v>
      </c>
    </row>
    <row r="4130" spans="1:4" x14ac:dyDescent="0.15">
      <c r="A4130">
        <v>4129</v>
      </c>
      <c r="B4130">
        <v>8.2561</v>
      </c>
      <c r="C4130">
        <f>'PID Simulator'!$D$7/SQRT(1+('PID Simulator'!$D$8*B4130)^2)</f>
        <v>1.2111368015075332E-2</v>
      </c>
      <c r="D4130">
        <f>-DEGREES(ATAN2(1,'PID Simulator'!$D$8*B4130))+DEGREES(-'PID Simulator'!$D$9*B4130)</f>
        <v>-562.34573800055796</v>
      </c>
    </row>
    <row r="4131" spans="1:4" x14ac:dyDescent="0.15">
      <c r="A4131">
        <v>4130</v>
      </c>
      <c r="B4131">
        <v>8.2581000000000007</v>
      </c>
      <c r="C4131">
        <f>'PID Simulator'!$D$7/SQRT(1+('PID Simulator'!$D$8*B4131)^2)</f>
        <v>1.210843523584005E-2</v>
      </c>
      <c r="D4131">
        <f>-DEGREES(ATAN2(1,'PID Simulator'!$D$8*B4131))+DEGREES(-'PID Simulator'!$D$9*B4131)</f>
        <v>-562.46049760777919</v>
      </c>
    </row>
    <row r="4132" spans="1:4" x14ac:dyDescent="0.15">
      <c r="A4132">
        <v>4131</v>
      </c>
      <c r="B4132">
        <v>8.2600999999999996</v>
      </c>
      <c r="C4132">
        <f>'PID Simulator'!$D$7/SQRT(1+('PID Simulator'!$D$8*B4132)^2)</f>
        <v>1.2105503876507386E-2</v>
      </c>
      <c r="D4132">
        <f>-DEGREES(ATAN2(1,'PID Simulator'!$D$8*B4132))+DEGREES(-'PID Simulator'!$D$9*B4132)</f>
        <v>-562.57525713363395</v>
      </c>
    </row>
    <row r="4133" spans="1:4" x14ac:dyDescent="0.15">
      <c r="A4133">
        <v>4132</v>
      </c>
      <c r="B4133">
        <v>8.2621000000000002</v>
      </c>
      <c r="C4133">
        <f>'PID Simulator'!$D$7/SQRT(1+('PID Simulator'!$D$8*B4133)^2)</f>
        <v>1.2102573936046503E-2</v>
      </c>
      <c r="D4133">
        <f>-DEGREES(ATAN2(1,'PID Simulator'!$D$8*B4133))+DEGREES(-'PID Simulator'!$D$9*B4133)</f>
        <v>-562.69001657818148</v>
      </c>
    </row>
    <row r="4134" spans="1:4" x14ac:dyDescent="0.15">
      <c r="A4134">
        <v>4133</v>
      </c>
      <c r="B4134">
        <v>8.2640999999999991</v>
      </c>
      <c r="C4134">
        <f>'PID Simulator'!$D$7/SQRT(1+('PID Simulator'!$D$8*B4134)^2)</f>
        <v>1.2099645413427557E-2</v>
      </c>
      <c r="D4134">
        <f>-DEGREES(ATAN2(1,'PID Simulator'!$D$8*B4134))+DEGREES(-'PID Simulator'!$D$9*B4134)</f>
        <v>-562.80477594148067</v>
      </c>
    </row>
    <row r="4135" spans="1:4" x14ac:dyDescent="0.15">
      <c r="A4135">
        <v>4134</v>
      </c>
      <c r="B4135">
        <v>8.2660999999999998</v>
      </c>
      <c r="C4135">
        <f>'PID Simulator'!$D$7/SQRT(1+('PID Simulator'!$D$8*B4135)^2)</f>
        <v>1.2096718307621695E-2</v>
      </c>
      <c r="D4135">
        <f>-DEGREES(ATAN2(1,'PID Simulator'!$D$8*B4135))+DEGREES(-'PID Simulator'!$D$9*B4135)</f>
        <v>-562.91953522359063</v>
      </c>
    </row>
    <row r="4136" spans="1:4" x14ac:dyDescent="0.15">
      <c r="A4136">
        <v>4135</v>
      </c>
      <c r="B4136">
        <v>8.2681000000000004</v>
      </c>
      <c r="C4136">
        <f>'PID Simulator'!$D$7/SQRT(1+('PID Simulator'!$D$8*B4136)^2)</f>
        <v>1.2093792617601065E-2</v>
      </c>
      <c r="D4136">
        <f>-DEGREES(ATAN2(1,'PID Simulator'!$D$8*B4136))+DEGREES(-'PID Simulator'!$D$9*B4136)</f>
        <v>-563.03429442457025</v>
      </c>
    </row>
    <row r="4137" spans="1:4" x14ac:dyDescent="0.15">
      <c r="A4137">
        <v>4136</v>
      </c>
      <c r="B4137">
        <v>8.2700999999999993</v>
      </c>
      <c r="C4137">
        <f>'PID Simulator'!$D$7/SQRT(1+('PID Simulator'!$D$8*B4137)^2)</f>
        <v>1.2090868342338816E-2</v>
      </c>
      <c r="D4137">
        <f>-DEGREES(ATAN2(1,'PID Simulator'!$D$8*B4137))+DEGREES(-'PID Simulator'!$D$9*B4137)</f>
        <v>-563.14905354447819</v>
      </c>
    </row>
    <row r="4138" spans="1:4" x14ac:dyDescent="0.15">
      <c r="A4138">
        <v>4137</v>
      </c>
      <c r="B4138">
        <v>8.2721</v>
      </c>
      <c r="C4138">
        <f>'PID Simulator'!$D$7/SQRT(1+('PID Simulator'!$D$8*B4138)^2)</f>
        <v>1.2087945480809071E-2</v>
      </c>
      <c r="D4138">
        <f>-DEGREES(ATAN2(1,'PID Simulator'!$D$8*B4138))+DEGREES(-'PID Simulator'!$D$9*B4138)</f>
        <v>-563.26381258337358</v>
      </c>
    </row>
    <row r="4139" spans="1:4" x14ac:dyDescent="0.15">
      <c r="A4139">
        <v>4138</v>
      </c>
      <c r="B4139">
        <v>8.2741000000000007</v>
      </c>
      <c r="C4139">
        <f>'PID Simulator'!$D$7/SQRT(1+('PID Simulator'!$D$8*B4139)^2)</f>
        <v>1.208502403198696E-2</v>
      </c>
      <c r="D4139">
        <f>-DEGREES(ATAN2(1,'PID Simulator'!$D$8*B4139))+DEGREES(-'PID Simulator'!$D$9*B4139)</f>
        <v>-563.37857154131484</v>
      </c>
    </row>
    <row r="4140" spans="1:4" x14ac:dyDescent="0.15">
      <c r="A4140">
        <v>4139</v>
      </c>
      <c r="B4140">
        <v>8.2760999999999996</v>
      </c>
      <c r="C4140">
        <f>'PID Simulator'!$D$7/SQRT(1+('PID Simulator'!$D$8*B4140)^2)</f>
        <v>1.2082103994848603E-2</v>
      </c>
      <c r="D4140">
        <f>-DEGREES(ATAN2(1,'PID Simulator'!$D$8*B4140))+DEGREES(-'PID Simulator'!$D$9*B4140)</f>
        <v>-563.49333041836064</v>
      </c>
    </row>
    <row r="4141" spans="1:4" x14ac:dyDescent="0.15">
      <c r="A4141">
        <v>4140</v>
      </c>
      <c r="B4141">
        <v>8.2781000000000002</v>
      </c>
      <c r="C4141">
        <f>'PID Simulator'!$D$7/SQRT(1+('PID Simulator'!$D$8*B4141)^2)</f>
        <v>1.2079185368371097E-2</v>
      </c>
      <c r="D4141">
        <f>-DEGREES(ATAN2(1,'PID Simulator'!$D$8*B4141))+DEGREES(-'PID Simulator'!$D$9*B4141)</f>
        <v>-563.60808921456987</v>
      </c>
    </row>
    <row r="4142" spans="1:4" x14ac:dyDescent="0.15">
      <c r="A4142">
        <v>4141</v>
      </c>
      <c r="B4142">
        <v>8.2800999999999991</v>
      </c>
      <c r="C4142">
        <f>'PID Simulator'!$D$7/SQRT(1+('PID Simulator'!$D$8*B4142)^2)</f>
        <v>1.2076268151532539E-2</v>
      </c>
      <c r="D4142">
        <f>-DEGREES(ATAN2(1,'PID Simulator'!$D$8*B4142))+DEGREES(-'PID Simulator'!$D$9*B4142)</f>
        <v>-563.72284793000097</v>
      </c>
    </row>
    <row r="4143" spans="1:4" x14ac:dyDescent="0.15">
      <c r="A4143">
        <v>4142</v>
      </c>
      <c r="B4143">
        <v>8.2820999999999998</v>
      </c>
      <c r="C4143">
        <f>'PID Simulator'!$D$7/SQRT(1+('PID Simulator'!$D$8*B4143)^2)</f>
        <v>1.2073352343312006E-2</v>
      </c>
      <c r="D4143">
        <f>-DEGREES(ATAN2(1,'PID Simulator'!$D$8*B4143))+DEGREES(-'PID Simulator'!$D$9*B4143)</f>
        <v>-563.83760656471236</v>
      </c>
    </row>
    <row r="4144" spans="1:4" x14ac:dyDescent="0.15">
      <c r="A4144">
        <v>4143</v>
      </c>
      <c r="B4144">
        <v>8.2841000000000005</v>
      </c>
      <c r="C4144">
        <f>'PID Simulator'!$D$7/SQRT(1+('PID Simulator'!$D$8*B4144)^2)</f>
        <v>1.2070437942689562E-2</v>
      </c>
      <c r="D4144">
        <f>-DEGREES(ATAN2(1,'PID Simulator'!$D$8*B4144))+DEGREES(-'PID Simulator'!$D$9*B4144)</f>
        <v>-563.9523651187626</v>
      </c>
    </row>
    <row r="4145" spans="1:4" x14ac:dyDescent="0.15">
      <c r="A4145">
        <v>4144</v>
      </c>
      <c r="B4145">
        <v>8.2860999999999994</v>
      </c>
      <c r="C4145">
        <f>'PID Simulator'!$D$7/SQRT(1+('PID Simulator'!$D$8*B4145)^2)</f>
        <v>1.2067524948646265E-2</v>
      </c>
      <c r="D4145">
        <f>-DEGREES(ATAN2(1,'PID Simulator'!$D$8*B4145))+DEGREES(-'PID Simulator'!$D$9*B4145)</f>
        <v>-564.06712359221001</v>
      </c>
    </row>
    <row r="4146" spans="1:4" x14ac:dyDescent="0.15">
      <c r="A4146">
        <v>4145</v>
      </c>
      <c r="B4146">
        <v>8.2881</v>
      </c>
      <c r="C4146">
        <f>'PID Simulator'!$D$7/SQRT(1+('PID Simulator'!$D$8*B4146)^2)</f>
        <v>1.2064613360164136E-2</v>
      </c>
      <c r="D4146">
        <f>-DEGREES(ATAN2(1,'PID Simulator'!$D$8*B4146))+DEGREES(-'PID Simulator'!$D$9*B4146)</f>
        <v>-564.18188198511302</v>
      </c>
    </row>
    <row r="4147" spans="1:4" x14ac:dyDescent="0.15">
      <c r="A4147">
        <v>4146</v>
      </c>
      <c r="B4147">
        <v>8.2901000000000007</v>
      </c>
      <c r="C4147">
        <f>'PID Simulator'!$D$7/SQRT(1+('PID Simulator'!$D$8*B4147)^2)</f>
        <v>1.2061703176226193E-2</v>
      </c>
      <c r="D4147">
        <f>-DEGREES(ATAN2(1,'PID Simulator'!$D$8*B4147))+DEGREES(-'PID Simulator'!$D$9*B4147)</f>
        <v>-564.29664029752985</v>
      </c>
    </row>
    <row r="4148" spans="1:4" x14ac:dyDescent="0.15">
      <c r="A4148">
        <v>4147</v>
      </c>
      <c r="B4148">
        <v>8.2920999999999996</v>
      </c>
      <c r="C4148">
        <f>'PID Simulator'!$D$7/SQRT(1+('PID Simulator'!$D$8*B4148)^2)</f>
        <v>1.2058794395816436E-2</v>
      </c>
      <c r="D4148">
        <f>-DEGREES(ATAN2(1,'PID Simulator'!$D$8*B4148))+DEGREES(-'PID Simulator'!$D$9*B4148)</f>
        <v>-564.41139852951869</v>
      </c>
    </row>
    <row r="4149" spans="1:4" x14ac:dyDescent="0.15">
      <c r="A4149">
        <v>4148</v>
      </c>
      <c r="B4149">
        <v>8.2941000000000003</v>
      </c>
      <c r="C4149">
        <f>'PID Simulator'!$D$7/SQRT(1+('PID Simulator'!$D$8*B4149)^2)</f>
        <v>1.2055887017919832E-2</v>
      </c>
      <c r="D4149">
        <f>-DEGREES(ATAN2(1,'PID Simulator'!$D$8*B4149))+DEGREES(-'PID Simulator'!$D$9*B4149)</f>
        <v>-564.52615668113788</v>
      </c>
    </row>
    <row r="4150" spans="1:4" x14ac:dyDescent="0.15">
      <c r="A4150">
        <v>4149</v>
      </c>
      <c r="B4150">
        <v>8.2960999999999991</v>
      </c>
      <c r="C4150">
        <f>'PID Simulator'!$D$7/SQRT(1+('PID Simulator'!$D$8*B4150)^2)</f>
        <v>1.2052981041522344E-2</v>
      </c>
      <c r="D4150">
        <f>-DEGREES(ATAN2(1,'PID Simulator'!$D$8*B4150))+DEGREES(-'PID Simulator'!$D$9*B4150)</f>
        <v>-564.64091475244527</v>
      </c>
    </row>
    <row r="4151" spans="1:4" x14ac:dyDescent="0.15">
      <c r="A4151">
        <v>4150</v>
      </c>
      <c r="B4151">
        <v>8.2980999999999998</v>
      </c>
      <c r="C4151">
        <f>'PID Simulator'!$D$7/SQRT(1+('PID Simulator'!$D$8*B4151)^2)</f>
        <v>1.2050076465610893E-2</v>
      </c>
      <c r="D4151">
        <f>-DEGREES(ATAN2(1,'PID Simulator'!$D$8*B4151))+DEGREES(-'PID Simulator'!$D$9*B4151)</f>
        <v>-564.75567274349908</v>
      </c>
    </row>
    <row r="4152" spans="1:4" x14ac:dyDescent="0.15">
      <c r="A4152">
        <v>4151</v>
      </c>
      <c r="B4152">
        <v>8.3001000000000005</v>
      </c>
      <c r="C4152">
        <f>'PID Simulator'!$D$7/SQRT(1+('PID Simulator'!$D$8*B4152)^2)</f>
        <v>1.2047173289173388E-2</v>
      </c>
      <c r="D4152">
        <f>-DEGREES(ATAN2(1,'PID Simulator'!$D$8*B4152))+DEGREES(-'PID Simulator'!$D$9*B4152)</f>
        <v>-564.87043065435739</v>
      </c>
    </row>
    <row r="4153" spans="1:4" x14ac:dyDescent="0.15">
      <c r="A4153">
        <v>4152</v>
      </c>
      <c r="B4153">
        <v>8.3020999999999994</v>
      </c>
      <c r="C4153">
        <f>'PID Simulator'!$D$7/SQRT(1+('PID Simulator'!$D$8*B4153)^2)</f>
        <v>1.2044271511198718E-2</v>
      </c>
      <c r="D4153">
        <f>-DEGREES(ATAN2(1,'PID Simulator'!$D$8*B4153))+DEGREES(-'PID Simulator'!$D$9*B4153)</f>
        <v>-564.98518848507797</v>
      </c>
    </row>
    <row r="4154" spans="1:4" x14ac:dyDescent="0.15">
      <c r="A4154">
        <v>4153</v>
      </c>
      <c r="B4154">
        <v>8.3041</v>
      </c>
      <c r="C4154">
        <f>'PID Simulator'!$D$7/SQRT(1+('PID Simulator'!$D$8*B4154)^2)</f>
        <v>1.2041371130676728E-2</v>
      </c>
      <c r="D4154">
        <f>-DEGREES(ATAN2(1,'PID Simulator'!$D$8*B4154))+DEGREES(-'PID Simulator'!$D$9*B4154)</f>
        <v>-565.09994623571879</v>
      </c>
    </row>
    <row r="4155" spans="1:4" x14ac:dyDescent="0.15">
      <c r="A4155">
        <v>4154</v>
      </c>
      <c r="B4155">
        <v>8.3061000000000007</v>
      </c>
      <c r="C4155">
        <f>'PID Simulator'!$D$7/SQRT(1+('PID Simulator'!$D$8*B4155)^2)</f>
        <v>1.2038472146598251E-2</v>
      </c>
      <c r="D4155">
        <f>-DEGREES(ATAN2(1,'PID Simulator'!$D$8*B4155))+DEGREES(-'PID Simulator'!$D$9*B4155)</f>
        <v>-565.21470390633772</v>
      </c>
    </row>
    <row r="4156" spans="1:4" x14ac:dyDescent="0.15">
      <c r="A4156">
        <v>4155</v>
      </c>
      <c r="B4156">
        <v>8.3080999999999996</v>
      </c>
      <c r="C4156">
        <f>'PID Simulator'!$D$7/SQRT(1+('PID Simulator'!$D$8*B4156)^2)</f>
        <v>1.2035574557955089E-2</v>
      </c>
      <c r="D4156">
        <f>-DEGREES(ATAN2(1,'PID Simulator'!$D$8*B4156))+DEGREES(-'PID Simulator'!$D$9*B4156)</f>
        <v>-565.32946149699251</v>
      </c>
    </row>
    <row r="4157" spans="1:4" x14ac:dyDescent="0.15">
      <c r="A4157">
        <v>4156</v>
      </c>
      <c r="B4157">
        <v>8.3101000000000003</v>
      </c>
      <c r="C4157">
        <f>'PID Simulator'!$D$7/SQRT(1+('PID Simulator'!$D$8*B4157)^2)</f>
        <v>1.2032678363740003E-2</v>
      </c>
      <c r="D4157">
        <f>-DEGREES(ATAN2(1,'PID Simulator'!$D$8*B4157))+DEGREES(-'PID Simulator'!$D$9*B4157)</f>
        <v>-565.4442190077408</v>
      </c>
    </row>
    <row r="4158" spans="1:4" x14ac:dyDescent="0.15">
      <c r="A4158">
        <v>4157</v>
      </c>
      <c r="B4158">
        <v>8.3120999999999992</v>
      </c>
      <c r="C4158">
        <f>'PID Simulator'!$D$7/SQRT(1+('PID Simulator'!$D$8*B4158)^2)</f>
        <v>1.202978356294674E-2</v>
      </c>
      <c r="D4158">
        <f>-DEGREES(ATAN2(1,'PID Simulator'!$D$8*B4158))+DEGREES(-'PID Simulator'!$D$9*B4158)</f>
        <v>-565.55897643864034</v>
      </c>
    </row>
    <row r="4159" spans="1:4" x14ac:dyDescent="0.15">
      <c r="A4159">
        <v>4158</v>
      </c>
      <c r="B4159">
        <v>8.3140999999999998</v>
      </c>
      <c r="C4159">
        <f>'PID Simulator'!$D$7/SQRT(1+('PID Simulator'!$D$8*B4159)^2)</f>
        <v>1.2026890154570003E-2</v>
      </c>
      <c r="D4159">
        <f>-DEGREES(ATAN2(1,'PID Simulator'!$D$8*B4159))+DEGREES(-'PID Simulator'!$D$9*B4159)</f>
        <v>-565.67373378974889</v>
      </c>
    </row>
    <row r="4160" spans="1:4" x14ac:dyDescent="0.15">
      <c r="A4160">
        <v>4159</v>
      </c>
      <c r="B4160">
        <v>8.3161000000000005</v>
      </c>
      <c r="C4160">
        <f>'PID Simulator'!$D$7/SQRT(1+('PID Simulator'!$D$8*B4160)^2)</f>
        <v>1.2023998137605463E-2</v>
      </c>
      <c r="D4160">
        <f>-DEGREES(ATAN2(1,'PID Simulator'!$D$8*B4160))+DEGREES(-'PID Simulator'!$D$9*B4160)</f>
        <v>-565.78849106112386</v>
      </c>
    </row>
    <row r="4161" spans="1:4" x14ac:dyDescent="0.15">
      <c r="A4161">
        <v>4160</v>
      </c>
      <c r="B4161">
        <v>8.3180999999999994</v>
      </c>
      <c r="C4161">
        <f>'PID Simulator'!$D$7/SQRT(1+('PID Simulator'!$D$8*B4161)^2)</f>
        <v>1.2021107511049763E-2</v>
      </c>
      <c r="D4161">
        <f>-DEGREES(ATAN2(1,'PID Simulator'!$D$8*B4161))+DEGREES(-'PID Simulator'!$D$9*B4161)</f>
        <v>-565.90324825282255</v>
      </c>
    </row>
    <row r="4162" spans="1:4" x14ac:dyDescent="0.15">
      <c r="A4162">
        <v>4161</v>
      </c>
      <c r="B4162">
        <v>8.3201000000000001</v>
      </c>
      <c r="C4162">
        <f>'PID Simulator'!$D$7/SQRT(1+('PID Simulator'!$D$8*B4162)^2)</f>
        <v>1.2018218273900504E-2</v>
      </c>
      <c r="D4162">
        <f>-DEGREES(ATAN2(1,'PID Simulator'!$D$8*B4162))+DEGREES(-'PID Simulator'!$D$9*B4162)</f>
        <v>-566.01800536490282</v>
      </c>
    </row>
    <row r="4163" spans="1:4" x14ac:dyDescent="0.15">
      <c r="A4163">
        <v>4162</v>
      </c>
      <c r="B4163">
        <v>8.3221000000000007</v>
      </c>
      <c r="C4163">
        <f>'PID Simulator'!$D$7/SQRT(1+('PID Simulator'!$D$8*B4163)^2)</f>
        <v>1.2015330425156248E-2</v>
      </c>
      <c r="D4163">
        <f>-DEGREES(ATAN2(1,'PID Simulator'!$D$8*B4163))+DEGREES(-'PID Simulator'!$D$9*B4163)</f>
        <v>-566.13276239742186</v>
      </c>
    </row>
    <row r="4164" spans="1:4" x14ac:dyDescent="0.15">
      <c r="A4164">
        <v>4163</v>
      </c>
      <c r="B4164">
        <v>8.3240999999999996</v>
      </c>
      <c r="C4164">
        <f>'PID Simulator'!$D$7/SQRT(1+('PID Simulator'!$D$8*B4164)^2)</f>
        <v>1.2012443963816533E-2</v>
      </c>
      <c r="D4164">
        <f>-DEGREES(ATAN2(1,'PID Simulator'!$D$8*B4164))+DEGREES(-'PID Simulator'!$D$9*B4164)</f>
        <v>-566.24751935043673</v>
      </c>
    </row>
    <row r="4165" spans="1:4" x14ac:dyDescent="0.15">
      <c r="A4165">
        <v>4164</v>
      </c>
      <c r="B4165">
        <v>8.3261000000000003</v>
      </c>
      <c r="C4165">
        <f>'PID Simulator'!$D$7/SQRT(1+('PID Simulator'!$D$8*B4165)^2)</f>
        <v>1.2009558888881841E-2</v>
      </c>
      <c r="D4165">
        <f>-DEGREES(ATAN2(1,'PID Simulator'!$D$8*B4165))+DEGREES(-'PID Simulator'!$D$9*B4165)</f>
        <v>-566.3622762240052</v>
      </c>
    </row>
    <row r="4166" spans="1:4" x14ac:dyDescent="0.15">
      <c r="A4166">
        <v>4165</v>
      </c>
      <c r="B4166">
        <v>8.3280999999999992</v>
      </c>
      <c r="C4166">
        <f>'PID Simulator'!$D$7/SQRT(1+('PID Simulator'!$D$8*B4166)^2)</f>
        <v>1.2006675199353624E-2</v>
      </c>
      <c r="D4166">
        <f>-DEGREES(ATAN2(1,'PID Simulator'!$D$8*B4166))+DEGREES(-'PID Simulator'!$D$9*B4166)</f>
        <v>-566.4770330181841</v>
      </c>
    </row>
    <row r="4167" spans="1:4" x14ac:dyDescent="0.15">
      <c r="A4167">
        <v>4166</v>
      </c>
      <c r="B4167">
        <v>8.3300999999999998</v>
      </c>
      <c r="C4167">
        <f>'PID Simulator'!$D$7/SQRT(1+('PID Simulator'!$D$8*B4167)^2)</f>
        <v>1.200379289423429E-2</v>
      </c>
      <c r="D4167">
        <f>-DEGREES(ATAN2(1,'PID Simulator'!$D$8*B4167))+DEGREES(-'PID Simulator'!$D$9*B4167)</f>
        <v>-566.59178973303096</v>
      </c>
    </row>
    <row r="4168" spans="1:4" x14ac:dyDescent="0.15">
      <c r="A4168">
        <v>4167</v>
      </c>
      <c r="B4168">
        <v>8.3321000000000005</v>
      </c>
      <c r="C4168">
        <f>'PID Simulator'!$D$7/SQRT(1+('PID Simulator'!$D$8*B4168)^2)</f>
        <v>1.2000911972527202E-2</v>
      </c>
      <c r="D4168">
        <f>-DEGREES(ATAN2(1,'PID Simulator'!$D$8*B4168))+DEGREES(-'PID Simulator'!$D$9*B4168)</f>
        <v>-566.70654636860274</v>
      </c>
    </row>
    <row r="4169" spans="1:4" x14ac:dyDescent="0.15">
      <c r="A4169">
        <v>4168</v>
      </c>
      <c r="B4169">
        <v>8.3340999999999994</v>
      </c>
      <c r="C4169">
        <f>'PID Simulator'!$D$7/SQRT(1+('PID Simulator'!$D$8*B4169)^2)</f>
        <v>1.1998032433236687E-2</v>
      </c>
      <c r="D4169">
        <f>-DEGREES(ATAN2(1,'PID Simulator'!$D$8*B4169))+DEGREES(-'PID Simulator'!$D$9*B4169)</f>
        <v>-566.82130292495629</v>
      </c>
    </row>
    <row r="4170" spans="1:4" x14ac:dyDescent="0.15">
      <c r="A4170">
        <v>4169</v>
      </c>
      <c r="B4170">
        <v>8.3361000000000001</v>
      </c>
      <c r="C4170">
        <f>'PID Simulator'!$D$7/SQRT(1+('PID Simulator'!$D$8*B4170)^2)</f>
        <v>1.1995154275368012E-2</v>
      </c>
      <c r="D4170">
        <f>-DEGREES(ATAN2(1,'PID Simulator'!$D$8*B4170))+DEGREES(-'PID Simulator'!$D$9*B4170)</f>
        <v>-566.93605940214889</v>
      </c>
    </row>
    <row r="4171" spans="1:4" x14ac:dyDescent="0.15">
      <c r="A4171">
        <v>4170</v>
      </c>
      <c r="B4171">
        <v>8.3381000000000007</v>
      </c>
      <c r="C4171">
        <f>'PID Simulator'!$D$7/SQRT(1+('PID Simulator'!$D$8*B4171)^2)</f>
        <v>1.1992277497927419E-2</v>
      </c>
      <c r="D4171">
        <f>-DEGREES(ATAN2(1,'PID Simulator'!$D$8*B4171))+DEGREES(-'PID Simulator'!$D$9*B4171)</f>
        <v>-567.0508158002375</v>
      </c>
    </row>
    <row r="4172" spans="1:4" x14ac:dyDescent="0.15">
      <c r="A4172">
        <v>4171</v>
      </c>
      <c r="B4172">
        <v>8.3400999999999996</v>
      </c>
      <c r="C4172">
        <f>'PID Simulator'!$D$7/SQRT(1+('PID Simulator'!$D$8*B4172)^2)</f>
        <v>1.1989402099922088E-2</v>
      </c>
      <c r="D4172">
        <f>-DEGREES(ATAN2(1,'PID Simulator'!$D$8*B4172))+DEGREES(-'PID Simulator'!$D$9*B4172)</f>
        <v>-567.16557211927875</v>
      </c>
    </row>
    <row r="4173" spans="1:4" x14ac:dyDescent="0.15">
      <c r="A4173">
        <v>4172</v>
      </c>
      <c r="B4173">
        <v>8.3421000000000003</v>
      </c>
      <c r="C4173">
        <f>'PID Simulator'!$D$7/SQRT(1+('PID Simulator'!$D$8*B4173)^2)</f>
        <v>1.1986528080360151E-2</v>
      </c>
      <c r="D4173">
        <f>-DEGREES(ATAN2(1,'PID Simulator'!$D$8*B4173))+DEGREES(-'PID Simulator'!$D$9*B4173)</f>
        <v>-567.28032835932981</v>
      </c>
    </row>
    <row r="4174" spans="1:4" x14ac:dyDescent="0.15">
      <c r="A4174">
        <v>4173</v>
      </c>
      <c r="B4174">
        <v>8.3440999999999992</v>
      </c>
      <c r="C4174">
        <f>'PID Simulator'!$D$7/SQRT(1+('PID Simulator'!$D$8*B4174)^2)</f>
        <v>1.1983655438250699E-2</v>
      </c>
      <c r="D4174">
        <f>-DEGREES(ATAN2(1,'PID Simulator'!$D$8*B4174))+DEGREES(-'PID Simulator'!$D$9*B4174)</f>
        <v>-567.3950845204472</v>
      </c>
    </row>
    <row r="4175" spans="1:4" x14ac:dyDescent="0.15">
      <c r="A4175">
        <v>4174</v>
      </c>
      <c r="B4175">
        <v>8.3460999999999999</v>
      </c>
      <c r="C4175">
        <f>'PID Simulator'!$D$7/SQRT(1+('PID Simulator'!$D$8*B4175)^2)</f>
        <v>1.1980784172603761E-2</v>
      </c>
      <c r="D4175">
        <f>-DEGREES(ATAN2(1,'PID Simulator'!$D$8*B4175))+DEGREES(-'PID Simulator'!$D$9*B4175)</f>
        <v>-567.50984060268775</v>
      </c>
    </row>
    <row r="4176" spans="1:4" x14ac:dyDescent="0.15">
      <c r="A4176">
        <v>4175</v>
      </c>
      <c r="B4176">
        <v>8.3481000000000005</v>
      </c>
      <c r="C4176">
        <f>'PID Simulator'!$D$7/SQRT(1+('PID Simulator'!$D$8*B4176)^2)</f>
        <v>1.1977914282430327E-2</v>
      </c>
      <c r="D4176">
        <f>-DEGREES(ATAN2(1,'PID Simulator'!$D$8*B4176))+DEGREES(-'PID Simulator'!$D$9*B4176)</f>
        <v>-567.6245966061083</v>
      </c>
    </row>
    <row r="4177" spans="1:4" x14ac:dyDescent="0.15">
      <c r="A4177">
        <v>4176</v>
      </c>
      <c r="B4177">
        <v>8.3500999999999994</v>
      </c>
      <c r="C4177">
        <f>'PID Simulator'!$D$7/SQRT(1+('PID Simulator'!$D$8*B4177)^2)</f>
        <v>1.1975045766742329E-2</v>
      </c>
      <c r="D4177">
        <f>-DEGREES(ATAN2(1,'PID Simulator'!$D$8*B4177))+DEGREES(-'PID Simulator'!$D$9*B4177)</f>
        <v>-567.73935253076525</v>
      </c>
    </row>
    <row r="4178" spans="1:4" x14ac:dyDescent="0.15">
      <c r="A4178">
        <v>4177</v>
      </c>
      <c r="B4178">
        <v>8.3521000000000001</v>
      </c>
      <c r="C4178">
        <f>'PID Simulator'!$D$7/SQRT(1+('PID Simulator'!$D$8*B4178)^2)</f>
        <v>1.197217862455264E-2</v>
      </c>
      <c r="D4178">
        <f>-DEGREES(ATAN2(1,'PID Simulator'!$D$8*B4178))+DEGREES(-'PID Simulator'!$D$9*B4178)</f>
        <v>-567.8541083767152</v>
      </c>
    </row>
    <row r="4179" spans="1:4" x14ac:dyDescent="0.15">
      <c r="A4179">
        <v>4178</v>
      </c>
      <c r="B4179">
        <v>8.3541000000000007</v>
      </c>
      <c r="C4179">
        <f>'PID Simulator'!$D$7/SQRT(1+('PID Simulator'!$D$8*B4179)^2)</f>
        <v>1.1969312854875081E-2</v>
      </c>
      <c r="D4179">
        <f>-DEGREES(ATAN2(1,'PID Simulator'!$D$8*B4179))+DEGREES(-'PID Simulator'!$D$9*B4179)</f>
        <v>-567.9688641440149</v>
      </c>
    </row>
    <row r="4180" spans="1:4" x14ac:dyDescent="0.15">
      <c r="A4180">
        <v>4179</v>
      </c>
      <c r="B4180">
        <v>8.3560999999999996</v>
      </c>
      <c r="C4180">
        <f>'PID Simulator'!$D$7/SQRT(1+('PID Simulator'!$D$8*B4180)^2)</f>
        <v>1.1966448456724428E-2</v>
      </c>
      <c r="D4180">
        <f>-DEGREES(ATAN2(1,'PID Simulator'!$D$8*B4180))+DEGREES(-'PID Simulator'!$D$9*B4180)</f>
        <v>-568.0836198327205</v>
      </c>
    </row>
    <row r="4181" spans="1:4" x14ac:dyDescent="0.15">
      <c r="A4181">
        <v>4180</v>
      </c>
      <c r="B4181">
        <v>8.3581000000000003</v>
      </c>
      <c r="C4181">
        <f>'PID Simulator'!$D$7/SQRT(1+('PID Simulator'!$D$8*B4181)^2)</f>
        <v>1.196358542911638E-2</v>
      </c>
      <c r="D4181">
        <f>-DEGREES(ATAN2(1,'PID Simulator'!$D$8*B4181))+DEGREES(-'PID Simulator'!$D$9*B4181)</f>
        <v>-568.19837544288862</v>
      </c>
    </row>
    <row r="4182" spans="1:4" x14ac:dyDescent="0.15">
      <c r="A4182">
        <v>4181</v>
      </c>
      <c r="B4182">
        <v>8.3600999999999992</v>
      </c>
      <c r="C4182">
        <f>'PID Simulator'!$D$7/SQRT(1+('PID Simulator'!$D$8*B4182)^2)</f>
        <v>1.1960723771067589E-2</v>
      </c>
      <c r="D4182">
        <f>-DEGREES(ATAN2(1,'PID Simulator'!$D$8*B4182))+DEGREES(-'PID Simulator'!$D$9*B4182)</f>
        <v>-568.3131309745753</v>
      </c>
    </row>
    <row r="4183" spans="1:4" x14ac:dyDescent="0.15">
      <c r="A4183">
        <v>4182</v>
      </c>
      <c r="B4183">
        <v>8.3620999999999999</v>
      </c>
      <c r="C4183">
        <f>'PID Simulator'!$D$7/SQRT(1+('PID Simulator'!$D$8*B4183)^2)</f>
        <v>1.1957863481595648E-2</v>
      </c>
      <c r="D4183">
        <f>-DEGREES(ATAN2(1,'PID Simulator'!$D$8*B4183))+DEGREES(-'PID Simulator'!$D$9*B4183)</f>
        <v>-568.42788642783739</v>
      </c>
    </row>
    <row r="4184" spans="1:4" x14ac:dyDescent="0.15">
      <c r="A4184">
        <v>4183</v>
      </c>
      <c r="B4184">
        <v>8.3641000000000005</v>
      </c>
      <c r="C4184">
        <f>'PID Simulator'!$D$7/SQRT(1+('PID Simulator'!$D$8*B4184)^2)</f>
        <v>1.1955004559719085E-2</v>
      </c>
      <c r="D4184">
        <f>-DEGREES(ATAN2(1,'PID Simulator'!$D$8*B4184))+DEGREES(-'PID Simulator'!$D$9*B4184)</f>
        <v>-568.54264180273071</v>
      </c>
    </row>
    <row r="4185" spans="1:4" x14ac:dyDescent="0.15">
      <c r="A4185">
        <v>4184</v>
      </c>
      <c r="B4185">
        <v>8.3660999999999994</v>
      </c>
      <c r="C4185">
        <f>'PID Simulator'!$D$7/SQRT(1+('PID Simulator'!$D$8*B4185)^2)</f>
        <v>1.195214700445737E-2</v>
      </c>
      <c r="D4185">
        <f>-DEGREES(ATAN2(1,'PID Simulator'!$D$8*B4185))+DEGREES(-'PID Simulator'!$D$9*B4185)</f>
        <v>-568.65739709931154</v>
      </c>
    </row>
    <row r="4186" spans="1:4" x14ac:dyDescent="0.15">
      <c r="A4186">
        <v>4185</v>
      </c>
      <c r="B4186">
        <v>8.3681000000000001</v>
      </c>
      <c r="C4186">
        <f>'PID Simulator'!$D$7/SQRT(1+('PID Simulator'!$D$8*B4186)^2)</f>
        <v>1.1949290814830907E-2</v>
      </c>
      <c r="D4186">
        <f>-DEGREES(ATAN2(1,'PID Simulator'!$D$8*B4186))+DEGREES(-'PID Simulator'!$D$9*B4186)</f>
        <v>-568.77215231763614</v>
      </c>
    </row>
    <row r="4187" spans="1:4" x14ac:dyDescent="0.15">
      <c r="A4187">
        <v>4186</v>
      </c>
      <c r="B4187">
        <v>8.3701000000000008</v>
      </c>
      <c r="C4187">
        <f>'PID Simulator'!$D$7/SQRT(1+('PID Simulator'!$D$8*B4187)^2)</f>
        <v>1.1946435989861037E-2</v>
      </c>
      <c r="D4187">
        <f>-DEGREES(ATAN2(1,'PID Simulator'!$D$8*B4187))+DEGREES(-'PID Simulator'!$D$9*B4187)</f>
        <v>-568.88690745776046</v>
      </c>
    </row>
    <row r="4188" spans="1:4" x14ac:dyDescent="0.15">
      <c r="A4188">
        <v>4187</v>
      </c>
      <c r="B4188">
        <v>8.3720999999999997</v>
      </c>
      <c r="C4188">
        <f>'PID Simulator'!$D$7/SQRT(1+('PID Simulator'!$D$8*B4188)^2)</f>
        <v>1.1943582528570036E-2</v>
      </c>
      <c r="D4188">
        <f>-DEGREES(ATAN2(1,'PID Simulator'!$D$8*B4188))+DEGREES(-'PID Simulator'!$D$9*B4188)</f>
        <v>-569.00166251974053</v>
      </c>
    </row>
    <row r="4189" spans="1:4" x14ac:dyDescent="0.15">
      <c r="A4189">
        <v>4188</v>
      </c>
      <c r="B4189">
        <v>8.3741000000000003</v>
      </c>
      <c r="C4189">
        <f>'PID Simulator'!$D$7/SQRT(1+('PID Simulator'!$D$8*B4189)^2)</f>
        <v>1.1940730429981119E-2</v>
      </c>
      <c r="D4189">
        <f>-DEGREES(ATAN2(1,'PID Simulator'!$D$8*B4189))+DEGREES(-'PID Simulator'!$D$9*B4189)</f>
        <v>-569.11641750363253</v>
      </c>
    </row>
    <row r="4190" spans="1:4" x14ac:dyDescent="0.15">
      <c r="A4190">
        <v>4189</v>
      </c>
      <c r="B4190">
        <v>8.3760999999999992</v>
      </c>
      <c r="C4190">
        <f>'PID Simulator'!$D$7/SQRT(1+('PID Simulator'!$D$8*B4190)^2)</f>
        <v>1.193787969311842E-2</v>
      </c>
      <c r="D4190">
        <f>-DEGREES(ATAN2(1,'PID Simulator'!$D$8*B4190))+DEGREES(-'PID Simulator'!$D$9*B4190)</f>
        <v>-569.23117240949205</v>
      </c>
    </row>
    <row r="4191" spans="1:4" x14ac:dyDescent="0.15">
      <c r="A4191">
        <v>4190</v>
      </c>
      <c r="B4191">
        <v>8.3780999999999999</v>
      </c>
      <c r="C4191">
        <f>'PID Simulator'!$D$7/SQRT(1+('PID Simulator'!$D$8*B4191)^2)</f>
        <v>1.1935030317007017E-2</v>
      </c>
      <c r="D4191">
        <f>-DEGREES(ATAN2(1,'PID Simulator'!$D$8*B4191))+DEGREES(-'PID Simulator'!$D$9*B4191)</f>
        <v>-569.34592723737535</v>
      </c>
    </row>
    <row r="4192" spans="1:4" x14ac:dyDescent="0.15">
      <c r="A4192">
        <v>4191</v>
      </c>
      <c r="B4192">
        <v>8.3801000000000005</v>
      </c>
      <c r="C4192">
        <f>'PID Simulator'!$D$7/SQRT(1+('PID Simulator'!$D$8*B4192)^2)</f>
        <v>1.1932182300672915E-2</v>
      </c>
      <c r="D4192">
        <f>-DEGREES(ATAN2(1,'PID Simulator'!$D$8*B4192))+DEGREES(-'PID Simulator'!$D$9*B4192)</f>
        <v>-569.46068198733792</v>
      </c>
    </row>
    <row r="4193" spans="1:4" x14ac:dyDescent="0.15">
      <c r="A4193">
        <v>4192</v>
      </c>
      <c r="B4193">
        <v>8.3820999999999994</v>
      </c>
      <c r="C4193">
        <f>'PID Simulator'!$D$7/SQRT(1+('PID Simulator'!$D$8*B4193)^2)</f>
        <v>1.1929335643143047E-2</v>
      </c>
      <c r="D4193">
        <f>-DEGREES(ATAN2(1,'PID Simulator'!$D$8*B4193))+DEGREES(-'PID Simulator'!$D$9*B4193)</f>
        <v>-569.57543665943558</v>
      </c>
    </row>
    <row r="4194" spans="1:4" x14ac:dyDescent="0.15">
      <c r="A4194">
        <v>4193</v>
      </c>
      <c r="B4194">
        <v>8.3841000000000001</v>
      </c>
      <c r="C4194">
        <f>'PID Simulator'!$D$7/SQRT(1+('PID Simulator'!$D$8*B4194)^2)</f>
        <v>1.1926490343445272E-2</v>
      </c>
      <c r="D4194">
        <f>-DEGREES(ATAN2(1,'PID Simulator'!$D$8*B4194))+DEGREES(-'PID Simulator'!$D$9*B4194)</f>
        <v>-569.69019125372427</v>
      </c>
    </row>
    <row r="4195" spans="1:4" x14ac:dyDescent="0.15">
      <c r="A4195">
        <v>4194</v>
      </c>
      <c r="B4195">
        <v>8.3861000000000008</v>
      </c>
      <c r="C4195">
        <f>'PID Simulator'!$D$7/SQRT(1+('PID Simulator'!$D$8*B4195)^2)</f>
        <v>1.1923646400608381E-2</v>
      </c>
      <c r="D4195">
        <f>-DEGREES(ATAN2(1,'PID Simulator'!$D$8*B4195))+DEGREES(-'PID Simulator'!$D$9*B4195)</f>
        <v>-569.80494577025956</v>
      </c>
    </row>
    <row r="4196" spans="1:4" x14ac:dyDescent="0.15">
      <c r="A4196">
        <v>4195</v>
      </c>
      <c r="B4196">
        <v>8.3880999999999997</v>
      </c>
      <c r="C4196">
        <f>'PID Simulator'!$D$7/SQRT(1+('PID Simulator'!$D$8*B4196)^2)</f>
        <v>1.192080381366209E-2</v>
      </c>
      <c r="D4196">
        <f>-DEGREES(ATAN2(1,'PID Simulator'!$D$8*B4196))+DEGREES(-'PID Simulator'!$D$9*B4196)</f>
        <v>-569.91970020909673</v>
      </c>
    </row>
    <row r="4197" spans="1:4" x14ac:dyDescent="0.15">
      <c r="A4197">
        <v>4196</v>
      </c>
      <c r="B4197">
        <v>8.3901000000000003</v>
      </c>
      <c r="C4197">
        <f>'PID Simulator'!$D$7/SQRT(1+('PID Simulator'!$D$8*B4197)^2)</f>
        <v>1.1917962581637034E-2</v>
      </c>
      <c r="D4197">
        <f>-DEGREES(ATAN2(1,'PID Simulator'!$D$8*B4197))+DEGREES(-'PID Simulator'!$D$9*B4197)</f>
        <v>-570.03445457029181</v>
      </c>
    </row>
    <row r="4198" spans="1:4" x14ac:dyDescent="0.15">
      <c r="A4198">
        <v>4197</v>
      </c>
      <c r="B4198">
        <v>8.3920999999999992</v>
      </c>
      <c r="C4198">
        <f>'PID Simulator'!$D$7/SQRT(1+('PID Simulator'!$D$8*B4198)^2)</f>
        <v>1.1915122703564785E-2</v>
      </c>
      <c r="D4198">
        <f>-DEGREES(ATAN2(1,'PID Simulator'!$D$8*B4198))+DEGREES(-'PID Simulator'!$D$9*B4198)</f>
        <v>-570.14920885389995</v>
      </c>
    </row>
    <row r="4199" spans="1:4" x14ac:dyDescent="0.15">
      <c r="A4199">
        <v>4198</v>
      </c>
      <c r="B4199">
        <v>8.3940999999999999</v>
      </c>
      <c r="C4199">
        <f>'PID Simulator'!$D$7/SQRT(1+('PID Simulator'!$D$8*B4199)^2)</f>
        <v>1.1912284178477818E-2</v>
      </c>
      <c r="D4199">
        <f>-DEGREES(ATAN2(1,'PID Simulator'!$D$8*B4199))+DEGREES(-'PID Simulator'!$D$9*B4199)</f>
        <v>-570.26396305997696</v>
      </c>
    </row>
    <row r="4200" spans="1:4" x14ac:dyDescent="0.15">
      <c r="A4200">
        <v>4199</v>
      </c>
      <c r="B4200">
        <v>8.3961000000000006</v>
      </c>
      <c r="C4200">
        <f>'PID Simulator'!$D$7/SQRT(1+('PID Simulator'!$D$8*B4200)^2)</f>
        <v>1.1909447005409544E-2</v>
      </c>
      <c r="D4200">
        <f>-DEGREES(ATAN2(1,'PID Simulator'!$D$8*B4200))+DEGREES(-'PID Simulator'!$D$9*B4200)</f>
        <v>-570.37871718857787</v>
      </c>
    </row>
    <row r="4201" spans="1:4" x14ac:dyDescent="0.15">
      <c r="A4201">
        <v>4200</v>
      </c>
      <c r="B4201">
        <v>8.3980999999999995</v>
      </c>
      <c r="C4201">
        <f>'PID Simulator'!$D$7/SQRT(1+('PID Simulator'!$D$8*B4201)^2)</f>
        <v>1.1906611183394299E-2</v>
      </c>
      <c r="D4201">
        <f>-DEGREES(ATAN2(1,'PID Simulator'!$D$8*B4201))+DEGREES(-'PID Simulator'!$D$9*B4201)</f>
        <v>-570.49347123975804</v>
      </c>
    </row>
    <row r="4202" spans="1:4" x14ac:dyDescent="0.15">
      <c r="A4202">
        <v>4201</v>
      </c>
      <c r="B4202">
        <v>8.4001000000000001</v>
      </c>
      <c r="C4202">
        <f>'PID Simulator'!$D$7/SQRT(1+('PID Simulator'!$D$8*B4202)^2)</f>
        <v>1.1903776711467317E-2</v>
      </c>
      <c r="D4202">
        <f>-DEGREES(ATAN2(1,'PID Simulator'!$D$8*B4202))+DEGREES(-'PID Simulator'!$D$9*B4202)</f>
        <v>-570.60822521357306</v>
      </c>
    </row>
    <row r="4203" spans="1:4" x14ac:dyDescent="0.15">
      <c r="A4203">
        <v>4202</v>
      </c>
      <c r="B4203">
        <v>8.4021000000000008</v>
      </c>
      <c r="C4203">
        <f>'PID Simulator'!$D$7/SQRT(1+('PID Simulator'!$D$8*B4203)^2)</f>
        <v>1.1900943588664772E-2</v>
      </c>
      <c r="D4203">
        <f>-DEGREES(ATAN2(1,'PID Simulator'!$D$8*B4203))+DEGREES(-'PID Simulator'!$D$9*B4203)</f>
        <v>-570.72297911007797</v>
      </c>
    </row>
    <row r="4204" spans="1:4" x14ac:dyDescent="0.15">
      <c r="A4204">
        <v>4203</v>
      </c>
      <c r="B4204">
        <v>8.4040999999999997</v>
      </c>
      <c r="C4204">
        <f>'PID Simulator'!$D$7/SQRT(1+('PID Simulator'!$D$8*B4204)^2)</f>
        <v>1.1898111814023747E-2</v>
      </c>
      <c r="D4204">
        <f>-DEGREES(ATAN2(1,'PID Simulator'!$D$8*B4204))+DEGREES(-'PID Simulator'!$D$9*B4204)</f>
        <v>-570.83773292932779</v>
      </c>
    </row>
    <row r="4205" spans="1:4" x14ac:dyDescent="0.15">
      <c r="A4205">
        <v>4204</v>
      </c>
      <c r="B4205">
        <v>8.4061000000000003</v>
      </c>
      <c r="C4205">
        <f>'PID Simulator'!$D$7/SQRT(1+('PID Simulator'!$D$8*B4205)^2)</f>
        <v>1.1895281386582236E-2</v>
      </c>
      <c r="D4205">
        <f>-DEGREES(ATAN2(1,'PID Simulator'!$D$8*B4205))+DEGREES(-'PID Simulator'!$D$9*B4205)</f>
        <v>-570.9524866713781</v>
      </c>
    </row>
    <row r="4206" spans="1:4" x14ac:dyDescent="0.15">
      <c r="A4206">
        <v>4205</v>
      </c>
      <c r="B4206">
        <v>8.4080999999999992</v>
      </c>
      <c r="C4206">
        <f>'PID Simulator'!$D$7/SQRT(1+('PID Simulator'!$D$8*B4206)^2)</f>
        <v>1.1892452305379157E-2</v>
      </c>
      <c r="D4206">
        <f>-DEGREES(ATAN2(1,'PID Simulator'!$D$8*B4206))+DEGREES(-'PID Simulator'!$D$9*B4206)</f>
        <v>-571.06724033628348</v>
      </c>
    </row>
    <row r="4207" spans="1:4" x14ac:dyDescent="0.15">
      <c r="A4207">
        <v>4206</v>
      </c>
      <c r="B4207">
        <v>8.4100999999999999</v>
      </c>
      <c r="C4207">
        <f>'PID Simulator'!$D$7/SQRT(1+('PID Simulator'!$D$8*B4207)^2)</f>
        <v>1.1889624569454332E-2</v>
      </c>
      <c r="D4207">
        <f>-DEGREES(ATAN2(1,'PID Simulator'!$D$8*B4207))+DEGREES(-'PID Simulator'!$D$9*B4207)</f>
        <v>-571.18199392409929</v>
      </c>
    </row>
    <row r="4208" spans="1:4" x14ac:dyDescent="0.15">
      <c r="A4208">
        <v>4207</v>
      </c>
      <c r="B4208">
        <v>8.4121000000000006</v>
      </c>
      <c r="C4208">
        <f>'PID Simulator'!$D$7/SQRT(1+('PID Simulator'!$D$8*B4208)^2)</f>
        <v>1.1886798177848506E-2</v>
      </c>
      <c r="D4208">
        <f>-DEGREES(ATAN2(1,'PID Simulator'!$D$8*B4208))+DEGREES(-'PID Simulator'!$D$9*B4208)</f>
        <v>-571.29674743488044</v>
      </c>
    </row>
    <row r="4209" spans="1:4" x14ac:dyDescent="0.15">
      <c r="A4209">
        <v>4208</v>
      </c>
      <c r="B4209">
        <v>8.4140999999999995</v>
      </c>
      <c r="C4209">
        <f>'PID Simulator'!$D$7/SQRT(1+('PID Simulator'!$D$8*B4209)^2)</f>
        <v>1.1883973129603334E-2</v>
      </c>
      <c r="D4209">
        <f>-DEGREES(ATAN2(1,'PID Simulator'!$D$8*B4209))+DEGREES(-'PID Simulator'!$D$9*B4209)</f>
        <v>-571.41150086868174</v>
      </c>
    </row>
    <row r="4210" spans="1:4" x14ac:dyDescent="0.15">
      <c r="A4210">
        <v>4209</v>
      </c>
      <c r="B4210">
        <v>8.4161000000000001</v>
      </c>
      <c r="C4210">
        <f>'PID Simulator'!$D$7/SQRT(1+('PID Simulator'!$D$8*B4210)^2)</f>
        <v>1.188114942376137E-2</v>
      </c>
      <c r="D4210">
        <f>-DEGREES(ATAN2(1,'PID Simulator'!$D$8*B4210))+DEGREES(-'PID Simulator'!$D$9*B4210)</f>
        <v>-571.5262542255582</v>
      </c>
    </row>
    <row r="4211" spans="1:4" x14ac:dyDescent="0.15">
      <c r="A4211">
        <v>4210</v>
      </c>
      <c r="B4211">
        <v>8.4181000000000008</v>
      </c>
      <c r="C4211">
        <f>'PID Simulator'!$D$7/SQRT(1+('PID Simulator'!$D$8*B4211)^2)</f>
        <v>1.1878327059366091E-2</v>
      </c>
      <c r="D4211">
        <f>-DEGREES(ATAN2(1,'PID Simulator'!$D$8*B4211))+DEGREES(-'PID Simulator'!$D$9*B4211)</f>
        <v>-571.64100750556463</v>
      </c>
    </row>
    <row r="4212" spans="1:4" x14ac:dyDescent="0.15">
      <c r="A4212">
        <v>4211</v>
      </c>
      <c r="B4212">
        <v>8.4200999999999997</v>
      </c>
      <c r="C4212">
        <f>'PID Simulator'!$D$7/SQRT(1+('PID Simulator'!$D$8*B4212)^2)</f>
        <v>1.1875506035461884E-2</v>
      </c>
      <c r="D4212">
        <f>-DEGREES(ATAN2(1,'PID Simulator'!$D$8*B4212))+DEGREES(-'PID Simulator'!$D$9*B4212)</f>
        <v>-571.75576070875559</v>
      </c>
    </row>
    <row r="4213" spans="1:4" x14ac:dyDescent="0.15">
      <c r="A4213">
        <v>4212</v>
      </c>
      <c r="B4213">
        <v>8.4221000000000004</v>
      </c>
      <c r="C4213">
        <f>'PID Simulator'!$D$7/SQRT(1+('PID Simulator'!$D$8*B4213)^2)</f>
        <v>1.1872686351094026E-2</v>
      </c>
      <c r="D4213">
        <f>-DEGREES(ATAN2(1,'PID Simulator'!$D$8*B4213))+DEGREES(-'PID Simulator'!$D$9*B4213)</f>
        <v>-571.8705138351861</v>
      </c>
    </row>
    <row r="4214" spans="1:4" x14ac:dyDescent="0.15">
      <c r="A4214">
        <v>4213</v>
      </c>
      <c r="B4214">
        <v>8.4240999999999993</v>
      </c>
      <c r="C4214">
        <f>'PID Simulator'!$D$7/SQRT(1+('PID Simulator'!$D$8*B4214)^2)</f>
        <v>1.1869868005308721E-2</v>
      </c>
      <c r="D4214">
        <f>-DEGREES(ATAN2(1,'PID Simulator'!$D$8*B4214))+DEGREES(-'PID Simulator'!$D$9*B4214)</f>
        <v>-571.98526688491052</v>
      </c>
    </row>
    <row r="4215" spans="1:4" x14ac:dyDescent="0.15">
      <c r="A4215">
        <v>4214</v>
      </c>
      <c r="B4215">
        <v>8.4260999999999999</v>
      </c>
      <c r="C4215">
        <f>'PID Simulator'!$D$7/SQRT(1+('PID Simulator'!$D$8*B4215)^2)</f>
        <v>1.186705099715306E-2</v>
      </c>
      <c r="D4215">
        <f>-DEGREES(ATAN2(1,'PID Simulator'!$D$8*B4215))+DEGREES(-'PID Simulator'!$D$9*B4215)</f>
        <v>-572.10001985798374</v>
      </c>
    </row>
    <row r="4216" spans="1:4" x14ac:dyDescent="0.15">
      <c r="A4216">
        <v>4215</v>
      </c>
      <c r="B4216">
        <v>8.4281000000000006</v>
      </c>
      <c r="C4216">
        <f>'PID Simulator'!$D$7/SQRT(1+('PID Simulator'!$D$8*B4216)^2)</f>
        <v>1.1864235325675054E-2</v>
      </c>
      <c r="D4216">
        <f>-DEGREES(ATAN2(1,'PID Simulator'!$D$8*B4216))+DEGREES(-'PID Simulator'!$D$9*B4216)</f>
        <v>-572.21477275446011</v>
      </c>
    </row>
    <row r="4217" spans="1:4" x14ac:dyDescent="0.15">
      <c r="A4217">
        <v>4216</v>
      </c>
      <c r="B4217">
        <v>8.4300999999999995</v>
      </c>
      <c r="C4217">
        <f>'PID Simulator'!$D$7/SQRT(1+('PID Simulator'!$D$8*B4217)^2)</f>
        <v>1.1861420989923608E-2</v>
      </c>
      <c r="D4217">
        <f>-DEGREES(ATAN2(1,'PID Simulator'!$D$8*B4217))+DEGREES(-'PID Simulator'!$D$9*B4217)</f>
        <v>-572.32952557439421</v>
      </c>
    </row>
    <row r="4218" spans="1:4" x14ac:dyDescent="0.15">
      <c r="A4218">
        <v>4217</v>
      </c>
      <c r="B4218">
        <v>8.4321000000000002</v>
      </c>
      <c r="C4218">
        <f>'PID Simulator'!$D$7/SQRT(1+('PID Simulator'!$D$8*B4218)^2)</f>
        <v>1.1858607988948531E-2</v>
      </c>
      <c r="D4218">
        <f>-DEGREES(ATAN2(1,'PID Simulator'!$D$8*B4218))+DEGREES(-'PID Simulator'!$D$9*B4218)</f>
        <v>-572.44427831784049</v>
      </c>
    </row>
    <row r="4219" spans="1:4" x14ac:dyDescent="0.15">
      <c r="A4219">
        <v>4218</v>
      </c>
      <c r="B4219">
        <v>8.4341000000000008</v>
      </c>
      <c r="C4219">
        <f>'PID Simulator'!$D$7/SQRT(1+('PID Simulator'!$D$8*B4219)^2)</f>
        <v>1.1855796321800529E-2</v>
      </c>
      <c r="D4219">
        <f>-DEGREES(ATAN2(1,'PID Simulator'!$D$8*B4219))+DEGREES(-'PID Simulator'!$D$9*B4219)</f>
        <v>-572.55903098485351</v>
      </c>
    </row>
    <row r="4220" spans="1:4" x14ac:dyDescent="0.15">
      <c r="A4220">
        <v>4219</v>
      </c>
      <c r="B4220">
        <v>8.4360999999999997</v>
      </c>
      <c r="C4220">
        <f>'PID Simulator'!$D$7/SQRT(1+('PID Simulator'!$D$8*B4220)^2)</f>
        <v>1.1852985987531222E-2</v>
      </c>
      <c r="D4220">
        <f>-DEGREES(ATAN2(1,'PID Simulator'!$D$8*B4220))+DEGREES(-'PID Simulator'!$D$9*B4220)</f>
        <v>-572.67378357548728</v>
      </c>
    </row>
    <row r="4221" spans="1:4" x14ac:dyDescent="0.15">
      <c r="A4221">
        <v>4220</v>
      </c>
      <c r="B4221">
        <v>8.4381000000000004</v>
      </c>
      <c r="C4221">
        <f>'PID Simulator'!$D$7/SQRT(1+('PID Simulator'!$D$8*B4221)^2)</f>
        <v>1.1850176985193108E-2</v>
      </c>
      <c r="D4221">
        <f>-DEGREES(ATAN2(1,'PID Simulator'!$D$8*B4221))+DEGREES(-'PID Simulator'!$D$9*B4221)</f>
        <v>-572.78853608979625</v>
      </c>
    </row>
    <row r="4222" spans="1:4" x14ac:dyDescent="0.15">
      <c r="A4222">
        <v>4221</v>
      </c>
      <c r="B4222">
        <v>8.4400999999999993</v>
      </c>
      <c r="C4222">
        <f>'PID Simulator'!$D$7/SQRT(1+('PID Simulator'!$D$8*B4222)^2)</f>
        <v>1.18473693138396E-2</v>
      </c>
      <c r="D4222">
        <f>-DEGREES(ATAN2(1,'PID Simulator'!$D$8*B4222))+DEGREES(-'PID Simulator'!$D$9*B4222)</f>
        <v>-572.90328852783477</v>
      </c>
    </row>
    <row r="4223" spans="1:4" x14ac:dyDescent="0.15">
      <c r="A4223">
        <v>4222</v>
      </c>
      <c r="B4223">
        <v>8.4420999999999999</v>
      </c>
      <c r="C4223">
        <f>'PID Simulator'!$D$7/SQRT(1+('PID Simulator'!$D$8*B4223)^2)</f>
        <v>1.1844562972525001E-2</v>
      </c>
      <c r="D4223">
        <f>-DEGREES(ATAN2(1,'PID Simulator'!$D$8*B4223))+DEGREES(-'PID Simulator'!$D$9*B4223)</f>
        <v>-573.01804088965707</v>
      </c>
    </row>
    <row r="4224" spans="1:4" x14ac:dyDescent="0.15">
      <c r="A4224">
        <v>4223</v>
      </c>
      <c r="B4224">
        <v>8.4441000000000006</v>
      </c>
      <c r="C4224">
        <f>'PID Simulator'!$D$7/SQRT(1+('PID Simulator'!$D$8*B4224)^2)</f>
        <v>1.1841757960304506E-2</v>
      </c>
      <c r="D4224">
        <f>-DEGREES(ATAN2(1,'PID Simulator'!$D$8*B4224))+DEGREES(-'PID Simulator'!$D$9*B4224)</f>
        <v>-573.13279317531715</v>
      </c>
    </row>
    <row r="4225" spans="1:4" x14ac:dyDescent="0.15">
      <c r="A4225">
        <v>4224</v>
      </c>
      <c r="B4225">
        <v>8.4460999999999995</v>
      </c>
      <c r="C4225">
        <f>'PID Simulator'!$D$7/SQRT(1+('PID Simulator'!$D$8*B4225)^2)</f>
        <v>1.1838954276234213E-2</v>
      </c>
      <c r="D4225">
        <f>-DEGREES(ATAN2(1,'PID Simulator'!$D$8*B4225))+DEGREES(-'PID Simulator'!$D$9*B4225)</f>
        <v>-573.24754538486911</v>
      </c>
    </row>
    <row r="4226" spans="1:4" x14ac:dyDescent="0.15">
      <c r="A4226">
        <v>4225</v>
      </c>
      <c r="B4226">
        <v>8.4481000000000002</v>
      </c>
      <c r="C4226">
        <f>'PID Simulator'!$D$7/SQRT(1+('PID Simulator'!$D$8*B4226)^2)</f>
        <v>1.1836151919371108E-2</v>
      </c>
      <c r="D4226">
        <f>-DEGREES(ATAN2(1,'PID Simulator'!$D$8*B4226))+DEGREES(-'PID Simulator'!$D$9*B4226)</f>
        <v>-573.36229751836709</v>
      </c>
    </row>
    <row r="4227" spans="1:4" x14ac:dyDescent="0.15">
      <c r="A4227">
        <v>4226</v>
      </c>
      <c r="B4227">
        <v>8.4500999999999991</v>
      </c>
      <c r="C4227">
        <f>'PID Simulator'!$D$7/SQRT(1+('PID Simulator'!$D$8*B4227)^2)</f>
        <v>1.183335088877307E-2</v>
      </c>
      <c r="D4227">
        <f>-DEGREES(ATAN2(1,'PID Simulator'!$D$8*B4227))+DEGREES(-'PID Simulator'!$D$9*B4227)</f>
        <v>-573.47704957586507</v>
      </c>
    </row>
    <row r="4228" spans="1:4" x14ac:dyDescent="0.15">
      <c r="A4228">
        <v>4227</v>
      </c>
      <c r="B4228">
        <v>8.4520999999999997</v>
      </c>
      <c r="C4228">
        <f>'PID Simulator'!$D$7/SQRT(1+('PID Simulator'!$D$8*B4228)^2)</f>
        <v>1.1830551183498867E-2</v>
      </c>
      <c r="D4228">
        <f>-DEGREES(ATAN2(1,'PID Simulator'!$D$8*B4228))+DEGREES(-'PID Simulator'!$D$9*B4228)</f>
        <v>-573.59180155741683</v>
      </c>
    </row>
    <row r="4229" spans="1:4" x14ac:dyDescent="0.15">
      <c r="A4229">
        <v>4228</v>
      </c>
      <c r="B4229">
        <v>8.4541000000000004</v>
      </c>
      <c r="C4229">
        <f>'PID Simulator'!$D$7/SQRT(1+('PID Simulator'!$D$8*B4229)^2)</f>
        <v>1.1827752802608164E-2</v>
      </c>
      <c r="D4229">
        <f>-DEGREES(ATAN2(1,'PID Simulator'!$D$8*B4229))+DEGREES(-'PID Simulator'!$D$9*B4229)</f>
        <v>-573.70655346307649</v>
      </c>
    </row>
    <row r="4230" spans="1:4" x14ac:dyDescent="0.15">
      <c r="A4230">
        <v>4229</v>
      </c>
      <c r="B4230">
        <v>8.4560999999999993</v>
      </c>
      <c r="C4230">
        <f>'PID Simulator'!$D$7/SQRT(1+('PID Simulator'!$D$8*B4230)^2)</f>
        <v>1.1824955745161514E-2</v>
      </c>
      <c r="D4230">
        <f>-DEGREES(ATAN2(1,'PID Simulator'!$D$8*B4230))+DEGREES(-'PID Simulator'!$D$9*B4230)</f>
        <v>-573.8213052928977</v>
      </c>
    </row>
    <row r="4231" spans="1:4" x14ac:dyDescent="0.15">
      <c r="A4231">
        <v>4230</v>
      </c>
      <c r="B4231">
        <v>8.4581</v>
      </c>
      <c r="C4231">
        <f>'PID Simulator'!$D$7/SQRT(1+('PID Simulator'!$D$8*B4231)^2)</f>
        <v>1.1822160010220349E-2</v>
      </c>
      <c r="D4231">
        <f>-DEGREES(ATAN2(1,'PID Simulator'!$D$8*B4231))+DEGREES(-'PID Simulator'!$D$9*B4231)</f>
        <v>-573.93605704693448</v>
      </c>
    </row>
    <row r="4232" spans="1:4" x14ac:dyDescent="0.15">
      <c r="A4232">
        <v>4231</v>
      </c>
      <c r="B4232">
        <v>8.4601000000000006</v>
      </c>
      <c r="C4232">
        <f>'PID Simulator'!$D$7/SQRT(1+('PID Simulator'!$D$8*B4232)^2)</f>
        <v>1.1819365596847001E-2</v>
      </c>
      <c r="D4232">
        <f>-DEGREES(ATAN2(1,'PID Simulator'!$D$8*B4232))+DEGREES(-'PID Simulator'!$D$9*B4232)</f>
        <v>-574.05080872524036</v>
      </c>
    </row>
    <row r="4233" spans="1:4" x14ac:dyDescent="0.15">
      <c r="A4233">
        <v>4232</v>
      </c>
      <c r="B4233">
        <v>8.4620999999999995</v>
      </c>
      <c r="C4233">
        <f>'PID Simulator'!$D$7/SQRT(1+('PID Simulator'!$D$8*B4233)^2)</f>
        <v>1.1816572504104679E-2</v>
      </c>
      <c r="D4233">
        <f>-DEGREES(ATAN2(1,'PID Simulator'!$D$8*B4233))+DEGREES(-'PID Simulator'!$D$9*B4233)</f>
        <v>-574.16556032786889</v>
      </c>
    </row>
    <row r="4234" spans="1:4" x14ac:dyDescent="0.15">
      <c r="A4234">
        <v>4233</v>
      </c>
      <c r="B4234">
        <v>8.4641000000000002</v>
      </c>
      <c r="C4234">
        <f>'PID Simulator'!$D$7/SQRT(1+('PID Simulator'!$D$8*B4234)^2)</f>
        <v>1.1813780731057478E-2</v>
      </c>
      <c r="D4234">
        <f>-DEGREES(ATAN2(1,'PID Simulator'!$D$8*B4234))+DEGREES(-'PID Simulator'!$D$9*B4234)</f>
        <v>-574.28031185487407</v>
      </c>
    </row>
    <row r="4235" spans="1:4" x14ac:dyDescent="0.15">
      <c r="A4235">
        <v>4234</v>
      </c>
      <c r="B4235">
        <v>8.4660999999999991</v>
      </c>
      <c r="C4235">
        <f>'PID Simulator'!$D$7/SQRT(1+('PID Simulator'!$D$8*B4235)^2)</f>
        <v>1.181099027677039E-2</v>
      </c>
      <c r="D4235">
        <f>-DEGREES(ATAN2(1,'PID Simulator'!$D$8*B4235))+DEGREES(-'PID Simulator'!$D$9*B4235)</f>
        <v>-574.39506330630934</v>
      </c>
    </row>
    <row r="4236" spans="1:4" x14ac:dyDescent="0.15">
      <c r="A4236">
        <v>4235</v>
      </c>
      <c r="B4236">
        <v>8.4680999999999997</v>
      </c>
      <c r="C4236">
        <f>'PID Simulator'!$D$7/SQRT(1+('PID Simulator'!$D$8*B4236)^2)</f>
        <v>1.1808201140309267E-2</v>
      </c>
      <c r="D4236">
        <f>-DEGREES(ATAN2(1,'PID Simulator'!$D$8*B4236))+DEGREES(-'PID Simulator'!$D$9*B4236)</f>
        <v>-574.50981468222813</v>
      </c>
    </row>
    <row r="4237" spans="1:4" x14ac:dyDescent="0.15">
      <c r="A4237">
        <v>4236</v>
      </c>
      <c r="B4237">
        <v>8.4701000000000004</v>
      </c>
      <c r="C4237">
        <f>'PID Simulator'!$D$7/SQRT(1+('PID Simulator'!$D$8*B4237)^2)</f>
        <v>1.1805413320740858E-2</v>
      </c>
      <c r="D4237">
        <f>-DEGREES(ATAN2(1,'PID Simulator'!$D$8*B4237))+DEGREES(-'PID Simulator'!$D$9*B4237)</f>
        <v>-574.62456598268409</v>
      </c>
    </row>
    <row r="4238" spans="1:4" x14ac:dyDescent="0.15">
      <c r="A4238">
        <v>4237</v>
      </c>
      <c r="B4238">
        <v>8.4720999999999993</v>
      </c>
      <c r="C4238">
        <f>'PID Simulator'!$D$7/SQRT(1+('PID Simulator'!$D$8*B4238)^2)</f>
        <v>1.1802626817132801E-2</v>
      </c>
      <c r="D4238">
        <f>-DEGREES(ATAN2(1,'PID Simulator'!$D$8*B4238))+DEGREES(-'PID Simulator'!$D$9*B4238)</f>
        <v>-574.73931720773044</v>
      </c>
    </row>
    <row r="4239" spans="1:4" x14ac:dyDescent="0.15">
      <c r="A4239">
        <v>4238</v>
      </c>
      <c r="B4239">
        <v>8.4741</v>
      </c>
      <c r="C4239">
        <f>'PID Simulator'!$D$7/SQRT(1+('PID Simulator'!$D$8*B4239)^2)</f>
        <v>1.179984162855359E-2</v>
      </c>
      <c r="D4239">
        <f>-DEGREES(ATAN2(1,'PID Simulator'!$D$8*B4239))+DEGREES(-'PID Simulator'!$D$9*B4239)</f>
        <v>-574.85406835742072</v>
      </c>
    </row>
    <row r="4240" spans="1:4" x14ac:dyDescent="0.15">
      <c r="A4240">
        <v>4239</v>
      </c>
      <c r="B4240">
        <v>8.4761000000000006</v>
      </c>
      <c r="C4240">
        <f>'PID Simulator'!$D$7/SQRT(1+('PID Simulator'!$D$8*B4240)^2)</f>
        <v>1.1797057754072615E-2</v>
      </c>
      <c r="D4240">
        <f>-DEGREES(ATAN2(1,'PID Simulator'!$D$8*B4240))+DEGREES(-'PID Simulator'!$D$9*B4240)</f>
        <v>-574.96881943180836</v>
      </c>
    </row>
    <row r="4241" spans="1:4" x14ac:dyDescent="0.15">
      <c r="A4241">
        <v>4240</v>
      </c>
      <c r="B4241">
        <v>8.4780999999999995</v>
      </c>
      <c r="C4241">
        <f>'PID Simulator'!$D$7/SQRT(1+('PID Simulator'!$D$8*B4241)^2)</f>
        <v>1.1794275192760146E-2</v>
      </c>
      <c r="D4241">
        <f>-DEGREES(ATAN2(1,'PID Simulator'!$D$8*B4241))+DEGREES(-'PID Simulator'!$D$9*B4241)</f>
        <v>-575.08357043094634</v>
      </c>
    </row>
    <row r="4242" spans="1:4" x14ac:dyDescent="0.15">
      <c r="A4242">
        <v>4241</v>
      </c>
      <c r="B4242">
        <v>8.4801000000000002</v>
      </c>
      <c r="C4242">
        <f>'PID Simulator'!$D$7/SQRT(1+('PID Simulator'!$D$8*B4242)^2)</f>
        <v>1.1791493943687314E-2</v>
      </c>
      <c r="D4242">
        <f>-DEGREES(ATAN2(1,'PID Simulator'!$D$8*B4242))+DEGREES(-'PID Simulator'!$D$9*B4242)</f>
        <v>-575.19832135488821</v>
      </c>
    </row>
    <row r="4243" spans="1:4" x14ac:dyDescent="0.15">
      <c r="A4243">
        <v>4242</v>
      </c>
      <c r="B4243">
        <v>8.4820999999999991</v>
      </c>
      <c r="C4243">
        <f>'PID Simulator'!$D$7/SQRT(1+('PID Simulator'!$D$8*B4243)^2)</f>
        <v>1.1788714005926145E-2</v>
      </c>
      <c r="D4243">
        <f>-DEGREES(ATAN2(1,'PID Simulator'!$D$8*B4243))+DEGREES(-'PID Simulator'!$D$9*B4243)</f>
        <v>-575.31307220368683</v>
      </c>
    </row>
    <row r="4244" spans="1:4" x14ac:dyDescent="0.15">
      <c r="A4244">
        <v>4243</v>
      </c>
      <c r="B4244">
        <v>8.4840999999999998</v>
      </c>
      <c r="C4244">
        <f>'PID Simulator'!$D$7/SQRT(1+('PID Simulator'!$D$8*B4244)^2)</f>
        <v>1.1785935378549526E-2</v>
      </c>
      <c r="D4244">
        <f>-DEGREES(ATAN2(1,'PID Simulator'!$D$8*B4244))+DEGREES(-'PID Simulator'!$D$9*B4244)</f>
        <v>-575.42782297739575</v>
      </c>
    </row>
    <row r="4245" spans="1:4" x14ac:dyDescent="0.15">
      <c r="A4245">
        <v>4244</v>
      </c>
      <c r="B4245">
        <v>8.4861000000000004</v>
      </c>
      <c r="C4245">
        <f>'PID Simulator'!$D$7/SQRT(1+('PID Simulator'!$D$8*B4245)^2)</f>
        <v>1.1783158060631219E-2</v>
      </c>
      <c r="D4245">
        <f>-DEGREES(ATAN2(1,'PID Simulator'!$D$8*B4245))+DEGREES(-'PID Simulator'!$D$9*B4245)</f>
        <v>-575.54257367606772</v>
      </c>
    </row>
    <row r="4246" spans="1:4" x14ac:dyDescent="0.15">
      <c r="A4246">
        <v>4245</v>
      </c>
      <c r="B4246">
        <v>8.4880999999999993</v>
      </c>
      <c r="C4246">
        <f>'PID Simulator'!$D$7/SQRT(1+('PID Simulator'!$D$8*B4246)^2)</f>
        <v>1.1780382051245868E-2</v>
      </c>
      <c r="D4246">
        <f>-DEGREES(ATAN2(1,'PID Simulator'!$D$8*B4246))+DEGREES(-'PID Simulator'!$D$9*B4246)</f>
        <v>-575.65732429975571</v>
      </c>
    </row>
    <row r="4247" spans="1:4" x14ac:dyDescent="0.15">
      <c r="A4247">
        <v>4246</v>
      </c>
      <c r="B4247">
        <v>8.4901</v>
      </c>
      <c r="C4247">
        <f>'PID Simulator'!$D$7/SQRT(1+('PID Simulator'!$D$8*B4247)^2)</f>
        <v>1.1777607349468975E-2</v>
      </c>
      <c r="D4247">
        <f>-DEGREES(ATAN2(1,'PID Simulator'!$D$8*B4247))+DEGREES(-'PID Simulator'!$D$9*B4247)</f>
        <v>-575.77207484851306</v>
      </c>
    </row>
    <row r="4248" spans="1:4" x14ac:dyDescent="0.15">
      <c r="A4248">
        <v>4247</v>
      </c>
      <c r="B4248">
        <v>8.4921000000000006</v>
      </c>
      <c r="C4248">
        <f>'PID Simulator'!$D$7/SQRT(1+('PID Simulator'!$D$8*B4248)^2)</f>
        <v>1.1774833954376925E-2</v>
      </c>
      <c r="D4248">
        <f>-DEGREES(ATAN2(1,'PID Simulator'!$D$8*B4248))+DEGREES(-'PID Simulator'!$D$9*B4248)</f>
        <v>-575.88682532239238</v>
      </c>
    </row>
    <row r="4249" spans="1:4" x14ac:dyDescent="0.15">
      <c r="A4249">
        <v>4248</v>
      </c>
      <c r="B4249">
        <v>8.4940999999999995</v>
      </c>
      <c r="C4249">
        <f>'PID Simulator'!$D$7/SQRT(1+('PID Simulator'!$D$8*B4249)^2)</f>
        <v>1.1772061865046967E-2</v>
      </c>
      <c r="D4249">
        <f>-DEGREES(ATAN2(1,'PID Simulator'!$D$8*B4249))+DEGREES(-'PID Simulator'!$D$9*B4249)</f>
        <v>-576.00157572144667</v>
      </c>
    </row>
    <row r="4250" spans="1:4" x14ac:dyDescent="0.15">
      <c r="A4250">
        <v>4249</v>
      </c>
      <c r="B4250">
        <v>8.4961000000000002</v>
      </c>
      <c r="C4250">
        <f>'PID Simulator'!$D$7/SQRT(1+('PID Simulator'!$D$8*B4250)^2)</f>
        <v>1.1769291080557218E-2</v>
      </c>
      <c r="D4250">
        <f>-DEGREES(ATAN2(1,'PID Simulator'!$D$8*B4250))+DEGREES(-'PID Simulator'!$D$9*B4250)</f>
        <v>-576.11632604572878</v>
      </c>
    </row>
    <row r="4251" spans="1:4" x14ac:dyDescent="0.15">
      <c r="A4251">
        <v>4250</v>
      </c>
      <c r="B4251">
        <v>8.4980999999999991</v>
      </c>
      <c r="C4251">
        <f>'PID Simulator'!$D$7/SQRT(1+('PID Simulator'!$D$8*B4251)^2)</f>
        <v>1.1766521599986665E-2</v>
      </c>
      <c r="D4251">
        <f>-DEGREES(ATAN2(1,'PID Simulator'!$D$8*B4251))+DEGREES(-'PID Simulator'!$D$9*B4251)</f>
        <v>-576.23107629529147</v>
      </c>
    </row>
    <row r="4252" spans="1:4" x14ac:dyDescent="0.15">
      <c r="A4252">
        <v>4251</v>
      </c>
      <c r="B4252">
        <v>8.5000999999999998</v>
      </c>
      <c r="C4252">
        <f>'PID Simulator'!$D$7/SQRT(1+('PID Simulator'!$D$8*B4252)^2)</f>
        <v>1.1763753422415157E-2</v>
      </c>
      <c r="D4252">
        <f>-DEGREES(ATAN2(1,'PID Simulator'!$D$8*B4252))+DEGREES(-'PID Simulator'!$D$9*B4252)</f>
        <v>-576.34582647018749</v>
      </c>
    </row>
    <row r="4253" spans="1:4" x14ac:dyDescent="0.15">
      <c r="A4253">
        <v>4252</v>
      </c>
      <c r="B4253">
        <v>8.5021000000000004</v>
      </c>
      <c r="C4253">
        <f>'PID Simulator'!$D$7/SQRT(1+('PID Simulator'!$D$8*B4253)^2)</f>
        <v>1.1760986546923412E-2</v>
      </c>
      <c r="D4253">
        <f>-DEGREES(ATAN2(1,'PID Simulator'!$D$8*B4253))+DEGREES(-'PID Simulator'!$D$9*B4253)</f>
        <v>-576.46057657046958</v>
      </c>
    </row>
    <row r="4254" spans="1:4" x14ac:dyDescent="0.15">
      <c r="A4254">
        <v>4253</v>
      </c>
      <c r="B4254">
        <v>8.5040999999999993</v>
      </c>
      <c r="C4254">
        <f>'PID Simulator'!$D$7/SQRT(1+('PID Simulator'!$D$8*B4254)^2)</f>
        <v>1.1758220972593018E-2</v>
      </c>
      <c r="D4254">
        <f>-DEGREES(ATAN2(1,'PID Simulator'!$D$8*B4254))+DEGREES(-'PID Simulator'!$D$9*B4254)</f>
        <v>-576.57532659619017</v>
      </c>
    </row>
    <row r="4255" spans="1:4" x14ac:dyDescent="0.15">
      <c r="A4255">
        <v>4254</v>
      </c>
      <c r="B4255">
        <v>8.5061</v>
      </c>
      <c r="C4255">
        <f>'PID Simulator'!$D$7/SQRT(1+('PID Simulator'!$D$8*B4255)^2)</f>
        <v>1.1755456698506413E-2</v>
      </c>
      <c r="D4255">
        <f>-DEGREES(ATAN2(1,'PID Simulator'!$D$8*B4255))+DEGREES(-'PID Simulator'!$D$9*B4255)</f>
        <v>-576.6900765474021</v>
      </c>
    </row>
    <row r="4256" spans="1:4" x14ac:dyDescent="0.15">
      <c r="A4256">
        <v>4255</v>
      </c>
      <c r="B4256">
        <v>8.5081000000000007</v>
      </c>
      <c r="C4256">
        <f>'PID Simulator'!$D$7/SQRT(1+('PID Simulator'!$D$8*B4256)^2)</f>
        <v>1.1752693723746909E-2</v>
      </c>
      <c r="D4256">
        <f>-DEGREES(ATAN2(1,'PID Simulator'!$D$8*B4256))+DEGREES(-'PID Simulator'!$D$9*B4256)</f>
        <v>-576.80482642415768</v>
      </c>
    </row>
    <row r="4257" spans="1:4" x14ac:dyDescent="0.15">
      <c r="A4257">
        <v>4256</v>
      </c>
      <c r="B4257">
        <v>8.5100999999999996</v>
      </c>
      <c r="C4257">
        <f>'PID Simulator'!$D$7/SQRT(1+('PID Simulator'!$D$8*B4257)^2)</f>
        <v>1.1749932047398676E-2</v>
      </c>
      <c r="D4257">
        <f>-DEGREES(ATAN2(1,'PID Simulator'!$D$8*B4257))+DEGREES(-'PID Simulator'!$D$9*B4257)</f>
        <v>-576.91957622650943</v>
      </c>
    </row>
    <row r="4258" spans="1:4" x14ac:dyDescent="0.15">
      <c r="A4258">
        <v>4257</v>
      </c>
      <c r="B4258">
        <v>8.5121000000000002</v>
      </c>
      <c r="C4258">
        <f>'PID Simulator'!$D$7/SQRT(1+('PID Simulator'!$D$8*B4258)^2)</f>
        <v>1.1747171668546739E-2</v>
      </c>
      <c r="D4258">
        <f>-DEGREES(ATAN2(1,'PID Simulator'!$D$8*B4258))+DEGREES(-'PID Simulator'!$D$9*B4258)</f>
        <v>-577.03432595451011</v>
      </c>
    </row>
    <row r="4259" spans="1:4" x14ac:dyDescent="0.15">
      <c r="A4259">
        <v>4258</v>
      </c>
      <c r="B4259">
        <v>8.5140999999999991</v>
      </c>
      <c r="C4259">
        <f>'PID Simulator'!$D$7/SQRT(1+('PID Simulator'!$D$8*B4259)^2)</f>
        <v>1.1744412586276997E-2</v>
      </c>
      <c r="D4259">
        <f>-DEGREES(ATAN2(1,'PID Simulator'!$D$8*B4259))+DEGREES(-'PID Simulator'!$D$9*B4259)</f>
        <v>-577.14907560821155</v>
      </c>
    </row>
    <row r="4260" spans="1:4" x14ac:dyDescent="0.15">
      <c r="A4260">
        <v>4259</v>
      </c>
      <c r="B4260">
        <v>8.5160999999999998</v>
      </c>
      <c r="C4260">
        <f>'PID Simulator'!$D$7/SQRT(1+('PID Simulator'!$D$8*B4260)^2)</f>
        <v>1.1741654799676187E-2</v>
      </c>
      <c r="D4260">
        <f>-DEGREES(ATAN2(1,'PID Simulator'!$D$8*B4260))+DEGREES(-'PID Simulator'!$D$9*B4260)</f>
        <v>-577.26382518766661</v>
      </c>
    </row>
    <row r="4261" spans="1:4" x14ac:dyDescent="0.15">
      <c r="A4261">
        <v>4260</v>
      </c>
      <c r="B4261">
        <v>8.5181000000000004</v>
      </c>
      <c r="C4261">
        <f>'PID Simulator'!$D$7/SQRT(1+('PID Simulator'!$D$8*B4261)^2)</f>
        <v>1.1738898307831919E-2</v>
      </c>
      <c r="D4261">
        <f>-DEGREES(ATAN2(1,'PID Simulator'!$D$8*B4261))+DEGREES(-'PID Simulator'!$D$9*B4261)</f>
        <v>-577.37857469292726</v>
      </c>
    </row>
    <row r="4262" spans="1:4" x14ac:dyDescent="0.15">
      <c r="A4262">
        <v>4261</v>
      </c>
      <c r="B4262">
        <v>8.5200999999999993</v>
      </c>
      <c r="C4262">
        <f>'PID Simulator'!$D$7/SQRT(1+('PID Simulator'!$D$8*B4262)^2)</f>
        <v>1.1736143109832661E-2</v>
      </c>
      <c r="D4262">
        <f>-DEGREES(ATAN2(1,'PID Simulator'!$D$8*B4262))+DEGREES(-'PID Simulator'!$D$9*B4262)</f>
        <v>-577.49332412404578</v>
      </c>
    </row>
    <row r="4263" spans="1:4" x14ac:dyDescent="0.15">
      <c r="A4263">
        <v>4262</v>
      </c>
      <c r="B4263">
        <v>8.5221</v>
      </c>
      <c r="C4263">
        <f>'PID Simulator'!$D$7/SQRT(1+('PID Simulator'!$D$8*B4263)^2)</f>
        <v>1.1733389204767717E-2</v>
      </c>
      <c r="D4263">
        <f>-DEGREES(ATAN2(1,'PID Simulator'!$D$8*B4263))+DEGREES(-'PID Simulator'!$D$9*B4263)</f>
        <v>-577.6080734810746</v>
      </c>
    </row>
    <row r="4264" spans="1:4" x14ac:dyDescent="0.15">
      <c r="A4264">
        <v>4263</v>
      </c>
      <c r="B4264">
        <v>8.5241000000000007</v>
      </c>
      <c r="C4264">
        <f>'PID Simulator'!$D$7/SQRT(1+('PID Simulator'!$D$8*B4264)^2)</f>
        <v>1.1730636591727267E-2</v>
      </c>
      <c r="D4264">
        <f>-DEGREES(ATAN2(1,'PID Simulator'!$D$8*B4264))+DEGREES(-'PID Simulator'!$D$9*B4264)</f>
        <v>-577.72282276406554</v>
      </c>
    </row>
    <row r="4265" spans="1:4" x14ac:dyDescent="0.15">
      <c r="A4265">
        <v>4264</v>
      </c>
      <c r="B4265">
        <v>8.5260999999999996</v>
      </c>
      <c r="C4265">
        <f>'PID Simulator'!$D$7/SQRT(1+('PID Simulator'!$D$8*B4265)^2)</f>
        <v>1.1727885269802335E-2</v>
      </c>
      <c r="D4265">
        <f>-DEGREES(ATAN2(1,'PID Simulator'!$D$8*B4265))+DEGREES(-'PID Simulator'!$D$9*B4265)</f>
        <v>-577.83757197307079</v>
      </c>
    </row>
    <row r="4266" spans="1:4" x14ac:dyDescent="0.15">
      <c r="A4266">
        <v>4265</v>
      </c>
      <c r="B4266">
        <v>8.5281000000000002</v>
      </c>
      <c r="C4266">
        <f>'PID Simulator'!$D$7/SQRT(1+('PID Simulator'!$D$8*B4266)^2)</f>
        <v>1.1725135238084796E-2</v>
      </c>
      <c r="D4266">
        <f>-DEGREES(ATAN2(1,'PID Simulator'!$D$8*B4266))+DEGREES(-'PID Simulator'!$D$9*B4266)</f>
        <v>-577.95232110814254</v>
      </c>
    </row>
    <row r="4267" spans="1:4" x14ac:dyDescent="0.15">
      <c r="A4267">
        <v>4266</v>
      </c>
      <c r="B4267">
        <v>8.5300999999999991</v>
      </c>
      <c r="C4267">
        <f>'PID Simulator'!$D$7/SQRT(1+('PID Simulator'!$D$8*B4267)^2)</f>
        <v>1.172238649566738E-2</v>
      </c>
      <c r="D4267">
        <f>-DEGREES(ATAN2(1,'PID Simulator'!$D$8*B4267))+DEGREES(-'PID Simulator'!$D$9*B4267)</f>
        <v>-578.06707016933262</v>
      </c>
    </row>
    <row r="4268" spans="1:4" x14ac:dyDescent="0.15">
      <c r="A4268">
        <v>4267</v>
      </c>
      <c r="B4268">
        <v>8.5320999999999998</v>
      </c>
      <c r="C4268">
        <f>'PID Simulator'!$D$7/SQRT(1+('PID Simulator'!$D$8*B4268)^2)</f>
        <v>1.1719639041643665E-2</v>
      </c>
      <c r="D4268">
        <f>-DEGREES(ATAN2(1,'PID Simulator'!$D$8*B4268))+DEGREES(-'PID Simulator'!$D$9*B4268)</f>
        <v>-578.181819156693</v>
      </c>
    </row>
    <row r="4269" spans="1:4" x14ac:dyDescent="0.15">
      <c r="A4269">
        <v>4268</v>
      </c>
      <c r="B4269">
        <v>8.5341000000000005</v>
      </c>
      <c r="C4269">
        <f>'PID Simulator'!$D$7/SQRT(1+('PID Simulator'!$D$8*B4269)^2)</f>
        <v>1.1716892875108079E-2</v>
      </c>
      <c r="D4269">
        <f>-DEGREES(ATAN2(1,'PID Simulator'!$D$8*B4269))+DEGREES(-'PID Simulator'!$D$9*B4269)</f>
        <v>-578.29656807027573</v>
      </c>
    </row>
    <row r="4270" spans="1:4" x14ac:dyDescent="0.15">
      <c r="A4270">
        <v>4269</v>
      </c>
      <c r="B4270">
        <v>8.5360999999999994</v>
      </c>
      <c r="C4270">
        <f>'PID Simulator'!$D$7/SQRT(1+('PID Simulator'!$D$8*B4270)^2)</f>
        <v>1.1714147995155903E-2</v>
      </c>
      <c r="D4270">
        <f>-DEGREES(ATAN2(1,'PID Simulator'!$D$8*B4270))+DEGREES(-'PID Simulator'!$D$9*B4270)</f>
        <v>-578.41131691013243</v>
      </c>
    </row>
    <row r="4271" spans="1:4" x14ac:dyDescent="0.15">
      <c r="A4271">
        <v>4270</v>
      </c>
      <c r="B4271">
        <v>8.5381</v>
      </c>
      <c r="C4271">
        <f>'PID Simulator'!$D$7/SQRT(1+('PID Simulator'!$D$8*B4271)^2)</f>
        <v>1.1711404400883254E-2</v>
      </c>
      <c r="D4271">
        <f>-DEGREES(ATAN2(1,'PID Simulator'!$D$8*B4271))+DEGREES(-'PID Simulator'!$D$9*B4271)</f>
        <v>-578.52606567631506</v>
      </c>
    </row>
    <row r="4272" spans="1:4" x14ac:dyDescent="0.15">
      <c r="A4272">
        <v>4271</v>
      </c>
      <c r="B4272">
        <v>8.5401000000000007</v>
      </c>
      <c r="C4272">
        <f>'PID Simulator'!$D$7/SQRT(1+('PID Simulator'!$D$8*B4272)^2)</f>
        <v>1.1708662091387106E-2</v>
      </c>
      <c r="D4272">
        <f>-DEGREES(ATAN2(1,'PID Simulator'!$D$8*B4272))+DEGREES(-'PID Simulator'!$D$9*B4272)</f>
        <v>-578.64081436887534</v>
      </c>
    </row>
    <row r="4273" spans="1:4" x14ac:dyDescent="0.15">
      <c r="A4273">
        <v>4272</v>
      </c>
      <c r="B4273">
        <v>8.5420999999999996</v>
      </c>
      <c r="C4273">
        <f>'PID Simulator'!$D$7/SQRT(1+('PID Simulator'!$D$8*B4273)^2)</f>
        <v>1.170592106576528E-2</v>
      </c>
      <c r="D4273">
        <f>-DEGREES(ATAN2(1,'PID Simulator'!$D$8*B4273))+DEGREES(-'PID Simulator'!$D$9*B4273)</f>
        <v>-578.75556298786489</v>
      </c>
    </row>
    <row r="4274" spans="1:4" x14ac:dyDescent="0.15">
      <c r="A4274">
        <v>4273</v>
      </c>
      <c r="B4274">
        <v>8.5441000000000003</v>
      </c>
      <c r="C4274">
        <f>'PID Simulator'!$D$7/SQRT(1+('PID Simulator'!$D$8*B4274)^2)</f>
        <v>1.1703181323116429E-2</v>
      </c>
      <c r="D4274">
        <f>-DEGREES(ATAN2(1,'PID Simulator'!$D$8*B4274))+DEGREES(-'PID Simulator'!$D$9*B4274)</f>
        <v>-578.87031153333544</v>
      </c>
    </row>
    <row r="4275" spans="1:4" x14ac:dyDescent="0.15">
      <c r="A4275">
        <v>4274</v>
      </c>
      <c r="B4275">
        <v>8.5460999999999991</v>
      </c>
      <c r="C4275">
        <f>'PID Simulator'!$D$7/SQRT(1+('PID Simulator'!$D$8*B4275)^2)</f>
        <v>1.1700442862540064E-2</v>
      </c>
      <c r="D4275">
        <f>-DEGREES(ATAN2(1,'PID Simulator'!$D$8*B4275))+DEGREES(-'PID Simulator'!$D$9*B4275)</f>
        <v>-578.98506000533848</v>
      </c>
    </row>
    <row r="4276" spans="1:4" x14ac:dyDescent="0.15">
      <c r="A4276">
        <v>4275</v>
      </c>
      <c r="B4276">
        <v>8.5480999999999998</v>
      </c>
      <c r="C4276">
        <f>'PID Simulator'!$D$7/SQRT(1+('PID Simulator'!$D$8*B4276)^2)</f>
        <v>1.1697705683136522E-2</v>
      </c>
      <c r="D4276">
        <f>-DEGREES(ATAN2(1,'PID Simulator'!$D$8*B4276))+DEGREES(-'PID Simulator'!$D$9*B4276)</f>
        <v>-579.09980840392586</v>
      </c>
    </row>
    <row r="4277" spans="1:4" x14ac:dyDescent="0.15">
      <c r="A4277">
        <v>4276</v>
      </c>
      <c r="B4277">
        <v>8.5501000000000005</v>
      </c>
      <c r="C4277">
        <f>'PID Simulator'!$D$7/SQRT(1+('PID Simulator'!$D$8*B4277)^2)</f>
        <v>1.1694969784006998E-2</v>
      </c>
      <c r="D4277">
        <f>-DEGREES(ATAN2(1,'PID Simulator'!$D$8*B4277))+DEGREES(-'PID Simulator'!$D$9*B4277)</f>
        <v>-579.21455672914897</v>
      </c>
    </row>
    <row r="4278" spans="1:4" x14ac:dyDescent="0.15">
      <c r="A4278">
        <v>4277</v>
      </c>
      <c r="B4278">
        <v>8.5520999999999994</v>
      </c>
      <c r="C4278">
        <f>'PID Simulator'!$D$7/SQRT(1+('PID Simulator'!$D$8*B4278)^2)</f>
        <v>1.1692235164253521E-2</v>
      </c>
      <c r="D4278">
        <f>-DEGREES(ATAN2(1,'PID Simulator'!$D$8*B4278))+DEGREES(-'PID Simulator'!$D$9*B4278)</f>
        <v>-579.32930498105895</v>
      </c>
    </row>
    <row r="4279" spans="1:4" x14ac:dyDescent="0.15">
      <c r="A4279">
        <v>4278</v>
      </c>
      <c r="B4279">
        <v>8.5541</v>
      </c>
      <c r="C4279">
        <f>'PID Simulator'!$D$7/SQRT(1+('PID Simulator'!$D$8*B4279)^2)</f>
        <v>1.1689501822978952E-2</v>
      </c>
      <c r="D4279">
        <f>-DEGREES(ATAN2(1,'PID Simulator'!$D$8*B4279))+DEGREES(-'PID Simulator'!$D$9*B4279)</f>
        <v>-579.44405315970766</v>
      </c>
    </row>
    <row r="4280" spans="1:4" x14ac:dyDescent="0.15">
      <c r="A4280">
        <v>4279</v>
      </c>
      <c r="B4280">
        <v>8.5561000000000007</v>
      </c>
      <c r="C4280">
        <f>'PID Simulator'!$D$7/SQRT(1+('PID Simulator'!$D$8*B4280)^2)</f>
        <v>1.1686769759287003E-2</v>
      </c>
      <c r="D4280">
        <f>-DEGREES(ATAN2(1,'PID Simulator'!$D$8*B4280))+DEGREES(-'PID Simulator'!$D$9*B4280)</f>
        <v>-579.55880126514626</v>
      </c>
    </row>
    <row r="4281" spans="1:4" x14ac:dyDescent="0.15">
      <c r="A4281">
        <v>4280</v>
      </c>
      <c r="B4281">
        <v>8.5580999999999996</v>
      </c>
      <c r="C4281">
        <f>'PID Simulator'!$D$7/SQRT(1+('PID Simulator'!$D$8*B4281)^2)</f>
        <v>1.1684038972282221E-2</v>
      </c>
      <c r="D4281">
        <f>-DEGREES(ATAN2(1,'PID Simulator'!$D$8*B4281))+DEGREES(-'PID Simulator'!$D$9*B4281)</f>
        <v>-579.67354929742589</v>
      </c>
    </row>
    <row r="4282" spans="1:4" x14ac:dyDescent="0.15">
      <c r="A4282">
        <v>4281</v>
      </c>
      <c r="B4282">
        <v>8.5601000000000003</v>
      </c>
      <c r="C4282">
        <f>'PID Simulator'!$D$7/SQRT(1+('PID Simulator'!$D$8*B4282)^2)</f>
        <v>1.1681309461069978E-2</v>
      </c>
      <c r="D4282">
        <f>-DEGREES(ATAN2(1,'PID Simulator'!$D$8*B4282))+DEGREES(-'PID Simulator'!$D$9*B4282)</f>
        <v>-579.78829725659818</v>
      </c>
    </row>
    <row r="4283" spans="1:4" x14ac:dyDescent="0.15">
      <c r="A4283">
        <v>4282</v>
      </c>
      <c r="B4283">
        <v>8.5620999999999992</v>
      </c>
      <c r="C4283">
        <f>'PID Simulator'!$D$7/SQRT(1+('PID Simulator'!$D$8*B4283)^2)</f>
        <v>1.1678581224756497E-2</v>
      </c>
      <c r="D4283">
        <f>-DEGREES(ATAN2(1,'PID Simulator'!$D$8*B4283))+DEGREES(-'PID Simulator'!$D$9*B4283)</f>
        <v>-579.90304514271406</v>
      </c>
    </row>
    <row r="4284" spans="1:4" x14ac:dyDescent="0.15">
      <c r="A4284">
        <v>4283</v>
      </c>
      <c r="B4284">
        <v>8.5640999999999998</v>
      </c>
      <c r="C4284">
        <f>'PID Simulator'!$D$7/SQRT(1+('PID Simulator'!$D$8*B4284)^2)</f>
        <v>1.1675854262448828E-2</v>
      </c>
      <c r="D4284">
        <f>-DEGREES(ATAN2(1,'PID Simulator'!$D$8*B4284))+DEGREES(-'PID Simulator'!$D$9*B4284)</f>
        <v>-580.01779295582503</v>
      </c>
    </row>
    <row r="4285" spans="1:4" x14ac:dyDescent="0.15">
      <c r="A4285">
        <v>4284</v>
      </c>
      <c r="B4285">
        <v>8.5661000000000005</v>
      </c>
      <c r="C4285">
        <f>'PID Simulator'!$D$7/SQRT(1+('PID Simulator'!$D$8*B4285)^2)</f>
        <v>1.1673128573254849E-2</v>
      </c>
      <c r="D4285">
        <f>-DEGREES(ATAN2(1,'PID Simulator'!$D$8*B4285))+DEGREES(-'PID Simulator'!$D$9*B4285)</f>
        <v>-580.13254069598179</v>
      </c>
    </row>
    <row r="4286" spans="1:4" x14ac:dyDescent="0.15">
      <c r="A4286">
        <v>4285</v>
      </c>
      <c r="B4286">
        <v>8.5680999999999994</v>
      </c>
      <c r="C4286">
        <f>'PID Simulator'!$D$7/SQRT(1+('PID Simulator'!$D$8*B4286)^2)</f>
        <v>1.1670404156283289E-2</v>
      </c>
      <c r="D4286">
        <f>-DEGREES(ATAN2(1,'PID Simulator'!$D$8*B4286))+DEGREES(-'PID Simulator'!$D$9*B4286)</f>
        <v>-580.24728836323573</v>
      </c>
    </row>
    <row r="4287" spans="1:4" x14ac:dyDescent="0.15">
      <c r="A4287">
        <v>4286</v>
      </c>
      <c r="B4287">
        <v>8.5701000000000001</v>
      </c>
      <c r="C4287">
        <f>'PID Simulator'!$D$7/SQRT(1+('PID Simulator'!$D$8*B4287)^2)</f>
        <v>1.1667681010643685E-2</v>
      </c>
      <c r="D4287">
        <f>-DEGREES(ATAN2(1,'PID Simulator'!$D$8*B4287))+DEGREES(-'PID Simulator'!$D$9*B4287)</f>
        <v>-580.36203595763789</v>
      </c>
    </row>
    <row r="4288" spans="1:4" x14ac:dyDescent="0.15">
      <c r="A4288">
        <v>4287</v>
      </c>
      <c r="B4288">
        <v>8.5721000000000007</v>
      </c>
      <c r="C4288">
        <f>'PID Simulator'!$D$7/SQRT(1+('PID Simulator'!$D$8*B4288)^2)</f>
        <v>1.1664959135446424E-2</v>
      </c>
      <c r="D4288">
        <f>-DEGREES(ATAN2(1,'PID Simulator'!$D$8*B4288))+DEGREES(-'PID Simulator'!$D$9*B4288)</f>
        <v>-580.47678347923909</v>
      </c>
    </row>
    <row r="4289" spans="1:4" x14ac:dyDescent="0.15">
      <c r="A4289">
        <v>4288</v>
      </c>
      <c r="B4289">
        <v>8.5740999999999996</v>
      </c>
      <c r="C4289">
        <f>'PID Simulator'!$D$7/SQRT(1+('PID Simulator'!$D$8*B4289)^2)</f>
        <v>1.1662238529802711E-2</v>
      </c>
      <c r="D4289">
        <f>-DEGREES(ATAN2(1,'PID Simulator'!$D$8*B4289))+DEGREES(-'PID Simulator'!$D$9*B4289)</f>
        <v>-580.59153092809026</v>
      </c>
    </row>
    <row r="4290" spans="1:4" x14ac:dyDescent="0.15">
      <c r="A4290">
        <v>4289</v>
      </c>
      <c r="B4290">
        <v>8.5761000000000003</v>
      </c>
      <c r="C4290">
        <f>'PID Simulator'!$D$7/SQRT(1+('PID Simulator'!$D$8*B4290)^2)</f>
        <v>1.1659519192824588E-2</v>
      </c>
      <c r="D4290">
        <f>-DEGREES(ATAN2(1,'PID Simulator'!$D$8*B4290))+DEGREES(-'PID Simulator'!$D$9*B4290)</f>
        <v>-580.70627830424246</v>
      </c>
    </row>
    <row r="4291" spans="1:4" x14ac:dyDescent="0.15">
      <c r="A4291">
        <v>4290</v>
      </c>
      <c r="B4291">
        <v>8.5780999999999992</v>
      </c>
      <c r="C4291">
        <f>'PID Simulator'!$D$7/SQRT(1+('PID Simulator'!$D$8*B4291)^2)</f>
        <v>1.1656801123624921E-2</v>
      </c>
      <c r="D4291">
        <f>-DEGREES(ATAN2(1,'PID Simulator'!$D$8*B4291))+DEGREES(-'PID Simulator'!$D$9*B4291)</f>
        <v>-580.82102560774626</v>
      </c>
    </row>
    <row r="4292" spans="1:4" x14ac:dyDescent="0.15">
      <c r="A4292">
        <v>4291</v>
      </c>
      <c r="B4292">
        <v>8.5800999999999998</v>
      </c>
      <c r="C4292">
        <f>'PID Simulator'!$D$7/SQRT(1+('PID Simulator'!$D$8*B4292)^2)</f>
        <v>1.1654084321317395E-2</v>
      </c>
      <c r="D4292">
        <f>-DEGREES(ATAN2(1,'PID Simulator'!$D$8*B4292))+DEGREES(-'PID Simulator'!$D$9*B4292)</f>
        <v>-580.93577283865272</v>
      </c>
    </row>
    <row r="4293" spans="1:4" x14ac:dyDescent="0.15">
      <c r="A4293">
        <v>4292</v>
      </c>
      <c r="B4293">
        <v>8.5821000000000005</v>
      </c>
      <c r="C4293">
        <f>'PID Simulator'!$D$7/SQRT(1+('PID Simulator'!$D$8*B4293)^2)</f>
        <v>1.1651368785016538E-2</v>
      </c>
      <c r="D4293">
        <f>-DEGREES(ATAN2(1,'PID Simulator'!$D$8*B4293))+DEGREES(-'PID Simulator'!$D$9*B4293)</f>
        <v>-581.05051999701266</v>
      </c>
    </row>
    <row r="4294" spans="1:4" x14ac:dyDescent="0.15">
      <c r="A4294">
        <v>4293</v>
      </c>
      <c r="B4294">
        <v>8.5840999999999994</v>
      </c>
      <c r="C4294">
        <f>'PID Simulator'!$D$7/SQRT(1+('PID Simulator'!$D$8*B4294)^2)</f>
        <v>1.1648654513837694E-2</v>
      </c>
      <c r="D4294">
        <f>-DEGREES(ATAN2(1,'PID Simulator'!$D$8*B4294))+DEGREES(-'PID Simulator'!$D$9*B4294)</f>
        <v>-581.16526708287631</v>
      </c>
    </row>
    <row r="4295" spans="1:4" x14ac:dyDescent="0.15">
      <c r="A4295">
        <v>4294</v>
      </c>
      <c r="B4295">
        <v>8.5861000000000001</v>
      </c>
      <c r="C4295">
        <f>'PID Simulator'!$D$7/SQRT(1+('PID Simulator'!$D$8*B4295)^2)</f>
        <v>1.1645941506897023E-2</v>
      </c>
      <c r="D4295">
        <f>-DEGREES(ATAN2(1,'PID Simulator'!$D$8*B4295))+DEGREES(-'PID Simulator'!$D$9*B4295)</f>
        <v>-581.28001409629485</v>
      </c>
    </row>
    <row r="4296" spans="1:4" x14ac:dyDescent="0.15">
      <c r="A4296">
        <v>4295</v>
      </c>
      <c r="B4296">
        <v>8.5881000000000007</v>
      </c>
      <c r="C4296">
        <f>'PID Simulator'!$D$7/SQRT(1+('PID Simulator'!$D$8*B4296)^2)</f>
        <v>1.1643229763311521E-2</v>
      </c>
      <c r="D4296">
        <f>-DEGREES(ATAN2(1,'PID Simulator'!$D$8*B4296))+DEGREES(-'PID Simulator'!$D$9*B4296)</f>
        <v>-581.39476103731863</v>
      </c>
    </row>
    <row r="4297" spans="1:4" x14ac:dyDescent="0.15">
      <c r="A4297">
        <v>4296</v>
      </c>
      <c r="B4297">
        <v>8.5900999999999996</v>
      </c>
      <c r="C4297">
        <f>'PID Simulator'!$D$7/SQRT(1+('PID Simulator'!$D$8*B4297)^2)</f>
        <v>1.1640519282199002E-2</v>
      </c>
      <c r="D4297">
        <f>-DEGREES(ATAN2(1,'PID Simulator'!$D$8*B4297))+DEGREES(-'PID Simulator'!$D$9*B4297)</f>
        <v>-581.50950790599802</v>
      </c>
    </row>
    <row r="4298" spans="1:4" x14ac:dyDescent="0.15">
      <c r="A4298">
        <v>4297</v>
      </c>
      <c r="B4298">
        <v>8.5921000000000003</v>
      </c>
      <c r="C4298">
        <f>'PID Simulator'!$D$7/SQRT(1+('PID Simulator'!$D$8*B4298)^2)</f>
        <v>1.1637810062678096E-2</v>
      </c>
      <c r="D4298">
        <f>-DEGREES(ATAN2(1,'PID Simulator'!$D$8*B4298))+DEGREES(-'PID Simulator'!$D$9*B4298)</f>
        <v>-581.62425470238395</v>
      </c>
    </row>
    <row r="4299" spans="1:4" x14ac:dyDescent="0.15">
      <c r="A4299">
        <v>4298</v>
      </c>
      <c r="B4299">
        <v>8.5940999999999992</v>
      </c>
      <c r="C4299">
        <f>'PID Simulator'!$D$7/SQRT(1+('PID Simulator'!$D$8*B4299)^2)</f>
        <v>1.1635102103868259E-2</v>
      </c>
      <c r="D4299">
        <f>-DEGREES(ATAN2(1,'PID Simulator'!$D$8*B4299))+DEGREES(-'PID Simulator'!$D$9*B4299)</f>
        <v>-581.73900142652656</v>
      </c>
    </row>
    <row r="4300" spans="1:4" x14ac:dyDescent="0.15">
      <c r="A4300">
        <v>4299</v>
      </c>
      <c r="B4300">
        <v>8.5960999999999999</v>
      </c>
      <c r="C4300">
        <f>'PID Simulator'!$D$7/SQRT(1+('PID Simulator'!$D$8*B4300)^2)</f>
        <v>1.1632395404889764E-2</v>
      </c>
      <c r="D4300">
        <f>-DEGREES(ATAN2(1,'PID Simulator'!$D$8*B4300))+DEGREES(-'PID Simulator'!$D$9*B4300)</f>
        <v>-581.85374807847643</v>
      </c>
    </row>
    <row r="4301" spans="1:4" x14ac:dyDescent="0.15">
      <c r="A4301">
        <v>4300</v>
      </c>
      <c r="B4301">
        <v>8.5981000000000005</v>
      </c>
      <c r="C4301">
        <f>'PID Simulator'!$D$7/SQRT(1+('PID Simulator'!$D$8*B4301)^2)</f>
        <v>1.1629689964863703E-2</v>
      </c>
      <c r="D4301">
        <f>-DEGREES(ATAN2(1,'PID Simulator'!$D$8*B4301))+DEGREES(-'PID Simulator'!$D$9*B4301)</f>
        <v>-581.96849465828393</v>
      </c>
    </row>
    <row r="4302" spans="1:4" x14ac:dyDescent="0.15">
      <c r="A4302">
        <v>4301</v>
      </c>
      <c r="B4302">
        <v>8.6000999999999994</v>
      </c>
      <c r="C4302">
        <f>'PID Simulator'!$D$7/SQRT(1+('PID Simulator'!$D$8*B4302)^2)</f>
        <v>1.1626985782911988E-2</v>
      </c>
      <c r="D4302">
        <f>-DEGREES(ATAN2(1,'PID Simulator'!$D$8*B4302))+DEGREES(-'PID Simulator'!$D$9*B4302)</f>
        <v>-582.0832411659992</v>
      </c>
    </row>
    <row r="4303" spans="1:4" x14ac:dyDescent="0.15">
      <c r="A4303">
        <v>4302</v>
      </c>
      <c r="B4303">
        <v>8.6021000000000001</v>
      </c>
      <c r="C4303">
        <f>'PID Simulator'!$D$7/SQRT(1+('PID Simulator'!$D$8*B4303)^2)</f>
        <v>1.1624282858157337E-2</v>
      </c>
      <c r="D4303">
        <f>-DEGREES(ATAN2(1,'PID Simulator'!$D$8*B4303))+DEGREES(-'PID Simulator'!$D$9*B4303)</f>
        <v>-582.19798760167271</v>
      </c>
    </row>
    <row r="4304" spans="1:4" x14ac:dyDescent="0.15">
      <c r="A4304">
        <v>4303</v>
      </c>
      <c r="B4304">
        <v>8.6041000000000007</v>
      </c>
      <c r="C4304">
        <f>'PID Simulator'!$D$7/SQRT(1+('PID Simulator'!$D$8*B4304)^2)</f>
        <v>1.1621581189723293E-2</v>
      </c>
      <c r="D4304">
        <f>-DEGREES(ATAN2(1,'PID Simulator'!$D$8*B4304))+DEGREES(-'PID Simulator'!$D$9*B4304)</f>
        <v>-582.31273396535471</v>
      </c>
    </row>
    <row r="4305" spans="1:4" x14ac:dyDescent="0.15">
      <c r="A4305">
        <v>4304</v>
      </c>
      <c r="B4305">
        <v>8.6060999999999996</v>
      </c>
      <c r="C4305">
        <f>'PID Simulator'!$D$7/SQRT(1+('PID Simulator'!$D$8*B4305)^2)</f>
        <v>1.161888077673422E-2</v>
      </c>
      <c r="D4305">
        <f>-DEGREES(ATAN2(1,'PID Simulator'!$D$8*B4305))+DEGREES(-'PID Simulator'!$D$9*B4305)</f>
        <v>-582.42748025709511</v>
      </c>
    </row>
    <row r="4306" spans="1:4" x14ac:dyDescent="0.15">
      <c r="A4306">
        <v>4305</v>
      </c>
      <c r="B4306">
        <v>8.6081000000000003</v>
      </c>
      <c r="C4306">
        <f>'PID Simulator'!$D$7/SQRT(1+('PID Simulator'!$D$8*B4306)^2)</f>
        <v>1.1616181618315272E-2</v>
      </c>
      <c r="D4306">
        <f>-DEGREES(ATAN2(1,'PID Simulator'!$D$8*B4306))+DEGREES(-'PID Simulator'!$D$9*B4306)</f>
        <v>-582.54222647694428</v>
      </c>
    </row>
    <row r="4307" spans="1:4" x14ac:dyDescent="0.15">
      <c r="A4307">
        <v>4306</v>
      </c>
      <c r="B4307">
        <v>8.6100999999999992</v>
      </c>
      <c r="C4307">
        <f>'PID Simulator'!$D$7/SQRT(1+('PID Simulator'!$D$8*B4307)^2)</f>
        <v>1.1613483713592441E-2</v>
      </c>
      <c r="D4307">
        <f>-DEGREES(ATAN2(1,'PID Simulator'!$D$8*B4307))+DEGREES(-'PID Simulator'!$D$9*B4307)</f>
        <v>-582.65697262495223</v>
      </c>
    </row>
    <row r="4308" spans="1:4" x14ac:dyDescent="0.15">
      <c r="A4308">
        <v>4307</v>
      </c>
      <c r="B4308">
        <v>8.6120999999999999</v>
      </c>
      <c r="C4308">
        <f>'PID Simulator'!$D$7/SQRT(1+('PID Simulator'!$D$8*B4308)^2)</f>
        <v>1.1610787061692517E-2</v>
      </c>
      <c r="D4308">
        <f>-DEGREES(ATAN2(1,'PID Simulator'!$D$8*B4308))+DEGREES(-'PID Simulator'!$D$9*B4308)</f>
        <v>-582.77171870116922</v>
      </c>
    </row>
    <row r="4309" spans="1:4" x14ac:dyDescent="0.15">
      <c r="A4309">
        <v>4308</v>
      </c>
      <c r="B4309">
        <v>8.6141000000000005</v>
      </c>
      <c r="C4309">
        <f>'PID Simulator'!$D$7/SQRT(1+('PID Simulator'!$D$8*B4309)^2)</f>
        <v>1.16080916617431E-2</v>
      </c>
      <c r="D4309">
        <f>-DEGREES(ATAN2(1,'PID Simulator'!$D$8*B4309))+DEGREES(-'PID Simulator'!$D$9*B4309)</f>
        <v>-582.88646470564493</v>
      </c>
    </row>
    <row r="4310" spans="1:4" x14ac:dyDescent="0.15">
      <c r="A4310">
        <v>4309</v>
      </c>
      <c r="B4310">
        <v>8.6160999999999994</v>
      </c>
      <c r="C4310">
        <f>'PID Simulator'!$D$7/SQRT(1+('PID Simulator'!$D$8*B4310)^2)</f>
        <v>1.1605397512872607E-2</v>
      </c>
      <c r="D4310">
        <f>-DEGREES(ATAN2(1,'PID Simulator'!$D$8*B4310))+DEGREES(-'PID Simulator'!$D$9*B4310)</f>
        <v>-583.00121063842948</v>
      </c>
    </row>
    <row r="4311" spans="1:4" x14ac:dyDescent="0.15">
      <c r="A4311">
        <v>4310</v>
      </c>
      <c r="B4311">
        <v>8.6181000000000001</v>
      </c>
      <c r="C4311">
        <f>'PID Simulator'!$D$7/SQRT(1+('PID Simulator'!$D$8*B4311)^2)</f>
        <v>1.1602704614210261E-2</v>
      </c>
      <c r="D4311">
        <f>-DEGREES(ATAN2(1,'PID Simulator'!$D$8*B4311))+DEGREES(-'PID Simulator'!$D$9*B4311)</f>
        <v>-583.11595649957269</v>
      </c>
    </row>
    <row r="4312" spans="1:4" x14ac:dyDescent="0.15">
      <c r="A4312">
        <v>4311</v>
      </c>
      <c r="B4312">
        <v>8.6201000000000008</v>
      </c>
      <c r="C4312">
        <f>'PID Simulator'!$D$7/SQRT(1+('PID Simulator'!$D$8*B4312)^2)</f>
        <v>1.1600012964886088E-2</v>
      </c>
      <c r="D4312">
        <f>-DEGREES(ATAN2(1,'PID Simulator'!$D$8*B4312))+DEGREES(-'PID Simulator'!$D$9*B4312)</f>
        <v>-583.23070228912457</v>
      </c>
    </row>
    <row r="4313" spans="1:4" x14ac:dyDescent="0.15">
      <c r="A4313">
        <v>4312</v>
      </c>
      <c r="B4313">
        <v>8.6220999999999997</v>
      </c>
      <c r="C4313">
        <f>'PID Simulator'!$D$7/SQRT(1+('PID Simulator'!$D$8*B4313)^2)</f>
        <v>1.1597322564030926E-2</v>
      </c>
      <c r="D4313">
        <f>-DEGREES(ATAN2(1,'PID Simulator'!$D$8*B4313))+DEGREES(-'PID Simulator'!$D$9*B4313)</f>
        <v>-583.34544800713456</v>
      </c>
    </row>
    <row r="4314" spans="1:4" x14ac:dyDescent="0.15">
      <c r="A4314">
        <v>4313</v>
      </c>
      <c r="B4314">
        <v>8.6241000000000003</v>
      </c>
      <c r="C4314">
        <f>'PID Simulator'!$D$7/SQRT(1+('PID Simulator'!$D$8*B4314)^2)</f>
        <v>1.159463341077642E-2</v>
      </c>
      <c r="D4314">
        <f>-DEGREES(ATAN2(1,'PID Simulator'!$D$8*B4314))+DEGREES(-'PID Simulator'!$D$9*B4314)</f>
        <v>-583.46019365365294</v>
      </c>
    </row>
    <row r="4315" spans="1:4" x14ac:dyDescent="0.15">
      <c r="A4315">
        <v>4314</v>
      </c>
      <c r="B4315">
        <v>8.6260999999999992</v>
      </c>
      <c r="C4315">
        <f>'PID Simulator'!$D$7/SQRT(1+('PID Simulator'!$D$8*B4315)^2)</f>
        <v>1.1591945504255017E-2</v>
      </c>
      <c r="D4315">
        <f>-DEGREES(ATAN2(1,'PID Simulator'!$D$8*B4315))+DEGREES(-'PID Simulator'!$D$9*B4315)</f>
        <v>-583.57493922872902</v>
      </c>
    </row>
    <row r="4316" spans="1:4" x14ac:dyDescent="0.15">
      <c r="A4316">
        <v>4315</v>
      </c>
      <c r="B4316">
        <v>8.6280999999999999</v>
      </c>
      <c r="C4316">
        <f>'PID Simulator'!$D$7/SQRT(1+('PID Simulator'!$D$8*B4316)^2)</f>
        <v>1.1589258843599964E-2</v>
      </c>
      <c r="D4316">
        <f>-DEGREES(ATAN2(1,'PID Simulator'!$D$8*B4316))+DEGREES(-'PID Simulator'!$D$9*B4316)</f>
        <v>-583.68968473241273</v>
      </c>
    </row>
    <row r="4317" spans="1:4" x14ac:dyDescent="0.15">
      <c r="A4317">
        <v>4316</v>
      </c>
      <c r="B4317">
        <v>8.6301000000000005</v>
      </c>
      <c r="C4317">
        <f>'PID Simulator'!$D$7/SQRT(1+('PID Simulator'!$D$8*B4317)^2)</f>
        <v>1.1586573427945326E-2</v>
      </c>
      <c r="D4317">
        <f>-DEGREES(ATAN2(1,'PID Simulator'!$D$8*B4317))+DEGREES(-'PID Simulator'!$D$9*B4317)</f>
        <v>-583.80443016475351</v>
      </c>
    </row>
    <row r="4318" spans="1:4" x14ac:dyDescent="0.15">
      <c r="A4318">
        <v>4317</v>
      </c>
      <c r="B4318">
        <v>8.6320999999999994</v>
      </c>
      <c r="C4318">
        <f>'PID Simulator'!$D$7/SQRT(1+('PID Simulator'!$D$8*B4318)^2)</f>
        <v>1.1583889256425953E-2</v>
      </c>
      <c r="D4318">
        <f>-DEGREES(ATAN2(1,'PID Simulator'!$D$8*B4318))+DEGREES(-'PID Simulator'!$D$9*B4318)</f>
        <v>-583.91917552580094</v>
      </c>
    </row>
    <row r="4319" spans="1:4" x14ac:dyDescent="0.15">
      <c r="A4319">
        <v>4318</v>
      </c>
      <c r="B4319">
        <v>8.6341000000000001</v>
      </c>
      <c r="C4319">
        <f>'PID Simulator'!$D$7/SQRT(1+('PID Simulator'!$D$8*B4319)^2)</f>
        <v>1.1581206328177504E-2</v>
      </c>
      <c r="D4319">
        <f>-DEGREES(ATAN2(1,'PID Simulator'!$D$8*B4319))+DEGREES(-'PID Simulator'!$D$9*B4319)</f>
        <v>-584.0339208156048</v>
      </c>
    </row>
    <row r="4320" spans="1:4" x14ac:dyDescent="0.15">
      <c r="A4320">
        <v>4319</v>
      </c>
      <c r="B4320">
        <v>8.6361000000000008</v>
      </c>
      <c r="C4320">
        <f>'PID Simulator'!$D$7/SQRT(1+('PID Simulator'!$D$8*B4320)^2)</f>
        <v>1.1578524642336441E-2</v>
      </c>
      <c r="D4320">
        <f>-DEGREES(ATAN2(1,'PID Simulator'!$D$8*B4320))+DEGREES(-'PID Simulator'!$D$9*B4320)</f>
        <v>-584.14866603421433</v>
      </c>
    </row>
    <row r="4321" spans="1:4" x14ac:dyDescent="0.15">
      <c r="A4321">
        <v>4320</v>
      </c>
      <c r="B4321">
        <v>8.6380999999999997</v>
      </c>
      <c r="C4321">
        <f>'PID Simulator'!$D$7/SQRT(1+('PID Simulator'!$D$8*B4321)^2)</f>
        <v>1.1575844198040024E-2</v>
      </c>
      <c r="D4321">
        <f>-DEGREES(ATAN2(1,'PID Simulator'!$D$8*B4321))+DEGREES(-'PID Simulator'!$D$9*B4321)</f>
        <v>-584.26341118167909</v>
      </c>
    </row>
    <row r="4322" spans="1:4" x14ac:dyDescent="0.15">
      <c r="A4322">
        <v>4321</v>
      </c>
      <c r="B4322">
        <v>8.6401000000000003</v>
      </c>
      <c r="C4322">
        <f>'PID Simulator'!$D$7/SQRT(1+('PID Simulator'!$D$8*B4322)^2)</f>
        <v>1.1573164994426306E-2</v>
      </c>
      <c r="D4322">
        <f>-DEGREES(ATAN2(1,'PID Simulator'!$D$8*B4322))+DEGREES(-'PID Simulator'!$D$9*B4322)</f>
        <v>-584.37815625804842</v>
      </c>
    </row>
    <row r="4323" spans="1:4" x14ac:dyDescent="0.15">
      <c r="A4323">
        <v>4322</v>
      </c>
      <c r="B4323">
        <v>8.6420999999999992</v>
      </c>
      <c r="C4323">
        <f>'PID Simulator'!$D$7/SQRT(1+('PID Simulator'!$D$8*B4323)^2)</f>
        <v>1.1570487030634145E-2</v>
      </c>
      <c r="D4323">
        <f>-DEGREES(ATAN2(1,'PID Simulator'!$D$8*B4323))+DEGREES(-'PID Simulator'!$D$9*B4323)</f>
        <v>-584.49290126337166</v>
      </c>
    </row>
    <row r="4324" spans="1:4" x14ac:dyDescent="0.15">
      <c r="A4324">
        <v>4323</v>
      </c>
      <c r="B4324">
        <v>8.6440999999999999</v>
      </c>
      <c r="C4324">
        <f>'PID Simulator'!$D$7/SQRT(1+('PID Simulator'!$D$8*B4324)^2)</f>
        <v>1.156781030580319E-2</v>
      </c>
      <c r="D4324">
        <f>-DEGREES(ATAN2(1,'PID Simulator'!$D$8*B4324))+DEGREES(-'PID Simulator'!$D$9*B4324)</f>
        <v>-584.60764619769816</v>
      </c>
    </row>
    <row r="4325" spans="1:4" x14ac:dyDescent="0.15">
      <c r="A4325">
        <v>4324</v>
      </c>
      <c r="B4325">
        <v>8.6461000000000006</v>
      </c>
      <c r="C4325">
        <f>'PID Simulator'!$D$7/SQRT(1+('PID Simulator'!$D$8*B4325)^2)</f>
        <v>1.1565134819073886E-2</v>
      </c>
      <c r="D4325">
        <f>-DEGREES(ATAN2(1,'PID Simulator'!$D$8*B4325))+DEGREES(-'PID Simulator'!$D$9*B4325)</f>
        <v>-584.72239106107725</v>
      </c>
    </row>
    <row r="4326" spans="1:4" x14ac:dyDescent="0.15">
      <c r="A4326">
        <v>4325</v>
      </c>
      <c r="B4326">
        <v>8.6480999999999995</v>
      </c>
      <c r="C4326">
        <f>'PID Simulator'!$D$7/SQRT(1+('PID Simulator'!$D$8*B4326)^2)</f>
        <v>1.1562460569587488E-2</v>
      </c>
      <c r="D4326">
        <f>-DEGREES(ATAN2(1,'PID Simulator'!$D$8*B4326))+DEGREES(-'PID Simulator'!$D$9*B4326)</f>
        <v>-584.83713585355792</v>
      </c>
    </row>
    <row r="4327" spans="1:4" x14ac:dyDescent="0.15">
      <c r="A4327">
        <v>4326</v>
      </c>
      <c r="B4327">
        <v>8.6501000000000001</v>
      </c>
      <c r="C4327">
        <f>'PID Simulator'!$D$7/SQRT(1+('PID Simulator'!$D$8*B4327)^2)</f>
        <v>1.1559787556486017E-2</v>
      </c>
      <c r="D4327">
        <f>-DEGREES(ATAN2(1,'PID Simulator'!$D$8*B4327))+DEGREES(-'PID Simulator'!$D$9*B4327)</f>
        <v>-584.95188057518953</v>
      </c>
    </row>
    <row r="4328" spans="1:4" x14ac:dyDescent="0.15">
      <c r="A4328">
        <v>4327</v>
      </c>
      <c r="B4328">
        <v>8.6521000000000008</v>
      </c>
      <c r="C4328">
        <f>'PID Simulator'!$D$7/SQRT(1+('PID Simulator'!$D$8*B4328)^2)</f>
        <v>1.1557115778912308E-2</v>
      </c>
      <c r="D4328">
        <f>-DEGREES(ATAN2(1,'PID Simulator'!$D$8*B4328))+DEGREES(-'PID Simulator'!$D$9*B4328)</f>
        <v>-585.06662522602119</v>
      </c>
    </row>
    <row r="4329" spans="1:4" x14ac:dyDescent="0.15">
      <c r="A4329">
        <v>4328</v>
      </c>
      <c r="B4329">
        <v>8.6540999999999997</v>
      </c>
      <c r="C4329">
        <f>'PID Simulator'!$D$7/SQRT(1+('PID Simulator'!$D$8*B4329)^2)</f>
        <v>1.1554445236009989E-2</v>
      </c>
      <c r="D4329">
        <f>-DEGREES(ATAN2(1,'PID Simulator'!$D$8*B4329))+DEGREES(-'PID Simulator'!$D$9*B4329)</f>
        <v>-585.18136980610188</v>
      </c>
    </row>
    <row r="4330" spans="1:4" x14ac:dyDescent="0.15">
      <c r="A4330">
        <v>4329</v>
      </c>
      <c r="B4330">
        <v>8.6561000000000003</v>
      </c>
      <c r="C4330">
        <f>'PID Simulator'!$D$7/SQRT(1+('PID Simulator'!$D$8*B4330)^2)</f>
        <v>1.155177592692346E-2</v>
      </c>
      <c r="D4330">
        <f>-DEGREES(ATAN2(1,'PID Simulator'!$D$8*B4330))+DEGREES(-'PID Simulator'!$D$9*B4330)</f>
        <v>-585.29611431548085</v>
      </c>
    </row>
    <row r="4331" spans="1:4" x14ac:dyDescent="0.15">
      <c r="A4331">
        <v>4330</v>
      </c>
      <c r="B4331">
        <v>8.6580999999999992</v>
      </c>
      <c r="C4331">
        <f>'PID Simulator'!$D$7/SQRT(1+('PID Simulator'!$D$8*B4331)^2)</f>
        <v>1.1549107850797935E-2</v>
      </c>
      <c r="D4331">
        <f>-DEGREES(ATAN2(1,'PID Simulator'!$D$8*B4331))+DEGREES(-'PID Simulator'!$D$9*B4331)</f>
        <v>-585.41085875420674</v>
      </c>
    </row>
    <row r="4332" spans="1:4" x14ac:dyDescent="0.15">
      <c r="A4332">
        <v>4331</v>
      </c>
      <c r="B4332">
        <v>8.6600999999999999</v>
      </c>
      <c r="C4332">
        <f>'PID Simulator'!$D$7/SQRT(1+('PID Simulator'!$D$8*B4332)^2)</f>
        <v>1.1546441006779396E-2</v>
      </c>
      <c r="D4332">
        <f>-DEGREES(ATAN2(1,'PID Simulator'!$D$8*B4332))+DEGREES(-'PID Simulator'!$D$9*B4332)</f>
        <v>-585.52560312232879</v>
      </c>
    </row>
    <row r="4333" spans="1:4" x14ac:dyDescent="0.15">
      <c r="A4333">
        <v>4332</v>
      </c>
      <c r="B4333">
        <v>8.6621000000000006</v>
      </c>
      <c r="C4333">
        <f>'PID Simulator'!$D$7/SQRT(1+('PID Simulator'!$D$8*B4333)^2)</f>
        <v>1.1543775394014633E-2</v>
      </c>
      <c r="D4333">
        <f>-DEGREES(ATAN2(1,'PID Simulator'!$D$8*B4333))+DEGREES(-'PID Simulator'!$D$9*B4333)</f>
        <v>-585.64034741989576</v>
      </c>
    </row>
    <row r="4334" spans="1:4" x14ac:dyDescent="0.15">
      <c r="A4334">
        <v>4333</v>
      </c>
      <c r="B4334">
        <v>8.6640999999999995</v>
      </c>
      <c r="C4334">
        <f>'PID Simulator'!$D$7/SQRT(1+('PID Simulator'!$D$8*B4334)^2)</f>
        <v>1.1541111011651211E-2</v>
      </c>
      <c r="D4334">
        <f>-DEGREES(ATAN2(1,'PID Simulator'!$D$8*B4334))+DEGREES(-'PID Simulator'!$D$9*B4334)</f>
        <v>-585.75509164695654</v>
      </c>
    </row>
    <row r="4335" spans="1:4" x14ac:dyDescent="0.15">
      <c r="A4335">
        <v>4334</v>
      </c>
      <c r="B4335">
        <v>8.6661000000000001</v>
      </c>
      <c r="C4335">
        <f>'PID Simulator'!$D$7/SQRT(1+('PID Simulator'!$D$8*B4335)^2)</f>
        <v>1.1538447858837481E-2</v>
      </c>
      <c r="D4335">
        <f>-DEGREES(ATAN2(1,'PID Simulator'!$D$8*B4335))+DEGREES(-'PID Simulator'!$D$9*B4335)</f>
        <v>-585.86983580355991</v>
      </c>
    </row>
    <row r="4336" spans="1:4" x14ac:dyDescent="0.15">
      <c r="A4336">
        <v>4335</v>
      </c>
      <c r="B4336">
        <v>8.6681000000000008</v>
      </c>
      <c r="C4336">
        <f>'PID Simulator'!$D$7/SQRT(1+('PID Simulator'!$D$8*B4336)^2)</f>
        <v>1.1535785934722587E-2</v>
      </c>
      <c r="D4336">
        <f>-DEGREES(ATAN2(1,'PID Simulator'!$D$8*B4336))+DEGREES(-'PID Simulator'!$D$9*B4336)</f>
        <v>-585.98457988975463</v>
      </c>
    </row>
    <row r="4337" spans="1:4" x14ac:dyDescent="0.15">
      <c r="A4337">
        <v>4336</v>
      </c>
      <c r="B4337">
        <v>8.6700999999999997</v>
      </c>
      <c r="C4337">
        <f>'PID Simulator'!$D$7/SQRT(1+('PID Simulator'!$D$8*B4337)^2)</f>
        <v>1.1533125238456459E-2</v>
      </c>
      <c r="D4337">
        <f>-DEGREES(ATAN2(1,'PID Simulator'!$D$8*B4337))+DEGREES(-'PID Simulator'!$D$9*B4337)</f>
        <v>-586.09932390558947</v>
      </c>
    </row>
    <row r="4338" spans="1:4" x14ac:dyDescent="0.15">
      <c r="A4338">
        <v>4337</v>
      </c>
      <c r="B4338">
        <v>8.6721000000000004</v>
      </c>
      <c r="C4338">
        <f>'PID Simulator'!$D$7/SQRT(1+('PID Simulator'!$D$8*B4338)^2)</f>
        <v>1.1530465769189799E-2</v>
      </c>
      <c r="D4338">
        <f>-DEGREES(ATAN2(1,'PID Simulator'!$D$8*B4338))+DEGREES(-'PID Simulator'!$D$9*B4338)</f>
        <v>-586.21406785111299</v>
      </c>
    </row>
    <row r="4339" spans="1:4" x14ac:dyDescent="0.15">
      <c r="A4339">
        <v>4338</v>
      </c>
      <c r="B4339">
        <v>8.6740999999999993</v>
      </c>
      <c r="C4339">
        <f>'PID Simulator'!$D$7/SQRT(1+('PID Simulator'!$D$8*B4339)^2)</f>
        <v>1.1527807526074104E-2</v>
      </c>
      <c r="D4339">
        <f>-DEGREES(ATAN2(1,'PID Simulator'!$D$8*B4339))+DEGREES(-'PID Simulator'!$D$9*B4339)</f>
        <v>-586.32881172637394</v>
      </c>
    </row>
    <row r="4340" spans="1:4" x14ac:dyDescent="0.15">
      <c r="A4340">
        <v>4339</v>
      </c>
      <c r="B4340">
        <v>8.6760999999999999</v>
      </c>
      <c r="C4340">
        <f>'PID Simulator'!$D$7/SQRT(1+('PID Simulator'!$D$8*B4340)^2)</f>
        <v>1.1525150508261642E-2</v>
      </c>
      <c r="D4340">
        <f>-DEGREES(ATAN2(1,'PID Simulator'!$D$8*B4340))+DEGREES(-'PID Simulator'!$D$9*B4340)</f>
        <v>-586.44355553142088</v>
      </c>
    </row>
    <row r="4341" spans="1:4" x14ac:dyDescent="0.15">
      <c r="A4341">
        <v>4340</v>
      </c>
      <c r="B4341">
        <v>8.6781000000000006</v>
      </c>
      <c r="C4341">
        <f>'PID Simulator'!$D$7/SQRT(1+('PID Simulator'!$D$8*B4341)^2)</f>
        <v>1.1522494714905478E-2</v>
      </c>
      <c r="D4341">
        <f>-DEGREES(ATAN2(1,'PID Simulator'!$D$8*B4341))+DEGREES(-'PID Simulator'!$D$9*B4341)</f>
        <v>-586.55829926630236</v>
      </c>
    </row>
    <row r="4342" spans="1:4" x14ac:dyDescent="0.15">
      <c r="A4342">
        <v>4341</v>
      </c>
      <c r="B4342">
        <v>8.6800999999999995</v>
      </c>
      <c r="C4342">
        <f>'PID Simulator'!$D$7/SQRT(1+('PID Simulator'!$D$8*B4342)^2)</f>
        <v>1.1519840145159445E-2</v>
      </c>
      <c r="D4342">
        <f>-DEGREES(ATAN2(1,'PID Simulator'!$D$8*B4342))+DEGREES(-'PID Simulator'!$D$9*B4342)</f>
        <v>-586.67304293106668</v>
      </c>
    </row>
    <row r="4343" spans="1:4" x14ac:dyDescent="0.15">
      <c r="A4343">
        <v>4342</v>
      </c>
      <c r="B4343">
        <v>8.6821000000000002</v>
      </c>
      <c r="C4343">
        <f>'PID Simulator'!$D$7/SQRT(1+('PID Simulator'!$D$8*B4343)^2)</f>
        <v>1.1517186798178154E-2</v>
      </c>
      <c r="D4343">
        <f>-DEGREES(ATAN2(1,'PID Simulator'!$D$8*B4343))+DEGREES(-'PID Simulator'!$D$9*B4343)</f>
        <v>-586.78778652576261</v>
      </c>
    </row>
    <row r="4344" spans="1:4" x14ac:dyDescent="0.15">
      <c r="A4344">
        <v>4343</v>
      </c>
      <c r="B4344">
        <v>8.6841000000000008</v>
      </c>
      <c r="C4344">
        <f>'PID Simulator'!$D$7/SQRT(1+('PID Simulator'!$D$8*B4344)^2)</f>
        <v>1.1514534673117001E-2</v>
      </c>
      <c r="D4344">
        <f>-DEGREES(ATAN2(1,'PID Simulator'!$D$8*B4344))+DEGREES(-'PID Simulator'!$D$9*B4344)</f>
        <v>-586.90253005043837</v>
      </c>
    </row>
    <row r="4345" spans="1:4" x14ac:dyDescent="0.15">
      <c r="A4345">
        <v>4344</v>
      </c>
      <c r="B4345">
        <v>8.6860999999999997</v>
      </c>
      <c r="C4345">
        <f>'PID Simulator'!$D$7/SQRT(1+('PID Simulator'!$D$8*B4345)^2)</f>
        <v>1.1511883769132165E-2</v>
      </c>
      <c r="D4345">
        <f>-DEGREES(ATAN2(1,'PID Simulator'!$D$8*B4345))+DEGREES(-'PID Simulator'!$D$9*B4345)</f>
        <v>-587.01727350514216</v>
      </c>
    </row>
    <row r="4346" spans="1:4" x14ac:dyDescent="0.15">
      <c r="A4346">
        <v>4345</v>
      </c>
      <c r="B4346">
        <v>8.6881000000000004</v>
      </c>
      <c r="C4346">
        <f>'PID Simulator'!$D$7/SQRT(1+('PID Simulator'!$D$8*B4346)^2)</f>
        <v>1.1509234085380583E-2</v>
      </c>
      <c r="D4346">
        <f>-DEGREES(ATAN2(1,'PID Simulator'!$D$8*B4346))+DEGREES(-'PID Simulator'!$D$9*B4346)</f>
        <v>-587.13201688992274</v>
      </c>
    </row>
    <row r="4347" spans="1:4" x14ac:dyDescent="0.15">
      <c r="A4347">
        <v>4346</v>
      </c>
      <c r="B4347">
        <v>8.6900999999999993</v>
      </c>
      <c r="C4347">
        <f>'PID Simulator'!$D$7/SQRT(1+('PID Simulator'!$D$8*B4347)^2)</f>
        <v>1.1506585621019989E-2</v>
      </c>
      <c r="D4347">
        <f>-DEGREES(ATAN2(1,'PID Simulator'!$D$8*B4347))+DEGREES(-'PID Simulator'!$D$9*B4347)</f>
        <v>-587.24676020482786</v>
      </c>
    </row>
    <row r="4348" spans="1:4" x14ac:dyDescent="0.15">
      <c r="A4348">
        <v>4347</v>
      </c>
      <c r="B4348">
        <v>8.6920999999999999</v>
      </c>
      <c r="C4348">
        <f>'PID Simulator'!$D$7/SQRT(1+('PID Simulator'!$D$8*B4348)^2)</f>
        <v>1.1503938375208874E-2</v>
      </c>
      <c r="D4348">
        <f>-DEGREES(ATAN2(1,'PID Simulator'!$D$8*B4348))+DEGREES(-'PID Simulator'!$D$9*B4348)</f>
        <v>-587.36150344990619</v>
      </c>
    </row>
    <row r="4349" spans="1:4" x14ac:dyDescent="0.15">
      <c r="A4349">
        <v>4348</v>
      </c>
      <c r="B4349">
        <v>8.6941000000000006</v>
      </c>
      <c r="C4349">
        <f>'PID Simulator'!$D$7/SQRT(1+('PID Simulator'!$D$8*B4349)^2)</f>
        <v>1.1501292347106517E-2</v>
      </c>
      <c r="D4349">
        <f>-DEGREES(ATAN2(1,'PID Simulator'!$D$8*B4349))+DEGREES(-'PID Simulator'!$D$9*B4349)</f>
        <v>-587.47624662520559</v>
      </c>
    </row>
    <row r="4350" spans="1:4" x14ac:dyDescent="0.15">
      <c r="A4350">
        <v>4349</v>
      </c>
      <c r="B4350">
        <v>8.6960999999999995</v>
      </c>
      <c r="C4350">
        <f>'PID Simulator'!$D$7/SQRT(1+('PID Simulator'!$D$8*B4350)^2)</f>
        <v>1.1498647535872965E-2</v>
      </c>
      <c r="D4350">
        <f>-DEGREES(ATAN2(1,'PID Simulator'!$D$8*B4350))+DEGREES(-'PID Simulator'!$D$9*B4350)</f>
        <v>-587.59098973077425</v>
      </c>
    </row>
    <row r="4351" spans="1:4" x14ac:dyDescent="0.15">
      <c r="A4351">
        <v>4350</v>
      </c>
      <c r="B4351">
        <v>8.6981000000000002</v>
      </c>
      <c r="C4351">
        <f>'PID Simulator'!$D$7/SQRT(1+('PID Simulator'!$D$8*B4351)^2)</f>
        <v>1.1496003940669035E-2</v>
      </c>
      <c r="D4351">
        <f>-DEGREES(ATAN2(1,'PID Simulator'!$D$8*B4351))+DEGREES(-'PID Simulator'!$D$9*B4351)</f>
        <v>-587.7057327666605</v>
      </c>
    </row>
    <row r="4352" spans="1:4" x14ac:dyDescent="0.15">
      <c r="A4352">
        <v>4351</v>
      </c>
      <c r="B4352">
        <v>8.7001000000000008</v>
      </c>
      <c r="C4352">
        <f>'PID Simulator'!$D$7/SQRT(1+('PID Simulator'!$D$8*B4352)^2)</f>
        <v>1.1493361560656312E-2</v>
      </c>
      <c r="D4352">
        <f>-DEGREES(ATAN2(1,'PID Simulator'!$D$8*B4352))+DEGREES(-'PID Simulator'!$D$9*B4352)</f>
        <v>-587.8204757329122</v>
      </c>
    </row>
    <row r="4353" spans="1:4" x14ac:dyDescent="0.15">
      <c r="A4353">
        <v>4352</v>
      </c>
      <c r="B4353">
        <v>8.7020999999999997</v>
      </c>
      <c r="C4353">
        <f>'PID Simulator'!$D$7/SQRT(1+('PID Simulator'!$D$8*B4353)^2)</f>
        <v>1.1490720394997166E-2</v>
      </c>
      <c r="D4353">
        <f>-DEGREES(ATAN2(1,'PID Simulator'!$D$8*B4353))+DEGREES(-'PID Simulator'!$D$9*B4353)</f>
        <v>-587.93521862957721</v>
      </c>
    </row>
    <row r="4354" spans="1:4" x14ac:dyDescent="0.15">
      <c r="A4354">
        <v>4353</v>
      </c>
      <c r="B4354">
        <v>8.7041000000000004</v>
      </c>
      <c r="C4354">
        <f>'PID Simulator'!$D$7/SQRT(1+('PID Simulator'!$D$8*B4354)^2)</f>
        <v>1.1488080442854721E-2</v>
      </c>
      <c r="D4354">
        <f>-DEGREES(ATAN2(1,'PID Simulator'!$D$8*B4354))+DEGREES(-'PID Simulator'!$D$9*B4354)</f>
        <v>-588.04996145670384</v>
      </c>
    </row>
    <row r="4355" spans="1:4" x14ac:dyDescent="0.15">
      <c r="A4355">
        <v>4354</v>
      </c>
      <c r="B4355">
        <v>8.7060999999999993</v>
      </c>
      <c r="C4355">
        <f>'PID Simulator'!$D$7/SQRT(1+('PID Simulator'!$D$8*B4355)^2)</f>
        <v>1.1485441703392879E-2</v>
      </c>
      <c r="D4355">
        <f>-DEGREES(ATAN2(1,'PID Simulator'!$D$8*B4355))+DEGREES(-'PID Simulator'!$D$9*B4355)</f>
        <v>-588.16470421433962</v>
      </c>
    </row>
    <row r="4356" spans="1:4" x14ac:dyDescent="0.15">
      <c r="A4356">
        <v>4355</v>
      </c>
      <c r="B4356">
        <v>8.7081</v>
      </c>
      <c r="C4356">
        <f>'PID Simulator'!$D$7/SQRT(1+('PID Simulator'!$D$8*B4356)^2)</f>
        <v>1.1482804175776304E-2</v>
      </c>
      <c r="D4356">
        <f>-DEGREES(ATAN2(1,'PID Simulator'!$D$8*B4356))+DEGREES(-'PID Simulator'!$D$9*B4356)</f>
        <v>-588.27944690253275</v>
      </c>
    </row>
    <row r="4357" spans="1:4" x14ac:dyDescent="0.15">
      <c r="A4357">
        <v>4356</v>
      </c>
      <c r="B4357">
        <v>8.7101000000000006</v>
      </c>
      <c r="C4357">
        <f>'PID Simulator'!$D$7/SQRT(1+('PID Simulator'!$D$8*B4357)^2)</f>
        <v>1.1480167859170434E-2</v>
      </c>
      <c r="D4357">
        <f>-DEGREES(ATAN2(1,'PID Simulator'!$D$8*B4357))+DEGREES(-'PID Simulator'!$D$9*B4357)</f>
        <v>-588.39418952133099</v>
      </c>
    </row>
    <row r="4358" spans="1:4" x14ac:dyDescent="0.15">
      <c r="A4358">
        <v>4357</v>
      </c>
      <c r="B4358">
        <v>8.7120999999999995</v>
      </c>
      <c r="C4358">
        <f>'PID Simulator'!$D$7/SQRT(1+('PID Simulator'!$D$8*B4358)^2)</f>
        <v>1.1477532752741465E-2</v>
      </c>
      <c r="D4358">
        <f>-DEGREES(ATAN2(1,'PID Simulator'!$D$8*B4358))+DEGREES(-'PID Simulator'!$D$9*B4358)</f>
        <v>-588.50893207078195</v>
      </c>
    </row>
    <row r="4359" spans="1:4" x14ac:dyDescent="0.15">
      <c r="A4359">
        <v>4358</v>
      </c>
      <c r="B4359">
        <v>8.7141000000000002</v>
      </c>
      <c r="C4359">
        <f>'PID Simulator'!$D$7/SQRT(1+('PID Simulator'!$D$8*B4359)^2)</f>
        <v>1.1474898855656362E-2</v>
      </c>
      <c r="D4359">
        <f>-DEGREES(ATAN2(1,'PID Simulator'!$D$8*B4359))+DEGREES(-'PID Simulator'!$D$9*B4359)</f>
        <v>-588.62367455093352</v>
      </c>
    </row>
    <row r="4360" spans="1:4" x14ac:dyDescent="0.15">
      <c r="A4360">
        <v>4359</v>
      </c>
      <c r="B4360">
        <v>8.7160999999999991</v>
      </c>
      <c r="C4360">
        <f>'PID Simulator'!$D$7/SQRT(1+('PID Simulator'!$D$8*B4360)^2)</f>
        <v>1.1472266167082861E-2</v>
      </c>
      <c r="D4360">
        <f>-DEGREES(ATAN2(1,'PID Simulator'!$D$8*B4360))+DEGREES(-'PID Simulator'!$D$9*B4360)</f>
        <v>-588.73841696183331</v>
      </c>
    </row>
    <row r="4361" spans="1:4" x14ac:dyDescent="0.15">
      <c r="A4361">
        <v>4360</v>
      </c>
      <c r="B4361">
        <v>8.7180999999999997</v>
      </c>
      <c r="C4361">
        <f>'PID Simulator'!$D$7/SQRT(1+('PID Simulator'!$D$8*B4361)^2)</f>
        <v>1.1469634686189448E-2</v>
      </c>
      <c r="D4361">
        <f>-DEGREES(ATAN2(1,'PID Simulator'!$D$8*B4361))+DEGREES(-'PID Simulator'!$D$9*B4361)</f>
        <v>-588.85315930352908</v>
      </c>
    </row>
    <row r="4362" spans="1:4" x14ac:dyDescent="0.15">
      <c r="A4362">
        <v>4361</v>
      </c>
      <c r="B4362">
        <v>8.7201000000000004</v>
      </c>
      <c r="C4362">
        <f>'PID Simulator'!$D$7/SQRT(1+('PID Simulator'!$D$8*B4362)^2)</f>
        <v>1.1467004412145378E-2</v>
      </c>
      <c r="D4362">
        <f>-DEGREES(ATAN2(1,'PID Simulator'!$D$8*B4362))+DEGREES(-'PID Simulator'!$D$9*B4362)</f>
        <v>-588.96790157606836</v>
      </c>
    </row>
    <row r="4363" spans="1:4" x14ac:dyDescent="0.15">
      <c r="A4363">
        <v>4362</v>
      </c>
      <c r="B4363">
        <v>8.7220999999999993</v>
      </c>
      <c r="C4363">
        <f>'PID Simulator'!$D$7/SQRT(1+('PID Simulator'!$D$8*B4363)^2)</f>
        <v>1.1464375344120679E-2</v>
      </c>
      <c r="D4363">
        <f>-DEGREES(ATAN2(1,'PID Simulator'!$D$8*B4363))+DEGREES(-'PID Simulator'!$D$9*B4363)</f>
        <v>-589.08264377949865</v>
      </c>
    </row>
    <row r="4364" spans="1:4" x14ac:dyDescent="0.15">
      <c r="A4364">
        <v>4363</v>
      </c>
      <c r="B4364">
        <v>8.7241</v>
      </c>
      <c r="C4364">
        <f>'PID Simulator'!$D$7/SQRT(1+('PID Simulator'!$D$8*B4364)^2)</f>
        <v>1.1461747481286115E-2</v>
      </c>
      <c r="D4364">
        <f>-DEGREES(ATAN2(1,'PID Simulator'!$D$8*B4364))+DEGREES(-'PID Simulator'!$D$9*B4364)</f>
        <v>-589.19738591386772</v>
      </c>
    </row>
    <row r="4365" spans="1:4" x14ac:dyDescent="0.15">
      <c r="A4365">
        <v>4364</v>
      </c>
      <c r="B4365">
        <v>8.7261000000000006</v>
      </c>
      <c r="C4365">
        <f>'PID Simulator'!$D$7/SQRT(1+('PID Simulator'!$D$8*B4365)^2)</f>
        <v>1.145912082281323E-2</v>
      </c>
      <c r="D4365">
        <f>-DEGREES(ATAN2(1,'PID Simulator'!$D$8*B4365))+DEGREES(-'PID Simulator'!$D$9*B4365)</f>
        <v>-589.31212797922285</v>
      </c>
    </row>
    <row r="4366" spans="1:4" x14ac:dyDescent="0.15">
      <c r="A4366">
        <v>4365</v>
      </c>
      <c r="B4366">
        <v>8.7280999999999995</v>
      </c>
      <c r="C4366">
        <f>'PID Simulator'!$D$7/SQRT(1+('PID Simulator'!$D$8*B4366)^2)</f>
        <v>1.1456495367874329E-2</v>
      </c>
      <c r="D4366">
        <f>-DEGREES(ATAN2(1,'PID Simulator'!$D$8*B4366))+DEGREES(-'PID Simulator'!$D$9*B4366)</f>
        <v>-589.42686997561134</v>
      </c>
    </row>
    <row r="4367" spans="1:4" x14ac:dyDescent="0.15">
      <c r="A4367">
        <v>4366</v>
      </c>
      <c r="B4367">
        <v>8.7301000000000002</v>
      </c>
      <c r="C4367">
        <f>'PID Simulator'!$D$7/SQRT(1+('PID Simulator'!$D$8*B4367)^2)</f>
        <v>1.1453871115642453E-2</v>
      </c>
      <c r="D4367">
        <f>-DEGREES(ATAN2(1,'PID Simulator'!$D$8*B4367))+DEGREES(-'PID Simulator'!$D$9*B4367)</f>
        <v>-589.54161190308093</v>
      </c>
    </row>
    <row r="4368" spans="1:4" x14ac:dyDescent="0.15">
      <c r="A4368">
        <v>4367</v>
      </c>
      <c r="B4368">
        <v>8.7320999999999991</v>
      </c>
      <c r="C4368">
        <f>'PID Simulator'!$D$7/SQRT(1+('PID Simulator'!$D$8*B4368)^2)</f>
        <v>1.1451248065291426E-2</v>
      </c>
      <c r="D4368">
        <f>-DEGREES(ATAN2(1,'PID Simulator'!$D$8*B4368))+DEGREES(-'PID Simulator'!$D$9*B4368)</f>
        <v>-589.65635376167859</v>
      </c>
    </row>
    <row r="4369" spans="1:4" x14ac:dyDescent="0.15">
      <c r="A4369">
        <v>4368</v>
      </c>
      <c r="B4369">
        <v>8.7340999999999998</v>
      </c>
      <c r="C4369">
        <f>'PID Simulator'!$D$7/SQRT(1+('PID Simulator'!$D$8*B4369)^2)</f>
        <v>1.1448626215995813E-2</v>
      </c>
      <c r="D4369">
        <f>-DEGREES(ATAN2(1,'PID Simulator'!$D$8*B4369))+DEGREES(-'PID Simulator'!$D$9*B4369)</f>
        <v>-589.77109555145205</v>
      </c>
    </row>
    <row r="4370" spans="1:4" x14ac:dyDescent="0.15">
      <c r="A4370">
        <v>4369</v>
      </c>
      <c r="B4370">
        <v>8.7361000000000004</v>
      </c>
      <c r="C4370">
        <f>'PID Simulator'!$D$7/SQRT(1+('PID Simulator'!$D$8*B4370)^2)</f>
        <v>1.1446005566930937E-2</v>
      </c>
      <c r="D4370">
        <f>-DEGREES(ATAN2(1,'PID Simulator'!$D$8*B4370))+DEGREES(-'PID Simulator'!$D$9*B4370)</f>
        <v>-589.88583727244827</v>
      </c>
    </row>
    <row r="4371" spans="1:4" x14ac:dyDescent="0.15">
      <c r="A4371">
        <v>4370</v>
      </c>
      <c r="B4371">
        <v>8.7380999999999993</v>
      </c>
      <c r="C4371">
        <f>'PID Simulator'!$D$7/SQRT(1+('PID Simulator'!$D$8*B4371)^2)</f>
        <v>1.1443386117272882E-2</v>
      </c>
      <c r="D4371">
        <f>-DEGREES(ATAN2(1,'PID Simulator'!$D$8*B4371))+DEGREES(-'PID Simulator'!$D$9*B4371)</f>
        <v>-590.00057892471443</v>
      </c>
    </row>
    <row r="4372" spans="1:4" x14ac:dyDescent="0.15">
      <c r="A4372">
        <v>4371</v>
      </c>
      <c r="B4372">
        <v>8.7401</v>
      </c>
      <c r="C4372">
        <f>'PID Simulator'!$D$7/SQRT(1+('PID Simulator'!$D$8*B4372)^2)</f>
        <v>1.1440767866198482E-2</v>
      </c>
      <c r="D4372">
        <f>-DEGREES(ATAN2(1,'PID Simulator'!$D$8*B4372))+DEGREES(-'PID Simulator'!$D$9*B4372)</f>
        <v>-590.11532050829794</v>
      </c>
    </row>
    <row r="4373" spans="1:4" x14ac:dyDescent="0.15">
      <c r="A4373">
        <v>4372</v>
      </c>
      <c r="B4373">
        <v>8.7421000000000006</v>
      </c>
      <c r="C4373">
        <f>'PID Simulator'!$D$7/SQRT(1+('PID Simulator'!$D$8*B4373)^2)</f>
        <v>1.1438150812885317E-2</v>
      </c>
      <c r="D4373">
        <f>-DEGREES(ATAN2(1,'PID Simulator'!$D$8*B4373))+DEGREES(-'PID Simulator'!$D$9*B4373)</f>
        <v>-590.23006202324564</v>
      </c>
    </row>
    <row r="4374" spans="1:4" x14ac:dyDescent="0.15">
      <c r="A4374">
        <v>4373</v>
      </c>
      <c r="B4374">
        <v>8.7440999999999995</v>
      </c>
      <c r="C4374">
        <f>'PID Simulator'!$D$7/SQRT(1+('PID Simulator'!$D$8*B4374)^2)</f>
        <v>1.1435534956511735E-2</v>
      </c>
      <c r="D4374">
        <f>-DEGREES(ATAN2(1,'PID Simulator'!$D$8*B4374))+DEGREES(-'PID Simulator'!$D$9*B4374)</f>
        <v>-590.34480346960481</v>
      </c>
    </row>
    <row r="4375" spans="1:4" x14ac:dyDescent="0.15">
      <c r="A4375">
        <v>4374</v>
      </c>
      <c r="B4375">
        <v>8.7461000000000002</v>
      </c>
      <c r="C4375">
        <f>'PID Simulator'!$D$7/SQRT(1+('PID Simulator'!$D$8*B4375)^2)</f>
        <v>1.143292029625682E-2</v>
      </c>
      <c r="D4375">
        <f>-DEGREES(ATAN2(1,'PID Simulator'!$D$8*B4375))+DEGREES(-'PID Simulator'!$D$9*B4375)</f>
        <v>-590.45954484742265</v>
      </c>
    </row>
    <row r="4376" spans="1:4" x14ac:dyDescent="0.15">
      <c r="A4376">
        <v>4375</v>
      </c>
      <c r="B4376">
        <v>8.7480999999999991</v>
      </c>
      <c r="C4376">
        <f>'PID Simulator'!$D$7/SQRT(1+('PID Simulator'!$D$8*B4376)^2)</f>
        <v>1.1430306831300415E-2</v>
      </c>
      <c r="D4376">
        <f>-DEGREES(ATAN2(1,'PID Simulator'!$D$8*B4376))+DEGREES(-'PID Simulator'!$D$9*B4376)</f>
        <v>-590.57428615674576</v>
      </c>
    </row>
    <row r="4377" spans="1:4" x14ac:dyDescent="0.15">
      <c r="A4377">
        <v>4376</v>
      </c>
      <c r="B4377">
        <v>8.7500999999999998</v>
      </c>
      <c r="C4377">
        <f>'PID Simulator'!$D$7/SQRT(1+('PID Simulator'!$D$8*B4377)^2)</f>
        <v>1.1427694560823105E-2</v>
      </c>
      <c r="D4377">
        <f>-DEGREES(ATAN2(1,'PID Simulator'!$D$8*B4377))+DEGREES(-'PID Simulator'!$D$9*B4377)</f>
        <v>-590.68902739762143</v>
      </c>
    </row>
    <row r="4378" spans="1:4" x14ac:dyDescent="0.15">
      <c r="A4378">
        <v>4377</v>
      </c>
      <c r="B4378">
        <v>8.7521000000000004</v>
      </c>
      <c r="C4378">
        <f>'PID Simulator'!$D$7/SQRT(1+('PID Simulator'!$D$8*B4378)^2)</f>
        <v>1.1425083484006237E-2</v>
      </c>
      <c r="D4378">
        <f>-DEGREES(ATAN2(1,'PID Simulator'!$D$8*B4378))+DEGREES(-'PID Simulator'!$D$9*B4378)</f>
        <v>-590.80376857009651</v>
      </c>
    </row>
    <row r="4379" spans="1:4" x14ac:dyDescent="0.15">
      <c r="A4379">
        <v>4378</v>
      </c>
      <c r="B4379">
        <v>8.7540999999999993</v>
      </c>
      <c r="C4379">
        <f>'PID Simulator'!$D$7/SQRT(1+('PID Simulator'!$D$8*B4379)^2)</f>
        <v>1.1422473600031896E-2</v>
      </c>
      <c r="D4379">
        <f>-DEGREES(ATAN2(1,'PID Simulator'!$D$8*B4379))+DEGREES(-'PID Simulator'!$D$9*B4379)</f>
        <v>-590.91850967421772</v>
      </c>
    </row>
    <row r="4380" spans="1:4" x14ac:dyDescent="0.15">
      <c r="A4380">
        <v>4379</v>
      </c>
      <c r="B4380">
        <v>8.7561</v>
      </c>
      <c r="C4380">
        <f>'PID Simulator'!$D$7/SQRT(1+('PID Simulator'!$D$8*B4380)^2)</f>
        <v>1.1419864908082911E-2</v>
      </c>
      <c r="D4380">
        <f>-DEGREES(ATAN2(1,'PID Simulator'!$D$8*B4380))+DEGREES(-'PID Simulator'!$D$9*B4380)</f>
        <v>-591.03325071003212</v>
      </c>
    </row>
    <row r="4381" spans="1:4" x14ac:dyDescent="0.15">
      <c r="A4381">
        <v>4380</v>
      </c>
      <c r="B4381">
        <v>8.7581000000000007</v>
      </c>
      <c r="C4381">
        <f>'PID Simulator'!$D$7/SQRT(1+('PID Simulator'!$D$8*B4381)^2)</f>
        <v>1.1417257407342866E-2</v>
      </c>
      <c r="D4381">
        <f>-DEGREES(ATAN2(1,'PID Simulator'!$D$8*B4381))+DEGREES(-'PID Simulator'!$D$9*B4381)</f>
        <v>-591.14799167758633</v>
      </c>
    </row>
    <row r="4382" spans="1:4" x14ac:dyDescent="0.15">
      <c r="A4382">
        <v>4381</v>
      </c>
      <c r="B4382">
        <v>8.7600999999999996</v>
      </c>
      <c r="C4382">
        <f>'PID Simulator'!$D$7/SQRT(1+('PID Simulator'!$D$8*B4382)^2)</f>
        <v>1.1414651096996088E-2</v>
      </c>
      <c r="D4382">
        <f>-DEGREES(ATAN2(1,'PID Simulator'!$D$8*B4382))+DEGREES(-'PID Simulator'!$D$9*B4382)</f>
        <v>-591.26273257692696</v>
      </c>
    </row>
    <row r="4383" spans="1:4" x14ac:dyDescent="0.15">
      <c r="A4383">
        <v>4382</v>
      </c>
      <c r="B4383">
        <v>8.7621000000000002</v>
      </c>
      <c r="C4383">
        <f>'PID Simulator'!$D$7/SQRT(1+('PID Simulator'!$D$8*B4383)^2)</f>
        <v>1.1412045976227645E-2</v>
      </c>
      <c r="D4383">
        <f>-DEGREES(ATAN2(1,'PID Simulator'!$D$8*B4383))+DEGREES(-'PID Simulator'!$D$9*B4383)</f>
        <v>-591.37747340810108</v>
      </c>
    </row>
    <row r="4384" spans="1:4" x14ac:dyDescent="0.15">
      <c r="A4384">
        <v>4383</v>
      </c>
      <c r="B4384">
        <v>8.7640999999999991</v>
      </c>
      <c r="C4384">
        <f>'PID Simulator'!$D$7/SQRT(1+('PID Simulator'!$D$8*B4384)^2)</f>
        <v>1.1409442044223349E-2</v>
      </c>
      <c r="D4384">
        <f>-DEGREES(ATAN2(1,'PID Simulator'!$D$8*B4384))+DEGREES(-'PID Simulator'!$D$9*B4384)</f>
        <v>-591.49221417115507</v>
      </c>
    </row>
    <row r="4385" spans="1:4" x14ac:dyDescent="0.15">
      <c r="A4385">
        <v>4384</v>
      </c>
      <c r="B4385">
        <v>8.7660999999999998</v>
      </c>
      <c r="C4385">
        <f>'PID Simulator'!$D$7/SQRT(1+('PID Simulator'!$D$8*B4385)^2)</f>
        <v>1.1406839300169759E-2</v>
      </c>
      <c r="D4385">
        <f>-DEGREES(ATAN2(1,'PID Simulator'!$D$8*B4385))+DEGREES(-'PID Simulator'!$D$9*B4385)</f>
        <v>-591.60695486613577</v>
      </c>
    </row>
    <row r="4386" spans="1:4" x14ac:dyDescent="0.15">
      <c r="A4386">
        <v>4385</v>
      </c>
      <c r="B4386">
        <v>8.7681000000000004</v>
      </c>
      <c r="C4386">
        <f>'PID Simulator'!$D$7/SQRT(1+('PID Simulator'!$D$8*B4386)^2)</f>
        <v>1.1404237743254169E-2</v>
      </c>
      <c r="D4386">
        <f>-DEGREES(ATAN2(1,'PID Simulator'!$D$8*B4386))+DEGREES(-'PID Simulator'!$D$9*B4386)</f>
        <v>-591.72169549308956</v>
      </c>
    </row>
    <row r="4387" spans="1:4" x14ac:dyDescent="0.15">
      <c r="A4387">
        <v>4386</v>
      </c>
      <c r="B4387">
        <v>8.7700999999999993</v>
      </c>
      <c r="C4387">
        <f>'PID Simulator'!$D$7/SQRT(1+('PID Simulator'!$D$8*B4387)^2)</f>
        <v>1.1401637372664628E-2</v>
      </c>
      <c r="D4387">
        <f>-DEGREES(ATAN2(1,'PID Simulator'!$D$8*B4387))+DEGREES(-'PID Simulator'!$D$9*B4387)</f>
        <v>-591.83643605206294</v>
      </c>
    </row>
    <row r="4388" spans="1:4" x14ac:dyDescent="0.15">
      <c r="A4388">
        <v>4387</v>
      </c>
      <c r="B4388">
        <v>8.7721</v>
      </c>
      <c r="C4388">
        <f>'PID Simulator'!$D$7/SQRT(1+('PID Simulator'!$D$8*B4388)^2)</f>
        <v>1.1399038187589904E-2</v>
      </c>
      <c r="D4388">
        <f>-DEGREES(ATAN2(1,'PID Simulator'!$D$8*B4388))+DEGREES(-'PID Simulator'!$D$9*B4388)</f>
        <v>-591.95117654310252</v>
      </c>
    </row>
    <row r="4389" spans="1:4" x14ac:dyDescent="0.15">
      <c r="A4389">
        <v>4388</v>
      </c>
      <c r="B4389">
        <v>8.7741000000000007</v>
      </c>
      <c r="C4389">
        <f>'PID Simulator'!$D$7/SQRT(1+('PID Simulator'!$D$8*B4389)^2)</f>
        <v>1.1396440187219522E-2</v>
      </c>
      <c r="D4389">
        <f>-DEGREES(ATAN2(1,'PID Simulator'!$D$8*B4389))+DEGREES(-'PID Simulator'!$D$9*B4389)</f>
        <v>-592.0659169662548</v>
      </c>
    </row>
    <row r="4390" spans="1:4" x14ac:dyDescent="0.15">
      <c r="A4390">
        <v>4389</v>
      </c>
      <c r="B4390">
        <v>8.7760999999999996</v>
      </c>
      <c r="C4390">
        <f>'PID Simulator'!$D$7/SQRT(1+('PID Simulator'!$D$8*B4390)^2)</f>
        <v>1.1393843370743742E-2</v>
      </c>
      <c r="D4390">
        <f>-DEGREES(ATAN2(1,'PID Simulator'!$D$8*B4390))+DEGREES(-'PID Simulator'!$D$9*B4390)</f>
        <v>-592.18065732156606</v>
      </c>
    </row>
    <row r="4391" spans="1:4" x14ac:dyDescent="0.15">
      <c r="A4391">
        <v>4390</v>
      </c>
      <c r="B4391">
        <v>8.7781000000000002</v>
      </c>
      <c r="C4391">
        <f>'PID Simulator'!$D$7/SQRT(1+('PID Simulator'!$D$8*B4391)^2)</f>
        <v>1.1391247737353552E-2</v>
      </c>
      <c r="D4391">
        <f>-DEGREES(ATAN2(1,'PID Simulator'!$D$8*B4391))+DEGREES(-'PID Simulator'!$D$9*B4391)</f>
        <v>-592.29539760908267</v>
      </c>
    </row>
    <row r="4392" spans="1:4" x14ac:dyDescent="0.15">
      <c r="A4392">
        <v>4391</v>
      </c>
      <c r="B4392">
        <v>8.7800999999999991</v>
      </c>
      <c r="C4392">
        <f>'PID Simulator'!$D$7/SQRT(1+('PID Simulator'!$D$8*B4392)^2)</f>
        <v>1.1388653286240693E-2</v>
      </c>
      <c r="D4392">
        <f>-DEGREES(ATAN2(1,'PID Simulator'!$D$8*B4392))+DEGREES(-'PID Simulator'!$D$9*B4392)</f>
        <v>-592.41013782885091</v>
      </c>
    </row>
    <row r="4393" spans="1:4" x14ac:dyDescent="0.15">
      <c r="A4393">
        <v>4392</v>
      </c>
      <c r="B4393">
        <v>8.7820999999999998</v>
      </c>
      <c r="C4393">
        <f>'PID Simulator'!$D$7/SQRT(1+('PID Simulator'!$D$8*B4393)^2)</f>
        <v>1.1386060016597628E-2</v>
      </c>
      <c r="D4393">
        <f>-DEGREES(ATAN2(1,'PID Simulator'!$D$8*B4393))+DEGREES(-'PID Simulator'!$D$9*B4393)</f>
        <v>-592.52487798091738</v>
      </c>
    </row>
    <row r="4394" spans="1:4" x14ac:dyDescent="0.15">
      <c r="A4394">
        <v>4393</v>
      </c>
      <c r="B4394">
        <v>8.7841000000000005</v>
      </c>
      <c r="C4394">
        <f>'PID Simulator'!$D$7/SQRT(1+('PID Simulator'!$D$8*B4394)^2)</f>
        <v>1.1383467927617559E-2</v>
      </c>
      <c r="D4394">
        <f>-DEGREES(ATAN2(1,'PID Simulator'!$D$8*B4394))+DEGREES(-'PID Simulator'!$D$9*B4394)</f>
        <v>-592.63961806532791</v>
      </c>
    </row>
    <row r="4395" spans="1:4" x14ac:dyDescent="0.15">
      <c r="A4395">
        <v>4394</v>
      </c>
      <c r="B4395">
        <v>8.7860999999999994</v>
      </c>
      <c r="C4395">
        <f>'PID Simulator'!$D$7/SQRT(1+('PID Simulator'!$D$8*B4395)^2)</f>
        <v>1.1380877018494431E-2</v>
      </c>
      <c r="D4395">
        <f>-DEGREES(ATAN2(1,'PID Simulator'!$D$8*B4395))+DEGREES(-'PID Simulator'!$D$9*B4395)</f>
        <v>-592.75435808212887</v>
      </c>
    </row>
    <row r="4396" spans="1:4" x14ac:dyDescent="0.15">
      <c r="A4396">
        <v>4395</v>
      </c>
      <c r="B4396">
        <v>8.7881</v>
      </c>
      <c r="C4396">
        <f>'PID Simulator'!$D$7/SQRT(1+('PID Simulator'!$D$8*B4396)^2)</f>
        <v>1.1378287288422906E-2</v>
      </c>
      <c r="D4396">
        <f>-DEGREES(ATAN2(1,'PID Simulator'!$D$8*B4396))+DEGREES(-'PID Simulator'!$D$9*B4396)</f>
        <v>-592.86909803136643</v>
      </c>
    </row>
    <row r="4397" spans="1:4" x14ac:dyDescent="0.15">
      <c r="A4397">
        <v>4396</v>
      </c>
      <c r="B4397">
        <v>8.7901000000000007</v>
      </c>
      <c r="C4397">
        <f>'PID Simulator'!$D$7/SQRT(1+('PID Simulator'!$D$8*B4397)^2)</f>
        <v>1.1375698736598395E-2</v>
      </c>
      <c r="D4397">
        <f>-DEGREES(ATAN2(1,'PID Simulator'!$D$8*B4397))+DEGREES(-'PID Simulator'!$D$9*B4397)</f>
        <v>-592.98383791308663</v>
      </c>
    </row>
    <row r="4398" spans="1:4" x14ac:dyDescent="0.15">
      <c r="A4398">
        <v>4397</v>
      </c>
      <c r="B4398">
        <v>8.7920999999999996</v>
      </c>
      <c r="C4398">
        <f>'PID Simulator'!$D$7/SQRT(1+('PID Simulator'!$D$8*B4398)^2)</f>
        <v>1.1373111362217034E-2</v>
      </c>
      <c r="D4398">
        <f>-DEGREES(ATAN2(1,'PID Simulator'!$D$8*B4398))+DEGREES(-'PID Simulator'!$D$9*B4398)</f>
        <v>-593.09857772733562</v>
      </c>
    </row>
    <row r="4399" spans="1:4" x14ac:dyDescent="0.15">
      <c r="A4399">
        <v>4398</v>
      </c>
      <c r="B4399">
        <v>8.7941000000000003</v>
      </c>
      <c r="C4399">
        <f>'PID Simulator'!$D$7/SQRT(1+('PID Simulator'!$D$8*B4399)^2)</f>
        <v>1.1370525164475686E-2</v>
      </c>
      <c r="D4399">
        <f>-DEGREES(ATAN2(1,'PID Simulator'!$D$8*B4399))+DEGREES(-'PID Simulator'!$D$9*B4399)</f>
        <v>-593.21331747415934</v>
      </c>
    </row>
    <row r="4400" spans="1:4" x14ac:dyDescent="0.15">
      <c r="A4400">
        <v>4399</v>
      </c>
      <c r="B4400">
        <v>8.7960999999999991</v>
      </c>
      <c r="C4400">
        <f>'PID Simulator'!$D$7/SQRT(1+('PID Simulator'!$D$8*B4400)^2)</f>
        <v>1.1367940142571952E-2</v>
      </c>
      <c r="D4400">
        <f>-DEGREES(ATAN2(1,'PID Simulator'!$D$8*B4400))+DEGREES(-'PID Simulator'!$D$9*B4400)</f>
        <v>-593.32805715360382</v>
      </c>
    </row>
    <row r="4401" spans="1:4" x14ac:dyDescent="0.15">
      <c r="A4401">
        <v>4400</v>
      </c>
      <c r="B4401">
        <v>8.7980999999999998</v>
      </c>
      <c r="C4401">
        <f>'PID Simulator'!$D$7/SQRT(1+('PID Simulator'!$D$8*B4401)^2)</f>
        <v>1.1365356295704156E-2</v>
      </c>
      <c r="D4401">
        <f>-DEGREES(ATAN2(1,'PID Simulator'!$D$8*B4401))+DEGREES(-'PID Simulator'!$D$9*B4401)</f>
        <v>-593.442796765715</v>
      </c>
    </row>
    <row r="4402" spans="1:4" x14ac:dyDescent="0.15">
      <c r="A4402">
        <v>4401</v>
      </c>
      <c r="B4402">
        <v>8.8001000000000005</v>
      </c>
      <c r="C4402">
        <f>'PID Simulator'!$D$7/SQRT(1+('PID Simulator'!$D$8*B4402)^2)</f>
        <v>1.1362773623071353E-2</v>
      </c>
      <c r="D4402">
        <f>-DEGREES(ATAN2(1,'PID Simulator'!$D$8*B4402))+DEGREES(-'PID Simulator'!$D$9*B4402)</f>
        <v>-593.55753631053881</v>
      </c>
    </row>
    <row r="4403" spans="1:4" x14ac:dyDescent="0.15">
      <c r="A4403">
        <v>4402</v>
      </c>
      <c r="B4403">
        <v>8.8020999999999994</v>
      </c>
      <c r="C4403">
        <f>'PID Simulator'!$D$7/SQRT(1+('PID Simulator'!$D$8*B4403)^2)</f>
        <v>1.1360192123873332E-2</v>
      </c>
      <c r="D4403">
        <f>-DEGREES(ATAN2(1,'PID Simulator'!$D$8*B4403))+DEGREES(-'PID Simulator'!$D$9*B4403)</f>
        <v>-593.67227578812094</v>
      </c>
    </row>
    <row r="4404" spans="1:4" x14ac:dyDescent="0.15">
      <c r="A4404">
        <v>4403</v>
      </c>
      <c r="B4404">
        <v>8.8041</v>
      </c>
      <c r="C4404">
        <f>'PID Simulator'!$D$7/SQRT(1+('PID Simulator'!$D$8*B4404)^2)</f>
        <v>1.1357611797310591E-2</v>
      </c>
      <c r="D4404">
        <f>-DEGREES(ATAN2(1,'PID Simulator'!$D$8*B4404))+DEGREES(-'PID Simulator'!$D$9*B4404)</f>
        <v>-593.78701519850756</v>
      </c>
    </row>
    <row r="4405" spans="1:4" x14ac:dyDescent="0.15">
      <c r="A4405">
        <v>4404</v>
      </c>
      <c r="B4405">
        <v>8.8061000000000007</v>
      </c>
      <c r="C4405">
        <f>'PID Simulator'!$D$7/SQRT(1+('PID Simulator'!$D$8*B4405)^2)</f>
        <v>1.1355032642584376E-2</v>
      </c>
      <c r="D4405">
        <f>-DEGREES(ATAN2(1,'PID Simulator'!$D$8*B4405))+DEGREES(-'PID Simulator'!$D$9*B4405)</f>
        <v>-593.90175454174414</v>
      </c>
    </row>
    <row r="4406" spans="1:4" x14ac:dyDescent="0.15">
      <c r="A4406">
        <v>4405</v>
      </c>
      <c r="B4406">
        <v>8.8080999999999996</v>
      </c>
      <c r="C4406">
        <f>'PID Simulator'!$D$7/SQRT(1+('PID Simulator'!$D$8*B4406)^2)</f>
        <v>1.1352454658896647E-2</v>
      </c>
      <c r="D4406">
        <f>-DEGREES(ATAN2(1,'PID Simulator'!$D$8*B4406))+DEGREES(-'PID Simulator'!$D$9*B4406)</f>
        <v>-594.01649381787638</v>
      </c>
    </row>
    <row r="4407" spans="1:4" x14ac:dyDescent="0.15">
      <c r="A4407">
        <v>4406</v>
      </c>
      <c r="B4407">
        <v>8.8101000000000003</v>
      </c>
      <c r="C4407">
        <f>'PID Simulator'!$D$7/SQRT(1+('PID Simulator'!$D$8*B4407)^2)</f>
        <v>1.1349877845450084E-2</v>
      </c>
      <c r="D4407">
        <f>-DEGREES(ATAN2(1,'PID Simulator'!$D$8*B4407))+DEGREES(-'PID Simulator'!$D$9*B4407)</f>
        <v>-594.13123302695033</v>
      </c>
    </row>
    <row r="4408" spans="1:4" x14ac:dyDescent="0.15">
      <c r="A4408">
        <v>4407</v>
      </c>
      <c r="B4408">
        <v>8.8120999999999992</v>
      </c>
      <c r="C4408">
        <f>'PID Simulator'!$D$7/SQRT(1+('PID Simulator'!$D$8*B4408)^2)</f>
        <v>1.1347302201448101E-2</v>
      </c>
      <c r="D4408">
        <f>-DEGREES(ATAN2(1,'PID Simulator'!$D$8*B4408))+DEGREES(-'PID Simulator'!$D$9*B4408)</f>
        <v>-594.24597216901122</v>
      </c>
    </row>
    <row r="4409" spans="1:4" x14ac:dyDescent="0.15">
      <c r="A4409">
        <v>4408</v>
      </c>
      <c r="B4409">
        <v>8.8140999999999998</v>
      </c>
      <c r="C4409">
        <f>'PID Simulator'!$D$7/SQRT(1+('PID Simulator'!$D$8*B4409)^2)</f>
        <v>1.1344727726094831E-2</v>
      </c>
      <c r="D4409">
        <f>-DEGREES(ATAN2(1,'PID Simulator'!$D$8*B4409))+DEGREES(-'PID Simulator'!$D$9*B4409)</f>
        <v>-594.36071124410489</v>
      </c>
    </row>
    <row r="4410" spans="1:4" x14ac:dyDescent="0.15">
      <c r="A4410">
        <v>4409</v>
      </c>
      <c r="B4410">
        <v>8.8161000000000005</v>
      </c>
      <c r="C4410">
        <f>'PID Simulator'!$D$7/SQRT(1+('PID Simulator'!$D$8*B4410)^2)</f>
        <v>1.134215441859512E-2</v>
      </c>
      <c r="D4410">
        <f>-DEGREES(ATAN2(1,'PID Simulator'!$D$8*B4410))+DEGREES(-'PID Simulator'!$D$9*B4410)</f>
        <v>-594.47545025227703</v>
      </c>
    </row>
    <row r="4411" spans="1:4" x14ac:dyDescent="0.15">
      <c r="A4411">
        <v>4410</v>
      </c>
      <c r="B4411">
        <v>8.8180999999999994</v>
      </c>
      <c r="C4411">
        <f>'PID Simulator'!$D$7/SQRT(1+('PID Simulator'!$D$8*B4411)^2)</f>
        <v>1.1339582278154554E-2</v>
      </c>
      <c r="D4411">
        <f>-DEGREES(ATAN2(1,'PID Simulator'!$D$8*B4411))+DEGREES(-'PID Simulator'!$D$9*B4411)</f>
        <v>-594.59018919357277</v>
      </c>
    </row>
    <row r="4412" spans="1:4" x14ac:dyDescent="0.15">
      <c r="A4412">
        <v>4411</v>
      </c>
      <c r="B4412">
        <v>8.8201000000000001</v>
      </c>
      <c r="C4412">
        <f>'PID Simulator'!$D$7/SQRT(1+('PID Simulator'!$D$8*B4412)^2)</f>
        <v>1.1337011303979419E-2</v>
      </c>
      <c r="D4412">
        <f>-DEGREES(ATAN2(1,'PID Simulator'!$D$8*B4412))+DEGREES(-'PID Simulator'!$D$9*B4412)</f>
        <v>-594.70492806803793</v>
      </c>
    </row>
    <row r="4413" spans="1:4" x14ac:dyDescent="0.15">
      <c r="A4413">
        <v>4412</v>
      </c>
      <c r="B4413">
        <v>8.8221000000000007</v>
      </c>
      <c r="C4413">
        <f>'PID Simulator'!$D$7/SQRT(1+('PID Simulator'!$D$8*B4413)^2)</f>
        <v>1.1334441495276737E-2</v>
      </c>
      <c r="D4413">
        <f>-DEGREES(ATAN2(1,'PID Simulator'!$D$8*B4413))+DEGREES(-'PID Simulator'!$D$9*B4413)</f>
        <v>-594.81966687571787</v>
      </c>
    </row>
    <row r="4414" spans="1:4" x14ac:dyDescent="0.15">
      <c r="A4414">
        <v>4413</v>
      </c>
      <c r="B4414">
        <v>8.8240999999999996</v>
      </c>
      <c r="C4414">
        <f>'PID Simulator'!$D$7/SQRT(1+('PID Simulator'!$D$8*B4414)^2)</f>
        <v>1.1331872851254235E-2</v>
      </c>
      <c r="D4414">
        <f>-DEGREES(ATAN2(1,'PID Simulator'!$D$8*B4414))+DEGREES(-'PID Simulator'!$D$9*B4414)</f>
        <v>-594.93440561665795</v>
      </c>
    </row>
    <row r="4415" spans="1:4" x14ac:dyDescent="0.15">
      <c r="A4415">
        <v>4414</v>
      </c>
      <c r="B4415">
        <v>8.8261000000000003</v>
      </c>
      <c r="C4415">
        <f>'PID Simulator'!$D$7/SQRT(1+('PID Simulator'!$D$8*B4415)^2)</f>
        <v>1.1329305371120372E-2</v>
      </c>
      <c r="D4415">
        <f>-DEGREES(ATAN2(1,'PID Simulator'!$D$8*B4415))+DEGREES(-'PID Simulator'!$D$9*B4415)</f>
        <v>-595.04914429090354</v>
      </c>
    </row>
    <row r="4416" spans="1:4" x14ac:dyDescent="0.15">
      <c r="A4416">
        <v>4415</v>
      </c>
      <c r="B4416">
        <v>8.8280999999999992</v>
      </c>
      <c r="C4416">
        <f>'PID Simulator'!$D$7/SQRT(1+('PID Simulator'!$D$8*B4416)^2)</f>
        <v>1.1326739054084311E-2</v>
      </c>
      <c r="D4416">
        <f>-DEGREES(ATAN2(1,'PID Simulator'!$D$8*B4416))+DEGREES(-'PID Simulator'!$D$9*B4416)</f>
        <v>-595.16388289849999</v>
      </c>
    </row>
    <row r="4417" spans="1:4" x14ac:dyDescent="0.15">
      <c r="A4417">
        <v>4416</v>
      </c>
      <c r="B4417">
        <v>8.8300999999999998</v>
      </c>
      <c r="C4417">
        <f>'PID Simulator'!$D$7/SQRT(1+('PID Simulator'!$D$8*B4417)^2)</f>
        <v>1.1324173899355935E-2</v>
      </c>
      <c r="D4417">
        <f>-DEGREES(ATAN2(1,'PID Simulator'!$D$8*B4417))+DEGREES(-'PID Simulator'!$D$9*B4417)</f>
        <v>-595.27862143949255</v>
      </c>
    </row>
    <row r="4418" spans="1:4" x14ac:dyDescent="0.15">
      <c r="A4418">
        <v>4417</v>
      </c>
      <c r="B4418">
        <v>8.8321000000000005</v>
      </c>
      <c r="C4418">
        <f>'PID Simulator'!$D$7/SQRT(1+('PID Simulator'!$D$8*B4418)^2)</f>
        <v>1.1321609906145851E-2</v>
      </c>
      <c r="D4418">
        <f>-DEGREES(ATAN2(1,'PID Simulator'!$D$8*B4418))+DEGREES(-'PID Simulator'!$D$9*B4418)</f>
        <v>-595.39335991392659</v>
      </c>
    </row>
    <row r="4419" spans="1:4" x14ac:dyDescent="0.15">
      <c r="A4419">
        <v>4418</v>
      </c>
      <c r="B4419">
        <v>8.8340999999999994</v>
      </c>
      <c r="C4419">
        <f>'PID Simulator'!$D$7/SQRT(1+('PID Simulator'!$D$8*B4419)^2)</f>
        <v>1.1319047073665369E-2</v>
      </c>
      <c r="D4419">
        <f>-DEGREES(ATAN2(1,'PID Simulator'!$D$8*B4419))+DEGREES(-'PID Simulator'!$D$9*B4419)</f>
        <v>-595.50809832184711</v>
      </c>
    </row>
    <row r="4420" spans="1:4" x14ac:dyDescent="0.15">
      <c r="A4420">
        <v>4419</v>
      </c>
      <c r="B4420">
        <v>8.8361000000000001</v>
      </c>
      <c r="C4420">
        <f>'PID Simulator'!$D$7/SQRT(1+('PID Simulator'!$D$8*B4420)^2)</f>
        <v>1.1316485401126517E-2</v>
      </c>
      <c r="D4420">
        <f>-DEGREES(ATAN2(1,'PID Simulator'!$D$8*B4420))+DEGREES(-'PID Simulator'!$D$9*B4420)</f>
        <v>-595.62283666329938</v>
      </c>
    </row>
    <row r="4421" spans="1:4" x14ac:dyDescent="0.15">
      <c r="A4421">
        <v>4420</v>
      </c>
      <c r="B4421">
        <v>8.8381000000000007</v>
      </c>
      <c r="C4421">
        <f>'PID Simulator'!$D$7/SQRT(1+('PID Simulator'!$D$8*B4421)^2)</f>
        <v>1.1313924887742043E-2</v>
      </c>
      <c r="D4421">
        <f>-DEGREES(ATAN2(1,'PID Simulator'!$D$8*B4421))+DEGREES(-'PID Simulator'!$D$9*B4421)</f>
        <v>-595.73757493832852</v>
      </c>
    </row>
    <row r="4422" spans="1:4" x14ac:dyDescent="0.15">
      <c r="A4422">
        <v>4421</v>
      </c>
      <c r="B4422">
        <v>8.8400999999999996</v>
      </c>
      <c r="C4422">
        <f>'PID Simulator'!$D$7/SQRT(1+('PID Simulator'!$D$8*B4422)^2)</f>
        <v>1.1311365532725394E-2</v>
      </c>
      <c r="D4422">
        <f>-DEGREES(ATAN2(1,'PID Simulator'!$D$8*B4422))+DEGREES(-'PID Simulator'!$D$9*B4422)</f>
        <v>-595.85231314697944</v>
      </c>
    </row>
    <row r="4423" spans="1:4" x14ac:dyDescent="0.15">
      <c r="A4423">
        <v>4422</v>
      </c>
      <c r="B4423">
        <v>8.8421000000000003</v>
      </c>
      <c r="C4423">
        <f>'PID Simulator'!$D$7/SQRT(1+('PID Simulator'!$D$8*B4423)^2)</f>
        <v>1.1308807335290738E-2</v>
      </c>
      <c r="D4423">
        <f>-DEGREES(ATAN2(1,'PID Simulator'!$D$8*B4423))+DEGREES(-'PID Simulator'!$D$9*B4423)</f>
        <v>-595.96705128929739</v>
      </c>
    </row>
    <row r="4424" spans="1:4" x14ac:dyDescent="0.15">
      <c r="A4424">
        <v>4423</v>
      </c>
      <c r="B4424">
        <v>8.8440999999999992</v>
      </c>
      <c r="C4424">
        <f>'PID Simulator'!$D$7/SQRT(1+('PID Simulator'!$D$8*B4424)^2)</f>
        <v>1.1306250294652955E-2</v>
      </c>
      <c r="D4424">
        <f>-DEGREES(ATAN2(1,'PID Simulator'!$D$8*B4424))+DEGREES(-'PID Simulator'!$D$9*B4424)</f>
        <v>-596.08178936532727</v>
      </c>
    </row>
    <row r="4425" spans="1:4" x14ac:dyDescent="0.15">
      <c r="A4425">
        <v>4424</v>
      </c>
      <c r="B4425">
        <v>8.8460999999999999</v>
      </c>
      <c r="C4425">
        <f>'PID Simulator'!$D$7/SQRT(1+('PID Simulator'!$D$8*B4425)^2)</f>
        <v>1.1303694410027621E-2</v>
      </c>
      <c r="D4425">
        <f>-DEGREES(ATAN2(1,'PID Simulator'!$D$8*B4425))+DEGREES(-'PID Simulator'!$D$9*B4425)</f>
        <v>-596.1965273751141</v>
      </c>
    </row>
    <row r="4426" spans="1:4" x14ac:dyDescent="0.15">
      <c r="A4426">
        <v>4425</v>
      </c>
      <c r="B4426">
        <v>8.8481000000000005</v>
      </c>
      <c r="C4426">
        <f>'PID Simulator'!$D$7/SQRT(1+('PID Simulator'!$D$8*B4426)^2)</f>
        <v>1.1301139680631036E-2</v>
      </c>
      <c r="D4426">
        <f>-DEGREES(ATAN2(1,'PID Simulator'!$D$8*B4426))+DEGREES(-'PID Simulator'!$D$9*B4426)</f>
        <v>-596.31126531870279</v>
      </c>
    </row>
    <row r="4427" spans="1:4" x14ac:dyDescent="0.15">
      <c r="A4427">
        <v>4426</v>
      </c>
      <c r="B4427">
        <v>8.8500999999999994</v>
      </c>
      <c r="C4427">
        <f>'PID Simulator'!$D$7/SQRT(1+('PID Simulator'!$D$8*B4427)^2)</f>
        <v>1.129858610568021E-2</v>
      </c>
      <c r="D4427">
        <f>-DEGREES(ATAN2(1,'PID Simulator'!$D$8*B4427))+DEGREES(-'PID Simulator'!$D$9*B4427)</f>
        <v>-596.42600319613791</v>
      </c>
    </row>
    <row r="4428" spans="1:4" x14ac:dyDescent="0.15">
      <c r="A4428">
        <v>4427</v>
      </c>
      <c r="B4428">
        <v>8.8521000000000001</v>
      </c>
      <c r="C4428">
        <f>'PID Simulator'!$D$7/SQRT(1+('PID Simulator'!$D$8*B4428)^2)</f>
        <v>1.129603368439284E-2</v>
      </c>
      <c r="D4428">
        <f>-DEGREES(ATAN2(1,'PID Simulator'!$D$8*B4428))+DEGREES(-'PID Simulator'!$D$9*B4428)</f>
        <v>-596.54074100746482</v>
      </c>
    </row>
    <row r="4429" spans="1:4" x14ac:dyDescent="0.15">
      <c r="A4429">
        <v>4428</v>
      </c>
      <c r="B4429">
        <v>8.8541000000000007</v>
      </c>
      <c r="C4429">
        <f>'PID Simulator'!$D$7/SQRT(1+('PID Simulator'!$D$8*B4429)^2)</f>
        <v>1.1293482415987351E-2</v>
      </c>
      <c r="D4429">
        <f>-DEGREES(ATAN2(1,'PID Simulator'!$D$8*B4429))+DEGREES(-'PID Simulator'!$D$9*B4429)</f>
        <v>-596.65547875272796</v>
      </c>
    </row>
    <row r="4430" spans="1:4" x14ac:dyDescent="0.15">
      <c r="A4430">
        <v>4429</v>
      </c>
      <c r="B4430">
        <v>8.8560999999999996</v>
      </c>
      <c r="C4430">
        <f>'PID Simulator'!$D$7/SQRT(1+('PID Simulator'!$D$8*B4430)^2)</f>
        <v>1.1290932299682869E-2</v>
      </c>
      <c r="D4430">
        <f>-DEGREES(ATAN2(1,'PID Simulator'!$D$8*B4430))+DEGREES(-'PID Simulator'!$D$9*B4430)</f>
        <v>-596.77021643197202</v>
      </c>
    </row>
    <row r="4431" spans="1:4" x14ac:dyDescent="0.15">
      <c r="A4431">
        <v>4430</v>
      </c>
      <c r="B4431">
        <v>8.8581000000000003</v>
      </c>
      <c r="C4431">
        <f>'PID Simulator'!$D$7/SQRT(1+('PID Simulator'!$D$8*B4431)^2)</f>
        <v>1.1288383334699212E-2</v>
      </c>
      <c r="D4431">
        <f>-DEGREES(ATAN2(1,'PID Simulator'!$D$8*B4431))+DEGREES(-'PID Simulator'!$D$9*B4431)</f>
        <v>-596.88495404524201</v>
      </c>
    </row>
    <row r="4432" spans="1:4" x14ac:dyDescent="0.15">
      <c r="A4432">
        <v>4431</v>
      </c>
      <c r="B4432">
        <v>8.8600999999999992</v>
      </c>
      <c r="C4432">
        <f>'PID Simulator'!$D$7/SQRT(1+('PID Simulator'!$D$8*B4432)^2)</f>
        <v>1.128583552025692E-2</v>
      </c>
      <c r="D4432">
        <f>-DEGREES(ATAN2(1,'PID Simulator'!$D$8*B4432))+DEGREES(-'PID Simulator'!$D$9*B4432)</f>
        <v>-596.99969159258228</v>
      </c>
    </row>
    <row r="4433" spans="1:4" x14ac:dyDescent="0.15">
      <c r="A4433">
        <v>4432</v>
      </c>
      <c r="B4433">
        <v>8.8620999999999999</v>
      </c>
      <c r="C4433">
        <f>'PID Simulator'!$D$7/SQRT(1+('PID Simulator'!$D$8*B4433)^2)</f>
        <v>1.1283288855577226E-2</v>
      </c>
      <c r="D4433">
        <f>-DEGREES(ATAN2(1,'PID Simulator'!$D$8*B4433))+DEGREES(-'PID Simulator'!$D$9*B4433)</f>
        <v>-597.11442907403773</v>
      </c>
    </row>
    <row r="4434" spans="1:4" x14ac:dyDescent="0.15">
      <c r="A4434">
        <v>4433</v>
      </c>
      <c r="B4434">
        <v>8.8641000000000005</v>
      </c>
      <c r="C4434">
        <f>'PID Simulator'!$D$7/SQRT(1+('PID Simulator'!$D$8*B4434)^2)</f>
        <v>1.1280743339882066E-2</v>
      </c>
      <c r="D4434">
        <f>-DEGREES(ATAN2(1,'PID Simulator'!$D$8*B4434))+DEGREES(-'PID Simulator'!$D$9*B4434)</f>
        <v>-597.22916648965281</v>
      </c>
    </row>
    <row r="4435" spans="1:4" x14ac:dyDescent="0.15">
      <c r="A4435">
        <v>4434</v>
      </c>
      <c r="B4435">
        <v>8.8660999999999994</v>
      </c>
      <c r="C4435">
        <f>'PID Simulator'!$D$7/SQRT(1+('PID Simulator'!$D$8*B4435)^2)</f>
        <v>1.1278198972394083E-2</v>
      </c>
      <c r="D4435">
        <f>-DEGREES(ATAN2(1,'PID Simulator'!$D$8*B4435))+DEGREES(-'PID Simulator'!$D$9*B4435)</f>
        <v>-597.34390383947209</v>
      </c>
    </row>
    <row r="4436" spans="1:4" x14ac:dyDescent="0.15">
      <c r="A4436">
        <v>4435</v>
      </c>
      <c r="B4436">
        <v>8.8681000000000001</v>
      </c>
      <c r="C4436">
        <f>'PID Simulator'!$D$7/SQRT(1+('PID Simulator'!$D$8*B4436)^2)</f>
        <v>1.1275655752336616E-2</v>
      </c>
      <c r="D4436">
        <f>-DEGREES(ATAN2(1,'PID Simulator'!$D$8*B4436))+DEGREES(-'PID Simulator'!$D$9*B4436)</f>
        <v>-597.45864112354013</v>
      </c>
    </row>
    <row r="4437" spans="1:4" x14ac:dyDescent="0.15">
      <c r="A4437">
        <v>4436</v>
      </c>
      <c r="B4437">
        <v>8.8701000000000008</v>
      </c>
      <c r="C4437">
        <f>'PID Simulator'!$D$7/SQRT(1+('PID Simulator'!$D$8*B4437)^2)</f>
        <v>1.1273113678933704E-2</v>
      </c>
      <c r="D4437">
        <f>-DEGREES(ATAN2(1,'PID Simulator'!$D$8*B4437))+DEGREES(-'PID Simulator'!$D$9*B4437)</f>
        <v>-597.57337834190128</v>
      </c>
    </row>
    <row r="4438" spans="1:4" x14ac:dyDescent="0.15">
      <c r="A4438">
        <v>4437</v>
      </c>
      <c r="B4438">
        <v>8.8720999999999997</v>
      </c>
      <c r="C4438">
        <f>'PID Simulator'!$D$7/SQRT(1+('PID Simulator'!$D$8*B4438)^2)</f>
        <v>1.1270572751410093E-2</v>
      </c>
      <c r="D4438">
        <f>-DEGREES(ATAN2(1,'PID Simulator'!$D$8*B4438))+DEGREES(-'PID Simulator'!$D$9*B4438)</f>
        <v>-597.68811549459997</v>
      </c>
    </row>
    <row r="4439" spans="1:4" x14ac:dyDescent="0.15">
      <c r="A4439">
        <v>4438</v>
      </c>
      <c r="B4439">
        <v>8.8741000000000003</v>
      </c>
      <c r="C4439">
        <f>'PID Simulator'!$D$7/SQRT(1+('PID Simulator'!$D$8*B4439)^2)</f>
        <v>1.126803296899122E-2</v>
      </c>
      <c r="D4439">
        <f>-DEGREES(ATAN2(1,'PID Simulator'!$D$8*B4439))+DEGREES(-'PID Simulator'!$D$9*B4439)</f>
        <v>-597.80285258168078</v>
      </c>
    </row>
    <row r="4440" spans="1:4" x14ac:dyDescent="0.15">
      <c r="A4440">
        <v>4439</v>
      </c>
      <c r="B4440">
        <v>8.8760999999999992</v>
      </c>
      <c r="C4440">
        <f>'PID Simulator'!$D$7/SQRT(1+('PID Simulator'!$D$8*B4440)^2)</f>
        <v>1.1265494330903219E-2</v>
      </c>
      <c r="D4440">
        <f>-DEGREES(ATAN2(1,'PID Simulator'!$D$8*B4440))+DEGREES(-'PID Simulator'!$D$9*B4440)</f>
        <v>-597.91758960318793</v>
      </c>
    </row>
    <row r="4441" spans="1:4" x14ac:dyDescent="0.15">
      <c r="A4441">
        <v>4440</v>
      </c>
      <c r="B4441">
        <v>8.8780999999999999</v>
      </c>
      <c r="C4441">
        <f>'PID Simulator'!$D$7/SQRT(1+('PID Simulator'!$D$8*B4441)^2)</f>
        <v>1.1262956836372929E-2</v>
      </c>
      <c r="D4441">
        <f>-DEGREES(ATAN2(1,'PID Simulator'!$D$8*B4441))+DEGREES(-'PID Simulator'!$D$9*B4441)</f>
        <v>-598.03232655916565</v>
      </c>
    </row>
    <row r="4442" spans="1:4" x14ac:dyDescent="0.15">
      <c r="A4442">
        <v>4441</v>
      </c>
      <c r="B4442">
        <v>8.8801000000000005</v>
      </c>
      <c r="C4442">
        <f>'PID Simulator'!$D$7/SQRT(1+('PID Simulator'!$D$8*B4442)^2)</f>
        <v>1.1260420484627878E-2</v>
      </c>
      <c r="D4442">
        <f>-DEGREES(ATAN2(1,'PID Simulator'!$D$8*B4442))+DEGREES(-'PID Simulator'!$D$9*B4442)</f>
        <v>-598.14706344965839</v>
      </c>
    </row>
    <row r="4443" spans="1:4" x14ac:dyDescent="0.15">
      <c r="A4443">
        <v>4442</v>
      </c>
      <c r="B4443">
        <v>8.8820999999999994</v>
      </c>
      <c r="C4443">
        <f>'PID Simulator'!$D$7/SQRT(1+('PID Simulator'!$D$8*B4443)^2)</f>
        <v>1.1257885274896292E-2</v>
      </c>
      <c r="D4443">
        <f>-DEGREES(ATAN2(1,'PID Simulator'!$D$8*B4443))+DEGREES(-'PID Simulator'!$D$9*B4443)</f>
        <v>-598.26180027471014</v>
      </c>
    </row>
    <row r="4444" spans="1:4" x14ac:dyDescent="0.15">
      <c r="A4444">
        <v>4443</v>
      </c>
      <c r="B4444">
        <v>8.8841000000000001</v>
      </c>
      <c r="C4444">
        <f>'PID Simulator'!$D$7/SQRT(1+('PID Simulator'!$D$8*B4444)^2)</f>
        <v>1.1255351206407091E-2</v>
      </c>
      <c r="D4444">
        <f>-DEGREES(ATAN2(1,'PID Simulator'!$D$8*B4444))+DEGREES(-'PID Simulator'!$D$9*B4444)</f>
        <v>-598.37653703436536</v>
      </c>
    </row>
    <row r="4445" spans="1:4" x14ac:dyDescent="0.15">
      <c r="A4445">
        <v>4444</v>
      </c>
      <c r="B4445">
        <v>8.8861000000000008</v>
      </c>
      <c r="C4445">
        <f>'PID Simulator'!$D$7/SQRT(1+('PID Simulator'!$D$8*B4445)^2)</f>
        <v>1.1252818278389894E-2</v>
      </c>
      <c r="D4445">
        <f>-DEGREES(ATAN2(1,'PID Simulator'!$D$8*B4445))+DEGREES(-'PID Simulator'!$D$9*B4445)</f>
        <v>-598.49127372866803</v>
      </c>
    </row>
    <row r="4446" spans="1:4" x14ac:dyDescent="0.15">
      <c r="A4446">
        <v>4445</v>
      </c>
      <c r="B4446">
        <v>8.8880999999999997</v>
      </c>
      <c r="C4446">
        <f>'PID Simulator'!$D$7/SQRT(1+('PID Simulator'!$D$8*B4446)^2)</f>
        <v>1.1250286490075007E-2</v>
      </c>
      <c r="D4446">
        <f>-DEGREES(ATAN2(1,'PID Simulator'!$D$8*B4446))+DEGREES(-'PID Simulator'!$D$9*B4446)</f>
        <v>-598.60601035766229</v>
      </c>
    </row>
    <row r="4447" spans="1:4" x14ac:dyDescent="0.15">
      <c r="A4447">
        <v>4446</v>
      </c>
      <c r="B4447">
        <v>8.8901000000000003</v>
      </c>
      <c r="C4447">
        <f>'PID Simulator'!$D$7/SQRT(1+('PID Simulator'!$D$8*B4447)^2)</f>
        <v>1.1247755840693426E-2</v>
      </c>
      <c r="D4447">
        <f>-DEGREES(ATAN2(1,'PID Simulator'!$D$8*B4447))+DEGREES(-'PID Simulator'!$D$9*B4447)</f>
        <v>-598.72074692139222</v>
      </c>
    </row>
    <row r="4448" spans="1:4" x14ac:dyDescent="0.15">
      <c r="A4448">
        <v>4447</v>
      </c>
      <c r="B4448">
        <v>8.8920999999999992</v>
      </c>
      <c r="C4448">
        <f>'PID Simulator'!$D$7/SQRT(1+('PID Simulator'!$D$8*B4448)^2)</f>
        <v>1.1245226329476851E-2</v>
      </c>
      <c r="D4448">
        <f>-DEGREES(ATAN2(1,'PID Simulator'!$D$8*B4448))+DEGREES(-'PID Simulator'!$D$9*B4448)</f>
        <v>-598.83548341990183</v>
      </c>
    </row>
    <row r="4449" spans="1:4" x14ac:dyDescent="0.15">
      <c r="A4449">
        <v>4448</v>
      </c>
      <c r="B4449">
        <v>8.8940999999999999</v>
      </c>
      <c r="C4449">
        <f>'PID Simulator'!$D$7/SQRT(1+('PID Simulator'!$D$8*B4449)^2)</f>
        <v>1.1242697955657657E-2</v>
      </c>
      <c r="D4449">
        <f>-DEGREES(ATAN2(1,'PID Simulator'!$D$8*B4449))+DEGREES(-'PID Simulator'!$D$9*B4449)</f>
        <v>-598.95021985323513</v>
      </c>
    </row>
    <row r="4450" spans="1:4" x14ac:dyDescent="0.15">
      <c r="A4450">
        <v>4449</v>
      </c>
      <c r="B4450">
        <v>8.8961000000000006</v>
      </c>
      <c r="C4450">
        <f>'PID Simulator'!$D$7/SQRT(1+('PID Simulator'!$D$8*B4450)^2)</f>
        <v>1.1240170718468924E-2</v>
      </c>
      <c r="D4450">
        <f>-DEGREES(ATAN2(1,'PID Simulator'!$D$8*B4450))+DEGREES(-'PID Simulator'!$D$9*B4450)</f>
        <v>-599.0649562214362</v>
      </c>
    </row>
    <row r="4451" spans="1:4" x14ac:dyDescent="0.15">
      <c r="A4451">
        <v>4450</v>
      </c>
      <c r="B4451">
        <v>8.8980999999999995</v>
      </c>
      <c r="C4451">
        <f>'PID Simulator'!$D$7/SQRT(1+('PID Simulator'!$D$8*B4451)^2)</f>
        <v>1.123764461714441E-2</v>
      </c>
      <c r="D4451">
        <f>-DEGREES(ATAN2(1,'PID Simulator'!$D$8*B4451))+DEGREES(-'PID Simulator'!$D$9*B4451)</f>
        <v>-599.17969252454861</v>
      </c>
    </row>
    <row r="4452" spans="1:4" x14ac:dyDescent="0.15">
      <c r="A4452">
        <v>4451</v>
      </c>
      <c r="B4452">
        <v>8.9001000000000001</v>
      </c>
      <c r="C4452">
        <f>'PID Simulator'!$D$7/SQRT(1+('PID Simulator'!$D$8*B4452)^2)</f>
        <v>1.1235119650918566E-2</v>
      </c>
      <c r="D4452">
        <f>-DEGREES(ATAN2(1,'PID Simulator'!$D$8*B4452))+DEGREES(-'PID Simulator'!$D$9*B4452)</f>
        <v>-599.29442876261658</v>
      </c>
    </row>
    <row r="4453" spans="1:4" x14ac:dyDescent="0.15">
      <c r="A4453">
        <v>4452</v>
      </c>
      <c r="B4453">
        <v>8.9021000000000008</v>
      </c>
      <c r="C4453">
        <f>'PID Simulator'!$D$7/SQRT(1+('PID Simulator'!$D$8*B4453)^2)</f>
        <v>1.123259581902653E-2</v>
      </c>
      <c r="D4453">
        <f>-DEGREES(ATAN2(1,'PID Simulator'!$D$8*B4453))+DEGREES(-'PID Simulator'!$D$9*B4453)</f>
        <v>-599.40916493568375</v>
      </c>
    </row>
    <row r="4454" spans="1:4" x14ac:dyDescent="0.15">
      <c r="A4454">
        <v>4453</v>
      </c>
      <c r="B4454">
        <v>8.9040999999999997</v>
      </c>
      <c r="C4454">
        <f>'PID Simulator'!$D$7/SQRT(1+('PID Simulator'!$D$8*B4454)^2)</f>
        <v>1.1230073120704133E-2</v>
      </c>
      <c r="D4454">
        <f>-DEGREES(ATAN2(1,'PID Simulator'!$D$8*B4454))+DEGREES(-'PID Simulator'!$D$9*B4454)</f>
        <v>-599.52390104379401</v>
      </c>
    </row>
    <row r="4455" spans="1:4" x14ac:dyDescent="0.15">
      <c r="A4455">
        <v>4454</v>
      </c>
      <c r="B4455">
        <v>8.9061000000000003</v>
      </c>
      <c r="C4455">
        <f>'PID Simulator'!$D$7/SQRT(1+('PID Simulator'!$D$8*B4455)^2)</f>
        <v>1.1227551555187879E-2</v>
      </c>
      <c r="D4455">
        <f>-DEGREES(ATAN2(1,'PID Simulator'!$D$8*B4455))+DEGREES(-'PID Simulator'!$D$9*B4455)</f>
        <v>-599.63863708699103</v>
      </c>
    </row>
    <row r="4456" spans="1:4" x14ac:dyDescent="0.15">
      <c r="A4456">
        <v>4455</v>
      </c>
      <c r="B4456">
        <v>8.9080999999999992</v>
      </c>
      <c r="C4456">
        <f>'PID Simulator'!$D$7/SQRT(1+('PID Simulator'!$D$8*B4456)^2)</f>
        <v>1.1225031121714975E-2</v>
      </c>
      <c r="D4456">
        <f>-DEGREES(ATAN2(1,'PID Simulator'!$D$8*B4456))+DEGREES(-'PID Simulator'!$D$9*B4456)</f>
        <v>-599.75337306531856</v>
      </c>
    </row>
    <row r="4457" spans="1:4" x14ac:dyDescent="0.15">
      <c r="A4457">
        <v>4456</v>
      </c>
      <c r="B4457">
        <v>8.9100999999999999</v>
      </c>
      <c r="C4457">
        <f>'PID Simulator'!$D$7/SQRT(1+('PID Simulator'!$D$8*B4457)^2)</f>
        <v>1.1222511819523292E-2</v>
      </c>
      <c r="D4457">
        <f>-DEGREES(ATAN2(1,'PID Simulator'!$D$8*B4457))+DEGREES(-'PID Simulator'!$D$9*B4457)</f>
        <v>-599.86810897882026</v>
      </c>
    </row>
    <row r="4458" spans="1:4" x14ac:dyDescent="0.15">
      <c r="A4458">
        <v>4457</v>
      </c>
      <c r="B4458">
        <v>8.9121000000000006</v>
      </c>
      <c r="C4458">
        <f>'PID Simulator'!$D$7/SQRT(1+('PID Simulator'!$D$8*B4458)^2)</f>
        <v>1.12199936478514E-2</v>
      </c>
      <c r="D4458">
        <f>-DEGREES(ATAN2(1,'PID Simulator'!$D$8*B4458))+DEGREES(-'PID Simulator'!$D$9*B4458)</f>
        <v>-599.98284482753991</v>
      </c>
    </row>
    <row r="4459" spans="1:4" x14ac:dyDescent="0.15">
      <c r="A4459">
        <v>4458</v>
      </c>
      <c r="B4459">
        <v>8.9140999999999995</v>
      </c>
      <c r="C4459">
        <f>'PID Simulator'!$D$7/SQRT(1+('PID Simulator'!$D$8*B4459)^2)</f>
        <v>1.1217476605938553E-2</v>
      </c>
      <c r="D4459">
        <f>-DEGREES(ATAN2(1,'PID Simulator'!$D$8*B4459))+DEGREES(-'PID Simulator'!$D$9*B4459)</f>
        <v>-600.09758061152081</v>
      </c>
    </row>
    <row r="4460" spans="1:4" x14ac:dyDescent="0.15">
      <c r="A4460">
        <v>4459</v>
      </c>
      <c r="B4460">
        <v>8.9161000000000001</v>
      </c>
      <c r="C4460">
        <f>'PID Simulator'!$D$7/SQRT(1+('PID Simulator'!$D$8*B4460)^2)</f>
        <v>1.1214960693024674E-2</v>
      </c>
      <c r="D4460">
        <f>-DEGREES(ATAN2(1,'PID Simulator'!$D$8*B4460))+DEGREES(-'PID Simulator'!$D$9*B4460)</f>
        <v>-600.21231633080686</v>
      </c>
    </row>
    <row r="4461" spans="1:4" x14ac:dyDescent="0.15">
      <c r="A4461">
        <v>4460</v>
      </c>
      <c r="B4461">
        <v>8.9181000000000008</v>
      </c>
      <c r="C4461">
        <f>'PID Simulator'!$D$7/SQRT(1+('PID Simulator'!$D$8*B4461)^2)</f>
        <v>1.1212445908350379E-2</v>
      </c>
      <c r="D4461">
        <f>-DEGREES(ATAN2(1,'PID Simulator'!$D$8*B4461))+DEGREES(-'PID Simulator'!$D$9*B4461)</f>
        <v>-600.32705198544136</v>
      </c>
    </row>
    <row r="4462" spans="1:4" x14ac:dyDescent="0.15">
      <c r="A4462">
        <v>4461</v>
      </c>
      <c r="B4462">
        <v>8.9200999999999997</v>
      </c>
      <c r="C4462">
        <f>'PID Simulator'!$D$7/SQRT(1+('PID Simulator'!$D$8*B4462)^2)</f>
        <v>1.1209932251156967E-2</v>
      </c>
      <c r="D4462">
        <f>-DEGREES(ATAN2(1,'PID Simulator'!$D$8*B4462))+DEGREES(-'PID Simulator'!$D$9*B4462)</f>
        <v>-600.44178757546774</v>
      </c>
    </row>
    <row r="4463" spans="1:4" x14ac:dyDescent="0.15">
      <c r="A4463">
        <v>4462</v>
      </c>
      <c r="B4463">
        <v>8.9221000000000004</v>
      </c>
      <c r="C4463">
        <f>'PID Simulator'!$D$7/SQRT(1+('PID Simulator'!$D$8*B4463)^2)</f>
        <v>1.1207419720686406E-2</v>
      </c>
      <c r="D4463">
        <f>-DEGREES(ATAN2(1,'PID Simulator'!$D$8*B4463))+DEGREES(-'PID Simulator'!$D$9*B4463)</f>
        <v>-600.55652310092967</v>
      </c>
    </row>
    <row r="4464" spans="1:4" x14ac:dyDescent="0.15">
      <c r="A4464">
        <v>4463</v>
      </c>
      <c r="B4464">
        <v>8.9240999999999993</v>
      </c>
      <c r="C4464">
        <f>'PID Simulator'!$D$7/SQRT(1+('PID Simulator'!$D$8*B4464)^2)</f>
        <v>1.1204908316181353E-2</v>
      </c>
      <c r="D4464">
        <f>-DEGREES(ATAN2(1,'PID Simulator'!$D$8*B4464))+DEGREES(-'PID Simulator'!$D$9*B4464)</f>
        <v>-600.67125856187033</v>
      </c>
    </row>
    <row r="4465" spans="1:4" x14ac:dyDescent="0.15">
      <c r="A4465">
        <v>4464</v>
      </c>
      <c r="B4465">
        <v>8.9260999999999999</v>
      </c>
      <c r="C4465">
        <f>'PID Simulator'!$D$7/SQRT(1+('PID Simulator'!$D$8*B4465)^2)</f>
        <v>1.1202398036885133E-2</v>
      </c>
      <c r="D4465">
        <f>-DEGREES(ATAN2(1,'PID Simulator'!$D$8*B4465))+DEGREES(-'PID Simulator'!$D$9*B4465)</f>
        <v>-600.78599395833328</v>
      </c>
    </row>
    <row r="4466" spans="1:4" x14ac:dyDescent="0.15">
      <c r="A4466">
        <v>4465</v>
      </c>
      <c r="B4466">
        <v>8.9281000000000006</v>
      </c>
      <c r="C4466">
        <f>'PID Simulator'!$D$7/SQRT(1+('PID Simulator'!$D$8*B4466)^2)</f>
        <v>1.1199888882041761E-2</v>
      </c>
      <c r="D4466">
        <f>-DEGREES(ATAN2(1,'PID Simulator'!$D$8*B4466))+DEGREES(-'PID Simulator'!$D$9*B4466)</f>
        <v>-600.9007292903616</v>
      </c>
    </row>
    <row r="4467" spans="1:4" x14ac:dyDescent="0.15">
      <c r="A4467">
        <v>4466</v>
      </c>
      <c r="B4467">
        <v>8.9300999999999995</v>
      </c>
      <c r="C4467">
        <f>'PID Simulator'!$D$7/SQRT(1+('PID Simulator'!$D$8*B4467)^2)</f>
        <v>1.1197380850895925E-2</v>
      </c>
      <c r="D4467">
        <f>-DEGREES(ATAN2(1,'PID Simulator'!$D$8*B4467))+DEGREES(-'PID Simulator'!$D$9*B4467)</f>
        <v>-601.01546455799883</v>
      </c>
    </row>
    <row r="4468" spans="1:4" x14ac:dyDescent="0.15">
      <c r="A4468">
        <v>4467</v>
      </c>
      <c r="B4468">
        <v>8.9321000000000002</v>
      </c>
      <c r="C4468">
        <f>'PID Simulator'!$D$7/SQRT(1+('PID Simulator'!$D$8*B4468)^2)</f>
        <v>1.119487394269298E-2</v>
      </c>
      <c r="D4468">
        <f>-DEGREES(ATAN2(1,'PID Simulator'!$D$8*B4468))+DEGREES(-'PID Simulator'!$D$9*B4468)</f>
        <v>-601.13019976128805</v>
      </c>
    </row>
    <row r="4469" spans="1:4" x14ac:dyDescent="0.15">
      <c r="A4469">
        <v>4468</v>
      </c>
      <c r="B4469">
        <v>8.9341000000000008</v>
      </c>
      <c r="C4469">
        <f>'PID Simulator'!$D$7/SQRT(1+('PID Simulator'!$D$8*B4469)^2)</f>
        <v>1.1192368156678973E-2</v>
      </c>
      <c r="D4469">
        <f>-DEGREES(ATAN2(1,'PID Simulator'!$D$8*B4469))+DEGREES(-'PID Simulator'!$D$9*B4469)</f>
        <v>-601.2449349002726</v>
      </c>
    </row>
    <row r="4470" spans="1:4" x14ac:dyDescent="0.15">
      <c r="A4470">
        <v>4469</v>
      </c>
      <c r="B4470">
        <v>8.9360999999999997</v>
      </c>
      <c r="C4470">
        <f>'PID Simulator'!$D$7/SQRT(1+('PID Simulator'!$D$8*B4470)^2)</f>
        <v>1.1189863492100617E-2</v>
      </c>
      <c r="D4470">
        <f>-DEGREES(ATAN2(1,'PID Simulator'!$D$8*B4470))+DEGREES(-'PID Simulator'!$D$9*B4470)</f>
        <v>-601.35966997499554</v>
      </c>
    </row>
    <row r="4471" spans="1:4" x14ac:dyDescent="0.15">
      <c r="A4471">
        <v>4470</v>
      </c>
      <c r="B4471">
        <v>8.9381000000000004</v>
      </c>
      <c r="C4471">
        <f>'PID Simulator'!$D$7/SQRT(1+('PID Simulator'!$D$8*B4471)^2)</f>
        <v>1.1187359948205291E-2</v>
      </c>
      <c r="D4471">
        <f>-DEGREES(ATAN2(1,'PID Simulator'!$D$8*B4471))+DEGREES(-'PID Simulator'!$D$9*B4471)</f>
        <v>-601.47440498549997</v>
      </c>
    </row>
    <row r="4472" spans="1:4" x14ac:dyDescent="0.15">
      <c r="A4472">
        <v>4471</v>
      </c>
      <c r="B4472">
        <v>8.9400999999999993</v>
      </c>
      <c r="C4472">
        <f>'PID Simulator'!$D$7/SQRT(1+('PID Simulator'!$D$8*B4472)^2)</f>
        <v>1.1184857524241061E-2</v>
      </c>
      <c r="D4472">
        <f>-DEGREES(ATAN2(1,'PID Simulator'!$D$8*B4472))+DEGREES(-'PID Simulator'!$D$9*B4472)</f>
        <v>-601.58913993182898</v>
      </c>
    </row>
    <row r="4473" spans="1:4" x14ac:dyDescent="0.15">
      <c r="A4473">
        <v>4472</v>
      </c>
      <c r="B4473">
        <v>8.9420999999999999</v>
      </c>
      <c r="C4473">
        <f>'PID Simulator'!$D$7/SQRT(1+('PID Simulator'!$D$8*B4473)^2)</f>
        <v>1.1182356219456662E-2</v>
      </c>
      <c r="D4473">
        <f>-DEGREES(ATAN2(1,'PID Simulator'!$D$8*B4473))+DEGREES(-'PID Simulator'!$D$9*B4473)</f>
        <v>-601.70387481402588</v>
      </c>
    </row>
    <row r="4474" spans="1:4" x14ac:dyDescent="0.15">
      <c r="A4474">
        <v>4473</v>
      </c>
      <c r="B4474">
        <v>8.9441000000000006</v>
      </c>
      <c r="C4474">
        <f>'PID Simulator'!$D$7/SQRT(1+('PID Simulator'!$D$8*B4474)^2)</f>
        <v>1.1179856033101492E-2</v>
      </c>
      <c r="D4474">
        <f>-DEGREES(ATAN2(1,'PID Simulator'!$D$8*B4474))+DEGREES(-'PID Simulator'!$D$9*B4474)</f>
        <v>-601.81860963213342</v>
      </c>
    </row>
    <row r="4475" spans="1:4" x14ac:dyDescent="0.15">
      <c r="A4475">
        <v>4474</v>
      </c>
      <c r="B4475">
        <v>8.9460999999999995</v>
      </c>
      <c r="C4475">
        <f>'PID Simulator'!$D$7/SQRT(1+('PID Simulator'!$D$8*B4475)^2)</f>
        <v>1.1177356964425634E-2</v>
      </c>
      <c r="D4475">
        <f>-DEGREES(ATAN2(1,'PID Simulator'!$D$8*B4475))+DEGREES(-'PID Simulator'!$D$9*B4475)</f>
        <v>-601.93334438619445</v>
      </c>
    </row>
    <row r="4476" spans="1:4" x14ac:dyDescent="0.15">
      <c r="A4476">
        <v>4475</v>
      </c>
      <c r="B4476">
        <v>8.9481000000000002</v>
      </c>
      <c r="C4476">
        <f>'PID Simulator'!$D$7/SQRT(1+('PID Simulator'!$D$8*B4476)^2)</f>
        <v>1.117485901267983E-2</v>
      </c>
      <c r="D4476">
        <f>-DEGREES(ATAN2(1,'PID Simulator'!$D$8*B4476))+DEGREES(-'PID Simulator'!$D$9*B4476)</f>
        <v>-602.04807907625241</v>
      </c>
    </row>
    <row r="4477" spans="1:4" x14ac:dyDescent="0.15">
      <c r="A4477">
        <v>4476</v>
      </c>
      <c r="B4477">
        <v>8.9501000000000008</v>
      </c>
      <c r="C4477">
        <f>'PID Simulator'!$D$7/SQRT(1+('PID Simulator'!$D$8*B4477)^2)</f>
        <v>1.1172362177115492E-2</v>
      </c>
      <c r="D4477">
        <f>-DEGREES(ATAN2(1,'PID Simulator'!$D$8*B4477))+DEGREES(-'PID Simulator'!$D$9*B4477)</f>
        <v>-602.16281370234981</v>
      </c>
    </row>
    <row r="4478" spans="1:4" x14ac:dyDescent="0.15">
      <c r="A4478">
        <v>4477</v>
      </c>
      <c r="B4478">
        <v>8.9520999999999997</v>
      </c>
      <c r="C4478">
        <f>'PID Simulator'!$D$7/SQRT(1+('PID Simulator'!$D$8*B4478)^2)</f>
        <v>1.1169866456984713E-2</v>
      </c>
      <c r="D4478">
        <f>-DEGREES(ATAN2(1,'PID Simulator'!$D$8*B4478))+DEGREES(-'PID Simulator'!$D$9*B4478)</f>
        <v>-602.2775482645294</v>
      </c>
    </row>
    <row r="4479" spans="1:4" x14ac:dyDescent="0.15">
      <c r="A4479">
        <v>4478</v>
      </c>
      <c r="B4479">
        <v>8.9541000000000004</v>
      </c>
      <c r="C4479">
        <f>'PID Simulator'!$D$7/SQRT(1+('PID Simulator'!$D$8*B4479)^2)</f>
        <v>1.1167371851540238E-2</v>
      </c>
      <c r="D4479">
        <f>-DEGREES(ATAN2(1,'PID Simulator'!$D$8*B4479))+DEGREES(-'PID Simulator'!$D$9*B4479)</f>
        <v>-602.3922827628345</v>
      </c>
    </row>
    <row r="4480" spans="1:4" x14ac:dyDescent="0.15">
      <c r="A4480">
        <v>4479</v>
      </c>
      <c r="B4480">
        <v>8.9560999999999993</v>
      </c>
      <c r="C4480">
        <f>'PID Simulator'!$D$7/SQRT(1+('PID Simulator'!$D$8*B4480)^2)</f>
        <v>1.1164878360035489E-2</v>
      </c>
      <c r="D4480">
        <f>-DEGREES(ATAN2(1,'PID Simulator'!$D$8*B4480))+DEGREES(-'PID Simulator'!$D$9*B4480)</f>
        <v>-602.50701719730728</v>
      </c>
    </row>
    <row r="4481" spans="1:4" x14ac:dyDescent="0.15">
      <c r="A4481">
        <v>4480</v>
      </c>
      <c r="B4481">
        <v>8.9581</v>
      </c>
      <c r="C4481">
        <f>'PID Simulator'!$D$7/SQRT(1+('PID Simulator'!$D$8*B4481)^2)</f>
        <v>1.1162385981724551E-2</v>
      </c>
      <c r="D4481">
        <f>-DEGREES(ATAN2(1,'PID Simulator'!$D$8*B4481))+DEGREES(-'PID Simulator'!$D$9*B4481)</f>
        <v>-602.62175156799105</v>
      </c>
    </row>
    <row r="4482" spans="1:4" x14ac:dyDescent="0.15">
      <c r="A4482">
        <v>4481</v>
      </c>
      <c r="B4482">
        <v>8.9601000000000006</v>
      </c>
      <c r="C4482">
        <f>'PID Simulator'!$D$7/SQRT(1+('PID Simulator'!$D$8*B4482)^2)</f>
        <v>1.1159894715862179E-2</v>
      </c>
      <c r="D4482">
        <f>-DEGREES(ATAN2(1,'PID Simulator'!$D$8*B4482))+DEGREES(-'PID Simulator'!$D$9*B4482)</f>
        <v>-602.73648587492823</v>
      </c>
    </row>
    <row r="4483" spans="1:4" x14ac:dyDescent="0.15">
      <c r="A4483">
        <v>4482</v>
      </c>
      <c r="B4483">
        <v>8.9620999999999995</v>
      </c>
      <c r="C4483">
        <f>'PID Simulator'!$D$7/SQRT(1+('PID Simulator'!$D$8*B4483)^2)</f>
        <v>1.1157404561703785E-2</v>
      </c>
      <c r="D4483">
        <f>-DEGREES(ATAN2(1,'PID Simulator'!$D$8*B4483))+DEGREES(-'PID Simulator'!$D$9*B4483)</f>
        <v>-602.85122011816134</v>
      </c>
    </row>
    <row r="4484" spans="1:4" x14ac:dyDescent="0.15">
      <c r="A4484">
        <v>4483</v>
      </c>
      <c r="B4484">
        <v>8.9641000000000002</v>
      </c>
      <c r="C4484">
        <f>'PID Simulator'!$D$7/SQRT(1+('PID Simulator'!$D$8*B4484)^2)</f>
        <v>1.1154915518505453E-2</v>
      </c>
      <c r="D4484">
        <f>-DEGREES(ATAN2(1,'PID Simulator'!$D$8*B4484))+DEGREES(-'PID Simulator'!$D$9*B4484)</f>
        <v>-602.96595429773345</v>
      </c>
    </row>
    <row r="4485" spans="1:4" x14ac:dyDescent="0.15">
      <c r="A4485">
        <v>4484</v>
      </c>
      <c r="B4485">
        <v>8.9660999999999991</v>
      </c>
      <c r="C4485">
        <f>'PID Simulator'!$D$7/SQRT(1+('PID Simulator'!$D$8*B4485)^2)</f>
        <v>1.1152427585523931E-2</v>
      </c>
      <c r="D4485">
        <f>-DEGREES(ATAN2(1,'PID Simulator'!$D$8*B4485))+DEGREES(-'PID Simulator'!$D$9*B4485)</f>
        <v>-603.08068841368674</v>
      </c>
    </row>
    <row r="4486" spans="1:4" x14ac:dyDescent="0.15">
      <c r="A4486">
        <v>4485</v>
      </c>
      <c r="B4486">
        <v>8.9680999999999997</v>
      </c>
      <c r="C4486">
        <f>'PID Simulator'!$D$7/SQRT(1+('PID Simulator'!$D$8*B4486)^2)</f>
        <v>1.1149940762016617E-2</v>
      </c>
      <c r="D4486">
        <f>-DEGREES(ATAN2(1,'PID Simulator'!$D$8*B4486))+DEGREES(-'PID Simulator'!$D$9*B4486)</f>
        <v>-603.19542246606397</v>
      </c>
    </row>
    <row r="4487" spans="1:4" x14ac:dyDescent="0.15">
      <c r="A4487">
        <v>4486</v>
      </c>
      <c r="B4487">
        <v>8.9701000000000004</v>
      </c>
      <c r="C4487">
        <f>'PID Simulator'!$D$7/SQRT(1+('PID Simulator'!$D$8*B4487)^2)</f>
        <v>1.1147455047241588E-2</v>
      </c>
      <c r="D4487">
        <f>-DEGREES(ATAN2(1,'PID Simulator'!$D$8*B4487))+DEGREES(-'PID Simulator'!$D$9*B4487)</f>
        <v>-603.31015645490777</v>
      </c>
    </row>
    <row r="4488" spans="1:4" x14ac:dyDescent="0.15">
      <c r="A4488">
        <v>4487</v>
      </c>
      <c r="B4488">
        <v>8.9720999999999993</v>
      </c>
      <c r="C4488">
        <f>'PID Simulator'!$D$7/SQRT(1+('PID Simulator'!$D$8*B4488)^2)</f>
        <v>1.1144970440457575E-2</v>
      </c>
      <c r="D4488">
        <f>-DEGREES(ATAN2(1,'PID Simulator'!$D$8*B4488))+DEGREES(-'PID Simulator'!$D$9*B4488)</f>
        <v>-603.42489038026019</v>
      </c>
    </row>
    <row r="4489" spans="1:4" x14ac:dyDescent="0.15">
      <c r="A4489">
        <v>4488</v>
      </c>
      <c r="B4489">
        <v>8.9741</v>
      </c>
      <c r="C4489">
        <f>'PID Simulator'!$D$7/SQRT(1+('PID Simulator'!$D$8*B4489)^2)</f>
        <v>1.1142486940923964E-2</v>
      </c>
      <c r="D4489">
        <f>-DEGREES(ATAN2(1,'PID Simulator'!$D$8*B4489))+DEGREES(-'PID Simulator'!$D$9*B4489)</f>
        <v>-603.53962424216411</v>
      </c>
    </row>
    <row r="4490" spans="1:4" x14ac:dyDescent="0.15">
      <c r="A4490">
        <v>4489</v>
      </c>
      <c r="B4490">
        <v>8.9761000000000006</v>
      </c>
      <c r="C4490">
        <f>'PID Simulator'!$D$7/SQRT(1+('PID Simulator'!$D$8*B4490)^2)</f>
        <v>1.1140004547900812E-2</v>
      </c>
      <c r="D4490">
        <f>-DEGREES(ATAN2(1,'PID Simulator'!$D$8*B4490))+DEGREES(-'PID Simulator'!$D$9*B4490)</f>
        <v>-603.65435804066192</v>
      </c>
    </row>
    <row r="4491" spans="1:4" x14ac:dyDescent="0.15">
      <c r="A4491">
        <v>4490</v>
      </c>
      <c r="B4491">
        <v>8.9780999999999995</v>
      </c>
      <c r="C4491">
        <f>'PID Simulator'!$D$7/SQRT(1+('PID Simulator'!$D$8*B4491)^2)</f>
        <v>1.1137523260648831E-2</v>
      </c>
      <c r="D4491">
        <f>-DEGREES(ATAN2(1,'PID Simulator'!$D$8*B4491))+DEGREES(-'PID Simulator'!$D$9*B4491)</f>
        <v>-603.76909177579557</v>
      </c>
    </row>
    <row r="4492" spans="1:4" x14ac:dyDescent="0.15">
      <c r="A4492">
        <v>4491</v>
      </c>
      <c r="B4492">
        <v>8.9801000000000002</v>
      </c>
      <c r="C4492">
        <f>'PID Simulator'!$D$7/SQRT(1+('PID Simulator'!$D$8*B4492)^2)</f>
        <v>1.113504307842938E-2</v>
      </c>
      <c r="D4492">
        <f>-DEGREES(ATAN2(1,'PID Simulator'!$D$8*B4492))+DEGREES(-'PID Simulator'!$D$9*B4492)</f>
        <v>-603.88382544760782</v>
      </c>
    </row>
    <row r="4493" spans="1:4" x14ac:dyDescent="0.15">
      <c r="A4493">
        <v>4492</v>
      </c>
      <c r="B4493">
        <v>8.9820999999999991</v>
      </c>
      <c r="C4493">
        <f>'PID Simulator'!$D$7/SQRT(1+('PID Simulator'!$D$8*B4493)^2)</f>
        <v>1.1132564000504497E-2</v>
      </c>
      <c r="D4493">
        <f>-DEGREES(ATAN2(1,'PID Simulator'!$D$8*B4493))+DEGREES(-'PID Simulator'!$D$9*B4493)</f>
        <v>-603.99855905614072</v>
      </c>
    </row>
    <row r="4494" spans="1:4" x14ac:dyDescent="0.15">
      <c r="A4494">
        <v>4493</v>
      </c>
      <c r="B4494">
        <v>8.9840999999999998</v>
      </c>
      <c r="C4494">
        <f>'PID Simulator'!$D$7/SQRT(1+('PID Simulator'!$D$8*B4494)^2)</f>
        <v>1.1130086026136859E-2</v>
      </c>
      <c r="D4494">
        <f>-DEGREES(ATAN2(1,'PID Simulator'!$D$8*B4494))+DEGREES(-'PID Simulator'!$D$9*B4494)</f>
        <v>-604.11329260143668</v>
      </c>
    </row>
    <row r="4495" spans="1:4" x14ac:dyDescent="0.15">
      <c r="A4495">
        <v>4494</v>
      </c>
      <c r="B4495">
        <v>8.9861000000000004</v>
      </c>
      <c r="C4495">
        <f>'PID Simulator'!$D$7/SQRT(1+('PID Simulator'!$D$8*B4495)^2)</f>
        <v>1.1127609154589806E-2</v>
      </c>
      <c r="D4495">
        <f>-DEGREES(ATAN2(1,'PID Simulator'!$D$8*B4495))+DEGREES(-'PID Simulator'!$D$9*B4495)</f>
        <v>-604.228026083538</v>
      </c>
    </row>
    <row r="4496" spans="1:4" x14ac:dyDescent="0.15">
      <c r="A4496">
        <v>4495</v>
      </c>
      <c r="B4496">
        <v>8.9880999999999993</v>
      </c>
      <c r="C4496">
        <f>'PID Simulator'!$D$7/SQRT(1+('PID Simulator'!$D$8*B4496)^2)</f>
        <v>1.1125133385127333E-2</v>
      </c>
      <c r="D4496">
        <f>-DEGREES(ATAN2(1,'PID Simulator'!$D$8*B4496))+DEGREES(-'PID Simulator'!$D$9*B4496)</f>
        <v>-604.34275950248639</v>
      </c>
    </row>
    <row r="4497" spans="1:4" x14ac:dyDescent="0.15">
      <c r="A4497">
        <v>4496</v>
      </c>
      <c r="B4497">
        <v>8.9901</v>
      </c>
      <c r="C4497">
        <f>'PID Simulator'!$D$7/SQRT(1+('PID Simulator'!$D$8*B4497)^2)</f>
        <v>1.1122658717014094E-2</v>
      </c>
      <c r="D4497">
        <f>-DEGREES(ATAN2(1,'PID Simulator'!$D$8*B4497))+DEGREES(-'PID Simulator'!$D$9*B4497)</f>
        <v>-604.45749285832449</v>
      </c>
    </row>
    <row r="4498" spans="1:4" x14ac:dyDescent="0.15">
      <c r="A4498">
        <v>4497</v>
      </c>
      <c r="B4498">
        <v>8.9921000000000006</v>
      </c>
      <c r="C4498">
        <f>'PID Simulator'!$D$7/SQRT(1+('PID Simulator'!$D$8*B4498)^2)</f>
        <v>1.1120185149515389E-2</v>
      </c>
      <c r="D4498">
        <f>-DEGREES(ATAN2(1,'PID Simulator'!$D$8*B4498))+DEGREES(-'PID Simulator'!$D$9*B4498)</f>
        <v>-604.57222615109424</v>
      </c>
    </row>
    <row r="4499" spans="1:4" x14ac:dyDescent="0.15">
      <c r="A4499">
        <v>4498</v>
      </c>
      <c r="B4499">
        <v>8.9940999999999995</v>
      </c>
      <c r="C4499">
        <f>'PID Simulator'!$D$7/SQRT(1+('PID Simulator'!$D$8*B4499)^2)</f>
        <v>1.1117712681897179E-2</v>
      </c>
      <c r="D4499">
        <f>-DEGREES(ATAN2(1,'PID Simulator'!$D$8*B4499))+DEGREES(-'PID Simulator'!$D$9*B4499)</f>
        <v>-604.68695938083749</v>
      </c>
    </row>
    <row r="4500" spans="1:4" x14ac:dyDescent="0.15">
      <c r="A4500">
        <v>4499</v>
      </c>
      <c r="B4500">
        <v>8.9961000000000002</v>
      </c>
      <c r="C4500">
        <f>'PID Simulator'!$D$7/SQRT(1+('PID Simulator'!$D$8*B4500)^2)</f>
        <v>1.1115241313426068E-2</v>
      </c>
      <c r="D4500">
        <f>-DEGREES(ATAN2(1,'PID Simulator'!$D$8*B4500))+DEGREES(-'PID Simulator'!$D$9*B4500)</f>
        <v>-604.80169254759664</v>
      </c>
    </row>
    <row r="4501" spans="1:4" x14ac:dyDescent="0.15">
      <c r="A4501">
        <v>4500</v>
      </c>
      <c r="B4501">
        <v>8.9980999999999991</v>
      </c>
      <c r="C4501">
        <f>'PID Simulator'!$D$7/SQRT(1+('PID Simulator'!$D$8*B4501)^2)</f>
        <v>1.1112771043369322E-2</v>
      </c>
      <c r="D4501">
        <f>-DEGREES(ATAN2(1,'PID Simulator'!$D$8*B4501))+DEGREES(-'PID Simulator'!$D$9*B4501)</f>
        <v>-604.91642565141342</v>
      </c>
    </row>
    <row r="4502" spans="1:4" x14ac:dyDescent="0.15">
      <c r="A4502">
        <v>4501</v>
      </c>
      <c r="B4502">
        <v>9.0000999999999998</v>
      </c>
      <c r="C4502">
        <f>'PID Simulator'!$D$7/SQRT(1+('PID Simulator'!$D$8*B4502)^2)</f>
        <v>1.1110301870994852E-2</v>
      </c>
      <c r="D4502">
        <f>-DEGREES(ATAN2(1,'PID Simulator'!$D$8*B4502))+DEGREES(-'PID Simulator'!$D$9*B4502)</f>
        <v>-605.03115869233</v>
      </c>
    </row>
    <row r="4503" spans="1:4" x14ac:dyDescent="0.15">
      <c r="A4503">
        <v>4502</v>
      </c>
      <c r="B4503">
        <v>9.0021000000000004</v>
      </c>
      <c r="C4503">
        <f>'PID Simulator'!$D$7/SQRT(1+('PID Simulator'!$D$8*B4503)^2)</f>
        <v>1.1107833795571223E-2</v>
      </c>
      <c r="D4503">
        <f>-DEGREES(ATAN2(1,'PID Simulator'!$D$8*B4503))+DEGREES(-'PID Simulator'!$D$9*B4503)</f>
        <v>-605.1458916703881</v>
      </c>
    </row>
    <row r="4504" spans="1:4" x14ac:dyDescent="0.15">
      <c r="A4504">
        <v>4503</v>
      </c>
      <c r="B4504">
        <v>9.0040999999999993</v>
      </c>
      <c r="C4504">
        <f>'PID Simulator'!$D$7/SQRT(1+('PID Simulator'!$D$8*B4504)^2)</f>
        <v>1.1105366816367646E-2</v>
      </c>
      <c r="D4504">
        <f>-DEGREES(ATAN2(1,'PID Simulator'!$D$8*B4504))+DEGREES(-'PID Simulator'!$D$9*B4504)</f>
        <v>-605.26062458562967</v>
      </c>
    </row>
    <row r="4505" spans="1:4" x14ac:dyDescent="0.15">
      <c r="A4505">
        <v>4504</v>
      </c>
      <c r="B4505">
        <v>9.0061</v>
      </c>
      <c r="C4505">
        <f>'PID Simulator'!$D$7/SQRT(1+('PID Simulator'!$D$8*B4505)^2)</f>
        <v>1.1102900932653981E-2</v>
      </c>
      <c r="D4505">
        <f>-DEGREES(ATAN2(1,'PID Simulator'!$D$8*B4505))+DEGREES(-'PID Simulator'!$D$9*B4505)</f>
        <v>-605.37535743809644</v>
      </c>
    </row>
    <row r="4506" spans="1:4" x14ac:dyDescent="0.15">
      <c r="A4506">
        <v>4505</v>
      </c>
      <c r="B4506">
        <v>9.0081000000000007</v>
      </c>
      <c r="C4506">
        <f>'PID Simulator'!$D$7/SQRT(1+('PID Simulator'!$D$8*B4506)^2)</f>
        <v>1.1100436143700742E-2</v>
      </c>
      <c r="D4506">
        <f>-DEGREES(ATAN2(1,'PID Simulator'!$D$8*B4506))+DEGREES(-'PID Simulator'!$D$9*B4506)</f>
        <v>-605.49009022783048</v>
      </c>
    </row>
    <row r="4507" spans="1:4" x14ac:dyDescent="0.15">
      <c r="A4507">
        <v>4506</v>
      </c>
      <c r="B4507">
        <v>9.0100999999999996</v>
      </c>
      <c r="C4507">
        <f>'PID Simulator'!$D$7/SQRT(1+('PID Simulator'!$D$8*B4507)^2)</f>
        <v>1.1097972448779086E-2</v>
      </c>
      <c r="D4507">
        <f>-DEGREES(ATAN2(1,'PID Simulator'!$D$8*B4507))+DEGREES(-'PID Simulator'!$D$9*B4507)</f>
        <v>-605.60482295487338</v>
      </c>
    </row>
    <row r="4508" spans="1:4" x14ac:dyDescent="0.15">
      <c r="A4508">
        <v>4507</v>
      </c>
      <c r="B4508">
        <v>9.0121000000000002</v>
      </c>
      <c r="C4508">
        <f>'PID Simulator'!$D$7/SQRT(1+('PID Simulator'!$D$8*B4508)^2)</f>
        <v>1.1095509847160814E-2</v>
      </c>
      <c r="D4508">
        <f>-DEGREES(ATAN2(1,'PID Simulator'!$D$8*B4508))+DEGREES(-'PID Simulator'!$D$9*B4508)</f>
        <v>-605.71955561926677</v>
      </c>
    </row>
    <row r="4509" spans="1:4" x14ac:dyDescent="0.15">
      <c r="A4509">
        <v>4508</v>
      </c>
      <c r="B4509">
        <v>9.0140999999999991</v>
      </c>
      <c r="C4509">
        <f>'PID Simulator'!$D$7/SQRT(1+('PID Simulator'!$D$8*B4509)^2)</f>
        <v>1.109304833811838E-2</v>
      </c>
      <c r="D4509">
        <f>-DEGREES(ATAN2(1,'PID Simulator'!$D$8*B4509))+DEGREES(-'PID Simulator'!$D$9*B4509)</f>
        <v>-605.83428822105259</v>
      </c>
    </row>
    <row r="4510" spans="1:4" x14ac:dyDescent="0.15">
      <c r="A4510">
        <v>4509</v>
      </c>
      <c r="B4510">
        <v>9.0160999999999998</v>
      </c>
      <c r="C4510">
        <f>'PID Simulator'!$D$7/SQRT(1+('PID Simulator'!$D$8*B4510)^2)</f>
        <v>1.1090587920924875E-2</v>
      </c>
      <c r="D4510">
        <f>-DEGREES(ATAN2(1,'PID Simulator'!$D$8*B4510))+DEGREES(-'PID Simulator'!$D$9*B4510)</f>
        <v>-605.94902076027233</v>
      </c>
    </row>
    <row r="4511" spans="1:4" x14ac:dyDescent="0.15">
      <c r="A4511">
        <v>4510</v>
      </c>
      <c r="B4511">
        <v>9.0181000000000004</v>
      </c>
      <c r="C4511">
        <f>'PID Simulator'!$D$7/SQRT(1+('PID Simulator'!$D$8*B4511)^2)</f>
        <v>1.1088128594854044E-2</v>
      </c>
      <c r="D4511">
        <f>-DEGREES(ATAN2(1,'PID Simulator'!$D$8*B4511))+DEGREES(-'PID Simulator'!$D$9*B4511)</f>
        <v>-606.06375323696773</v>
      </c>
    </row>
    <row r="4512" spans="1:4" x14ac:dyDescent="0.15">
      <c r="A4512">
        <v>4511</v>
      </c>
      <c r="B4512">
        <v>9.0200999999999993</v>
      </c>
      <c r="C4512">
        <f>'PID Simulator'!$D$7/SQRT(1+('PID Simulator'!$D$8*B4512)^2)</f>
        <v>1.1085670359180271E-2</v>
      </c>
      <c r="D4512">
        <f>-DEGREES(ATAN2(1,'PID Simulator'!$D$8*B4512))+DEGREES(-'PID Simulator'!$D$9*B4512)</f>
        <v>-606.17848565118015</v>
      </c>
    </row>
    <row r="4513" spans="1:4" x14ac:dyDescent="0.15">
      <c r="A4513">
        <v>4512</v>
      </c>
      <c r="B4513">
        <v>9.0221</v>
      </c>
      <c r="C4513">
        <f>'PID Simulator'!$D$7/SQRT(1+('PID Simulator'!$D$8*B4513)^2)</f>
        <v>1.108321321317858E-2</v>
      </c>
      <c r="D4513">
        <f>-DEGREES(ATAN2(1,'PID Simulator'!$D$8*B4513))+DEGREES(-'PID Simulator'!$D$9*B4513)</f>
        <v>-606.29321800295133</v>
      </c>
    </row>
    <row r="4514" spans="1:4" x14ac:dyDescent="0.15">
      <c r="A4514">
        <v>4513</v>
      </c>
      <c r="B4514">
        <v>9.0241000000000007</v>
      </c>
      <c r="C4514">
        <f>'PID Simulator'!$D$7/SQRT(1+('PID Simulator'!$D$8*B4514)^2)</f>
        <v>1.1080757156124645E-2</v>
      </c>
      <c r="D4514">
        <f>-DEGREES(ATAN2(1,'PID Simulator'!$D$8*B4514))+DEGREES(-'PID Simulator'!$D$9*B4514)</f>
        <v>-606.40795029232288</v>
      </c>
    </row>
    <row r="4515" spans="1:4" x14ac:dyDescent="0.15">
      <c r="A4515">
        <v>4514</v>
      </c>
      <c r="B4515">
        <v>9.0260999999999996</v>
      </c>
      <c r="C4515">
        <f>'PID Simulator'!$D$7/SQRT(1+('PID Simulator'!$D$8*B4515)^2)</f>
        <v>1.1078302187294777E-2</v>
      </c>
      <c r="D4515">
        <f>-DEGREES(ATAN2(1,'PID Simulator'!$D$8*B4515))+DEGREES(-'PID Simulator'!$D$9*B4515)</f>
        <v>-606.52268251933594</v>
      </c>
    </row>
    <row r="4516" spans="1:4" x14ac:dyDescent="0.15">
      <c r="A4516">
        <v>4515</v>
      </c>
      <c r="B4516">
        <v>9.0281000000000002</v>
      </c>
      <c r="C4516">
        <f>'PID Simulator'!$D$7/SQRT(1+('PID Simulator'!$D$8*B4516)^2)</f>
        <v>1.1075848305965925E-2</v>
      </c>
      <c r="D4516">
        <f>-DEGREES(ATAN2(1,'PID Simulator'!$D$8*B4516))+DEGREES(-'PID Simulator'!$D$9*B4516)</f>
        <v>-606.63741468403225</v>
      </c>
    </row>
    <row r="4517" spans="1:4" x14ac:dyDescent="0.15">
      <c r="A4517">
        <v>4516</v>
      </c>
      <c r="B4517">
        <v>9.0300999999999991</v>
      </c>
      <c r="C4517">
        <f>'PID Simulator'!$D$7/SQRT(1+('PID Simulator'!$D$8*B4517)^2)</f>
        <v>1.1073395511415689E-2</v>
      </c>
      <c r="D4517">
        <f>-DEGREES(ATAN2(1,'PID Simulator'!$D$8*B4517))+DEGREES(-'PID Simulator'!$D$9*B4517)</f>
        <v>-606.75214678645307</v>
      </c>
    </row>
    <row r="4518" spans="1:4" x14ac:dyDescent="0.15">
      <c r="A4518">
        <v>4517</v>
      </c>
      <c r="B4518">
        <v>9.0320999999999998</v>
      </c>
      <c r="C4518">
        <f>'PID Simulator'!$D$7/SQRT(1+('PID Simulator'!$D$8*B4518)^2)</f>
        <v>1.1070943802922293E-2</v>
      </c>
      <c r="D4518">
        <f>-DEGREES(ATAN2(1,'PID Simulator'!$D$8*B4518))+DEGREES(-'PID Simulator'!$D$9*B4518)</f>
        <v>-606.86687882663978</v>
      </c>
    </row>
    <row r="4519" spans="1:4" x14ac:dyDescent="0.15">
      <c r="A4519">
        <v>4518</v>
      </c>
      <c r="B4519">
        <v>9.0341000000000005</v>
      </c>
      <c r="C4519">
        <f>'PID Simulator'!$D$7/SQRT(1+('PID Simulator'!$D$8*B4519)^2)</f>
        <v>1.1068493179764615E-2</v>
      </c>
      <c r="D4519">
        <f>-DEGREES(ATAN2(1,'PID Simulator'!$D$8*B4519))+DEGREES(-'PID Simulator'!$D$9*B4519)</f>
        <v>-606.98161080463365</v>
      </c>
    </row>
    <row r="4520" spans="1:4" x14ac:dyDescent="0.15">
      <c r="A4520">
        <v>4519</v>
      </c>
      <c r="B4520">
        <v>9.0360999999999994</v>
      </c>
      <c r="C4520">
        <f>'PID Simulator'!$D$7/SQRT(1+('PID Simulator'!$D$8*B4520)^2)</f>
        <v>1.1066043641222165E-2</v>
      </c>
      <c r="D4520">
        <f>-DEGREES(ATAN2(1,'PID Simulator'!$D$8*B4520))+DEGREES(-'PID Simulator'!$D$9*B4520)</f>
        <v>-607.09634272047606</v>
      </c>
    </row>
    <row r="4521" spans="1:4" x14ac:dyDescent="0.15">
      <c r="A4521">
        <v>4520</v>
      </c>
      <c r="B4521">
        <v>9.0381</v>
      </c>
      <c r="C4521">
        <f>'PID Simulator'!$D$7/SQRT(1+('PID Simulator'!$D$8*B4521)^2)</f>
        <v>1.1063595186575089E-2</v>
      </c>
      <c r="D4521">
        <f>-DEGREES(ATAN2(1,'PID Simulator'!$D$8*B4521))+DEGREES(-'PID Simulator'!$D$9*B4521)</f>
        <v>-607.21107457420828</v>
      </c>
    </row>
    <row r="4522" spans="1:4" x14ac:dyDescent="0.15">
      <c r="A4522">
        <v>4521</v>
      </c>
      <c r="B4522">
        <v>9.0401000000000007</v>
      </c>
      <c r="C4522">
        <f>'PID Simulator'!$D$7/SQRT(1+('PID Simulator'!$D$8*B4522)^2)</f>
        <v>1.106114781510417E-2</v>
      </c>
      <c r="D4522">
        <f>-DEGREES(ATAN2(1,'PID Simulator'!$D$8*B4522))+DEGREES(-'PID Simulator'!$D$9*B4522)</f>
        <v>-607.32580636587147</v>
      </c>
    </row>
    <row r="4523" spans="1:4" x14ac:dyDescent="0.15">
      <c r="A4523">
        <v>4522</v>
      </c>
      <c r="B4523">
        <v>9.0420999999999996</v>
      </c>
      <c r="C4523">
        <f>'PID Simulator'!$D$7/SQRT(1+('PID Simulator'!$D$8*B4523)^2)</f>
        <v>1.1058701526090836E-2</v>
      </c>
      <c r="D4523">
        <f>-DEGREES(ATAN2(1,'PID Simulator'!$D$8*B4523))+DEGREES(-'PID Simulator'!$D$9*B4523)</f>
        <v>-607.44053809550678</v>
      </c>
    </row>
    <row r="4524" spans="1:4" x14ac:dyDescent="0.15">
      <c r="A4524">
        <v>4523</v>
      </c>
      <c r="B4524">
        <v>9.0441000000000003</v>
      </c>
      <c r="C4524">
        <f>'PID Simulator'!$D$7/SQRT(1+('PID Simulator'!$D$8*B4524)^2)</f>
        <v>1.1056256318817133E-2</v>
      </c>
      <c r="D4524">
        <f>-DEGREES(ATAN2(1,'PID Simulator'!$D$8*B4524))+DEGREES(-'PID Simulator'!$D$9*B4524)</f>
        <v>-607.55526976315537</v>
      </c>
    </row>
    <row r="4525" spans="1:4" x14ac:dyDescent="0.15">
      <c r="A4525">
        <v>4524</v>
      </c>
      <c r="B4525">
        <v>9.0460999999999991</v>
      </c>
      <c r="C4525">
        <f>'PID Simulator'!$D$7/SQRT(1+('PID Simulator'!$D$8*B4525)^2)</f>
        <v>1.105381219256576E-2</v>
      </c>
      <c r="D4525">
        <f>-DEGREES(ATAN2(1,'PID Simulator'!$D$8*B4525))+DEGREES(-'PID Simulator'!$D$9*B4525)</f>
        <v>-607.67000136885838</v>
      </c>
    </row>
    <row r="4526" spans="1:4" x14ac:dyDescent="0.15">
      <c r="A4526">
        <v>4525</v>
      </c>
      <c r="B4526">
        <v>9.0480999999999998</v>
      </c>
      <c r="C4526">
        <f>'PID Simulator'!$D$7/SQRT(1+('PID Simulator'!$D$8*B4526)^2)</f>
        <v>1.1051369146620034E-2</v>
      </c>
      <c r="D4526">
        <f>-DEGREES(ATAN2(1,'PID Simulator'!$D$8*B4526))+DEGREES(-'PID Simulator'!$D$9*B4526)</f>
        <v>-607.78473291265698</v>
      </c>
    </row>
    <row r="4527" spans="1:4" x14ac:dyDescent="0.15">
      <c r="A4527">
        <v>4526</v>
      </c>
      <c r="B4527">
        <v>9.0501000000000005</v>
      </c>
      <c r="C4527">
        <f>'PID Simulator'!$D$7/SQRT(1+('PID Simulator'!$D$8*B4527)^2)</f>
        <v>1.104892718026392E-2</v>
      </c>
      <c r="D4527">
        <f>-DEGREES(ATAN2(1,'PID Simulator'!$D$8*B4527))+DEGREES(-'PID Simulator'!$D$9*B4527)</f>
        <v>-607.89946439459209</v>
      </c>
    </row>
    <row r="4528" spans="1:4" x14ac:dyDescent="0.15">
      <c r="A4528">
        <v>4527</v>
      </c>
      <c r="B4528">
        <v>9.0520999999999994</v>
      </c>
      <c r="C4528">
        <f>'PID Simulator'!$D$7/SQRT(1+('PID Simulator'!$D$8*B4528)^2)</f>
        <v>1.1046486292782006E-2</v>
      </c>
      <c r="D4528">
        <f>-DEGREES(ATAN2(1,'PID Simulator'!$D$8*B4528))+DEGREES(-'PID Simulator'!$D$9*B4528)</f>
        <v>-608.01419581470452</v>
      </c>
    </row>
    <row r="4529" spans="1:4" x14ac:dyDescent="0.15">
      <c r="A4529">
        <v>4528</v>
      </c>
      <c r="B4529">
        <v>9.0541</v>
      </c>
      <c r="C4529">
        <f>'PID Simulator'!$D$7/SQRT(1+('PID Simulator'!$D$8*B4529)^2)</f>
        <v>1.1044046483459512E-2</v>
      </c>
      <c r="D4529">
        <f>-DEGREES(ATAN2(1,'PID Simulator'!$D$8*B4529))+DEGREES(-'PID Simulator'!$D$9*B4529)</f>
        <v>-608.12892717303566</v>
      </c>
    </row>
    <row r="4530" spans="1:4" x14ac:dyDescent="0.15">
      <c r="A4530">
        <v>4529</v>
      </c>
      <c r="B4530">
        <v>9.0561000000000007</v>
      </c>
      <c r="C4530">
        <f>'PID Simulator'!$D$7/SQRT(1+('PID Simulator'!$D$8*B4530)^2)</f>
        <v>1.1041607751582295E-2</v>
      </c>
      <c r="D4530">
        <f>-DEGREES(ATAN2(1,'PID Simulator'!$D$8*B4530))+DEGREES(-'PID Simulator'!$D$9*B4530)</f>
        <v>-608.2436584696261</v>
      </c>
    </row>
    <row r="4531" spans="1:4" x14ac:dyDescent="0.15">
      <c r="A4531">
        <v>4530</v>
      </c>
      <c r="B4531">
        <v>9.0580999999999996</v>
      </c>
      <c r="C4531">
        <f>'PID Simulator'!$D$7/SQRT(1+('PID Simulator'!$D$8*B4531)^2)</f>
        <v>1.1039170096436844E-2</v>
      </c>
      <c r="D4531">
        <f>-DEGREES(ATAN2(1,'PID Simulator'!$D$8*B4531))+DEGREES(-'PID Simulator'!$D$9*B4531)</f>
        <v>-608.35838970451675</v>
      </c>
    </row>
    <row r="4532" spans="1:4" x14ac:dyDescent="0.15">
      <c r="A4532">
        <v>4531</v>
      </c>
      <c r="B4532">
        <v>9.0601000000000003</v>
      </c>
      <c r="C4532">
        <f>'PID Simulator'!$D$7/SQRT(1+('PID Simulator'!$D$8*B4532)^2)</f>
        <v>1.1036733517310262E-2</v>
      </c>
      <c r="D4532">
        <f>-DEGREES(ATAN2(1,'PID Simulator'!$D$8*B4532))+DEGREES(-'PID Simulator'!$D$9*B4532)</f>
        <v>-608.47312087774867</v>
      </c>
    </row>
    <row r="4533" spans="1:4" x14ac:dyDescent="0.15">
      <c r="A4533">
        <v>4532</v>
      </c>
      <c r="B4533">
        <v>9.0620999999999992</v>
      </c>
      <c r="C4533">
        <f>'PID Simulator'!$D$7/SQRT(1+('PID Simulator'!$D$8*B4533)^2)</f>
        <v>1.1034298013490302E-2</v>
      </c>
      <c r="D4533">
        <f>-DEGREES(ATAN2(1,'PID Simulator'!$D$8*B4533))+DEGREES(-'PID Simulator'!$D$9*B4533)</f>
        <v>-608.58785198936243</v>
      </c>
    </row>
    <row r="4534" spans="1:4" x14ac:dyDescent="0.15">
      <c r="A4534">
        <v>4533</v>
      </c>
      <c r="B4534">
        <v>9.0640999999999998</v>
      </c>
      <c r="C4534">
        <f>'PID Simulator'!$D$7/SQRT(1+('PID Simulator'!$D$8*B4534)^2)</f>
        <v>1.1031863584265332E-2</v>
      </c>
      <c r="D4534">
        <f>-DEGREES(ATAN2(1,'PID Simulator'!$D$8*B4534))+DEGREES(-'PID Simulator'!$D$9*B4534)</f>
        <v>-608.70258303939909</v>
      </c>
    </row>
    <row r="4535" spans="1:4" x14ac:dyDescent="0.15">
      <c r="A4535">
        <v>4534</v>
      </c>
      <c r="B4535">
        <v>9.0661000000000005</v>
      </c>
      <c r="C4535">
        <f>'PID Simulator'!$D$7/SQRT(1+('PID Simulator'!$D$8*B4535)^2)</f>
        <v>1.102943022892435E-2</v>
      </c>
      <c r="D4535">
        <f>-DEGREES(ATAN2(1,'PID Simulator'!$D$8*B4535))+DEGREES(-'PID Simulator'!$D$9*B4535)</f>
        <v>-608.8173140278991</v>
      </c>
    </row>
    <row r="4536" spans="1:4" x14ac:dyDescent="0.15">
      <c r="A4536">
        <v>4535</v>
      </c>
      <c r="B4536">
        <v>9.0680999999999994</v>
      </c>
      <c r="C4536">
        <f>'PID Simulator'!$D$7/SQRT(1+('PID Simulator'!$D$8*B4536)^2)</f>
        <v>1.1026997946756987E-2</v>
      </c>
      <c r="D4536">
        <f>-DEGREES(ATAN2(1,'PID Simulator'!$D$8*B4536))+DEGREES(-'PID Simulator'!$D$9*B4536)</f>
        <v>-608.93204495490329</v>
      </c>
    </row>
    <row r="4537" spans="1:4" x14ac:dyDescent="0.15">
      <c r="A4537">
        <v>4536</v>
      </c>
      <c r="B4537">
        <v>9.0701000000000001</v>
      </c>
      <c r="C4537">
        <f>'PID Simulator'!$D$7/SQRT(1+('PID Simulator'!$D$8*B4537)^2)</f>
        <v>1.1024566737053492E-2</v>
      </c>
      <c r="D4537">
        <f>-DEGREES(ATAN2(1,'PID Simulator'!$D$8*B4537))+DEGREES(-'PID Simulator'!$D$9*B4537)</f>
        <v>-609.04677582045258</v>
      </c>
    </row>
    <row r="4538" spans="1:4" x14ac:dyDescent="0.15">
      <c r="A4538">
        <v>4537</v>
      </c>
      <c r="B4538">
        <v>9.0721000000000007</v>
      </c>
      <c r="C4538">
        <f>'PID Simulator'!$D$7/SQRT(1+('PID Simulator'!$D$8*B4538)^2)</f>
        <v>1.1022136599104749E-2</v>
      </c>
      <c r="D4538">
        <f>-DEGREES(ATAN2(1,'PID Simulator'!$D$8*B4538))+DEGREES(-'PID Simulator'!$D$9*B4538)</f>
        <v>-609.16150662458722</v>
      </c>
    </row>
    <row r="4539" spans="1:4" x14ac:dyDescent="0.15">
      <c r="A4539">
        <v>4538</v>
      </c>
      <c r="B4539">
        <v>9.0740999999999996</v>
      </c>
      <c r="C4539">
        <f>'PID Simulator'!$D$7/SQRT(1+('PID Simulator'!$D$8*B4539)^2)</f>
        <v>1.1019707532202255E-2</v>
      </c>
      <c r="D4539">
        <f>-DEGREES(ATAN2(1,'PID Simulator'!$D$8*B4539))+DEGREES(-'PID Simulator'!$D$9*B4539)</f>
        <v>-609.2762373673479</v>
      </c>
    </row>
    <row r="4540" spans="1:4" x14ac:dyDescent="0.15">
      <c r="A4540">
        <v>4539</v>
      </c>
      <c r="B4540">
        <v>9.0761000000000003</v>
      </c>
      <c r="C4540">
        <f>'PID Simulator'!$D$7/SQRT(1+('PID Simulator'!$D$8*B4540)^2)</f>
        <v>1.1017279535638143E-2</v>
      </c>
      <c r="D4540">
        <f>-DEGREES(ATAN2(1,'PID Simulator'!$D$8*B4540))+DEGREES(-'PID Simulator'!$D$9*B4540)</f>
        <v>-609.39096804877545</v>
      </c>
    </row>
    <row r="4541" spans="1:4" x14ac:dyDescent="0.15">
      <c r="A4541">
        <v>4540</v>
      </c>
      <c r="B4541">
        <v>9.0780999999999992</v>
      </c>
      <c r="C4541">
        <f>'PID Simulator'!$D$7/SQRT(1+('PID Simulator'!$D$8*B4541)^2)</f>
        <v>1.1014852608705163E-2</v>
      </c>
      <c r="D4541">
        <f>-DEGREES(ATAN2(1,'PID Simulator'!$D$8*B4541))+DEGREES(-'PID Simulator'!$D$9*B4541)</f>
        <v>-609.50569866890999</v>
      </c>
    </row>
    <row r="4542" spans="1:4" x14ac:dyDescent="0.15">
      <c r="A4542">
        <v>4541</v>
      </c>
      <c r="B4542">
        <v>9.0800999999999998</v>
      </c>
      <c r="C4542">
        <f>'PID Simulator'!$D$7/SQRT(1+('PID Simulator'!$D$8*B4542)^2)</f>
        <v>1.1012426750696686E-2</v>
      </c>
      <c r="D4542">
        <f>-DEGREES(ATAN2(1,'PID Simulator'!$D$8*B4542))+DEGREES(-'PID Simulator'!$D$9*B4542)</f>
        <v>-609.62042922779233</v>
      </c>
    </row>
    <row r="4543" spans="1:4" x14ac:dyDescent="0.15">
      <c r="A4543">
        <v>4542</v>
      </c>
      <c r="B4543">
        <v>9.0821000000000005</v>
      </c>
      <c r="C4543">
        <f>'PID Simulator'!$D$7/SQRT(1+('PID Simulator'!$D$8*B4543)^2)</f>
        <v>1.1010001960906714E-2</v>
      </c>
      <c r="D4543">
        <f>-DEGREES(ATAN2(1,'PID Simulator'!$D$8*B4543))+DEGREES(-'PID Simulator'!$D$9*B4543)</f>
        <v>-609.73515972546306</v>
      </c>
    </row>
    <row r="4544" spans="1:4" x14ac:dyDescent="0.15">
      <c r="A4544">
        <v>4543</v>
      </c>
      <c r="B4544">
        <v>9.0840999999999994</v>
      </c>
      <c r="C4544">
        <f>'PID Simulator'!$D$7/SQRT(1+('PID Simulator'!$D$8*B4544)^2)</f>
        <v>1.1007578238629866E-2</v>
      </c>
      <c r="D4544">
        <f>-DEGREES(ATAN2(1,'PID Simulator'!$D$8*B4544))+DEGREES(-'PID Simulator'!$D$9*B4544)</f>
        <v>-609.84989016196198</v>
      </c>
    </row>
    <row r="4545" spans="1:4" x14ac:dyDescent="0.15">
      <c r="A4545">
        <v>4544</v>
      </c>
      <c r="B4545">
        <v>9.0861000000000001</v>
      </c>
      <c r="C4545">
        <f>'PID Simulator'!$D$7/SQRT(1+('PID Simulator'!$D$8*B4545)^2)</f>
        <v>1.1005155583161374E-2</v>
      </c>
      <c r="D4545">
        <f>-DEGREES(ATAN2(1,'PID Simulator'!$D$8*B4545))+DEGREES(-'PID Simulator'!$D$9*B4545)</f>
        <v>-609.96462053733023</v>
      </c>
    </row>
    <row r="4546" spans="1:4" x14ac:dyDescent="0.15">
      <c r="A4546">
        <v>4545</v>
      </c>
      <c r="B4546">
        <v>9.0881000000000007</v>
      </c>
      <c r="C4546">
        <f>'PID Simulator'!$D$7/SQRT(1+('PID Simulator'!$D$8*B4546)^2)</f>
        <v>1.1002733993797106E-2</v>
      </c>
      <c r="D4546">
        <f>-DEGREES(ATAN2(1,'PID Simulator'!$D$8*B4546))+DEGREES(-'PID Simulator'!$D$9*B4546)</f>
        <v>-610.07935085160761</v>
      </c>
    </row>
    <row r="4547" spans="1:4" x14ac:dyDescent="0.15">
      <c r="A4547">
        <v>4546</v>
      </c>
      <c r="B4547">
        <v>9.0900999999999996</v>
      </c>
      <c r="C4547">
        <f>'PID Simulator'!$D$7/SQRT(1+('PID Simulator'!$D$8*B4547)^2)</f>
        <v>1.1000313469833536E-2</v>
      </c>
      <c r="D4547">
        <f>-DEGREES(ATAN2(1,'PID Simulator'!$D$8*B4547))+DEGREES(-'PID Simulator'!$D$9*B4547)</f>
        <v>-610.19408110483459</v>
      </c>
    </row>
    <row r="4548" spans="1:4" x14ac:dyDescent="0.15">
      <c r="A4548">
        <v>4547</v>
      </c>
      <c r="B4548">
        <v>9.0921000000000003</v>
      </c>
      <c r="C4548">
        <f>'PID Simulator'!$D$7/SQRT(1+('PID Simulator'!$D$8*B4548)^2)</f>
        <v>1.0997894010567765E-2</v>
      </c>
      <c r="D4548">
        <f>-DEGREES(ATAN2(1,'PID Simulator'!$D$8*B4548))+DEGREES(-'PID Simulator'!$D$9*B4548)</f>
        <v>-610.30881129705176</v>
      </c>
    </row>
    <row r="4549" spans="1:4" x14ac:dyDescent="0.15">
      <c r="A4549">
        <v>4548</v>
      </c>
      <c r="B4549">
        <v>9.0940999999999992</v>
      </c>
      <c r="C4549">
        <f>'PID Simulator'!$D$7/SQRT(1+('PID Simulator'!$D$8*B4549)^2)</f>
        <v>1.0995475615297505E-2</v>
      </c>
      <c r="D4549">
        <f>-DEGREES(ATAN2(1,'PID Simulator'!$D$8*B4549))+DEGREES(-'PID Simulator'!$D$9*B4549)</f>
        <v>-610.42354142829879</v>
      </c>
    </row>
    <row r="4550" spans="1:4" x14ac:dyDescent="0.15">
      <c r="A4550">
        <v>4549</v>
      </c>
      <c r="B4550">
        <v>9.0960999999999999</v>
      </c>
      <c r="C4550">
        <f>'PID Simulator'!$D$7/SQRT(1+('PID Simulator'!$D$8*B4550)^2)</f>
        <v>1.0993058283321091E-2</v>
      </c>
      <c r="D4550">
        <f>-DEGREES(ATAN2(1,'PID Simulator'!$D$8*B4550))+DEGREES(-'PID Simulator'!$D$9*B4550)</f>
        <v>-610.53827149861627</v>
      </c>
    </row>
    <row r="4551" spans="1:4" x14ac:dyDescent="0.15">
      <c r="A4551">
        <v>4550</v>
      </c>
      <c r="B4551">
        <v>9.0981000000000005</v>
      </c>
      <c r="C4551">
        <f>'PID Simulator'!$D$7/SQRT(1+('PID Simulator'!$D$8*B4551)^2)</f>
        <v>1.0990642013937475E-2</v>
      </c>
      <c r="D4551">
        <f>-DEGREES(ATAN2(1,'PID Simulator'!$D$8*B4551))+DEGREES(-'PID Simulator'!$D$9*B4551)</f>
        <v>-610.65300150804455</v>
      </c>
    </row>
    <row r="4552" spans="1:4" x14ac:dyDescent="0.15">
      <c r="A4552">
        <v>4551</v>
      </c>
      <c r="B4552">
        <v>9.1000999999999994</v>
      </c>
      <c r="C4552">
        <f>'PID Simulator'!$D$7/SQRT(1+('PID Simulator'!$D$8*B4552)^2)</f>
        <v>1.0988226806446223E-2</v>
      </c>
      <c r="D4552">
        <f>-DEGREES(ATAN2(1,'PID Simulator'!$D$8*B4552))+DEGREES(-'PID Simulator'!$D$9*B4552)</f>
        <v>-610.76773145662321</v>
      </c>
    </row>
    <row r="4553" spans="1:4" x14ac:dyDescent="0.15">
      <c r="A4553">
        <v>4552</v>
      </c>
      <c r="B4553">
        <v>9.1021000000000001</v>
      </c>
      <c r="C4553">
        <f>'PID Simulator'!$D$7/SQRT(1+('PID Simulator'!$D$8*B4553)^2)</f>
        <v>1.0985812660147511E-2</v>
      </c>
      <c r="D4553">
        <f>-DEGREES(ATAN2(1,'PID Simulator'!$D$8*B4553))+DEGREES(-'PID Simulator'!$D$9*B4553)</f>
        <v>-610.88246134439282</v>
      </c>
    </row>
    <row r="4554" spans="1:4" x14ac:dyDescent="0.15">
      <c r="A4554">
        <v>4553</v>
      </c>
      <c r="B4554">
        <v>9.1041000000000007</v>
      </c>
      <c r="C4554">
        <f>'PID Simulator'!$D$7/SQRT(1+('PID Simulator'!$D$8*B4554)^2)</f>
        <v>1.0983399574342141E-2</v>
      </c>
      <c r="D4554">
        <f>-DEGREES(ATAN2(1,'PID Simulator'!$D$8*B4554))+DEGREES(-'PID Simulator'!$D$9*B4554)</f>
        <v>-610.99719117139341</v>
      </c>
    </row>
    <row r="4555" spans="1:4" x14ac:dyDescent="0.15">
      <c r="A4555">
        <v>4554</v>
      </c>
      <c r="B4555">
        <v>9.1060999999999996</v>
      </c>
      <c r="C4555">
        <f>'PID Simulator'!$D$7/SQRT(1+('PID Simulator'!$D$8*B4555)^2)</f>
        <v>1.0980987548331527E-2</v>
      </c>
      <c r="D4555">
        <f>-DEGREES(ATAN2(1,'PID Simulator'!$D$8*B4555))+DEGREES(-'PID Simulator'!$D$9*B4555)</f>
        <v>-611.11192093766476</v>
      </c>
    </row>
    <row r="4556" spans="1:4" x14ac:dyDescent="0.15">
      <c r="A4556">
        <v>4555</v>
      </c>
      <c r="B4556">
        <v>9.1081000000000003</v>
      </c>
      <c r="C4556">
        <f>'PID Simulator'!$D$7/SQRT(1+('PID Simulator'!$D$8*B4556)^2)</f>
        <v>1.0978576581417685E-2</v>
      </c>
      <c r="D4556">
        <f>-DEGREES(ATAN2(1,'PID Simulator'!$D$8*B4556))+DEGREES(-'PID Simulator'!$D$9*B4556)</f>
        <v>-611.22665064324701</v>
      </c>
    </row>
    <row r="4557" spans="1:4" x14ac:dyDescent="0.15">
      <c r="A4557">
        <v>4556</v>
      </c>
      <c r="B4557">
        <v>9.1100999999999992</v>
      </c>
      <c r="C4557">
        <f>'PID Simulator'!$D$7/SQRT(1+('PID Simulator'!$D$8*B4557)^2)</f>
        <v>1.0976166672903256E-2</v>
      </c>
      <c r="D4557">
        <f>-DEGREES(ATAN2(1,'PID Simulator'!$D$8*B4557))+DEGREES(-'PID Simulator'!$D$9*B4557)</f>
        <v>-611.34138028818018</v>
      </c>
    </row>
    <row r="4558" spans="1:4" x14ac:dyDescent="0.15">
      <c r="A4558">
        <v>4557</v>
      </c>
      <c r="B4558">
        <v>9.1120999999999999</v>
      </c>
      <c r="C4558">
        <f>'PID Simulator'!$D$7/SQRT(1+('PID Simulator'!$D$8*B4558)^2)</f>
        <v>1.0973757822091491E-2</v>
      </c>
      <c r="D4558">
        <f>-DEGREES(ATAN2(1,'PID Simulator'!$D$8*B4558))+DEGREES(-'PID Simulator'!$D$9*B4558)</f>
        <v>-611.45610987250416</v>
      </c>
    </row>
    <row r="4559" spans="1:4" x14ac:dyDescent="0.15">
      <c r="A4559">
        <v>4558</v>
      </c>
      <c r="B4559">
        <v>9.1141000000000005</v>
      </c>
      <c r="C4559">
        <f>'PID Simulator'!$D$7/SQRT(1+('PID Simulator'!$D$8*B4559)^2)</f>
        <v>1.0971350028286244E-2</v>
      </c>
      <c r="D4559">
        <f>-DEGREES(ATAN2(1,'PID Simulator'!$D$8*B4559))+DEGREES(-'PID Simulator'!$D$9*B4559)</f>
        <v>-611.57083939625886</v>
      </c>
    </row>
    <row r="4560" spans="1:4" x14ac:dyDescent="0.15">
      <c r="A4560">
        <v>4559</v>
      </c>
      <c r="B4560">
        <v>9.1160999999999994</v>
      </c>
      <c r="C4560">
        <f>'PID Simulator'!$D$7/SQRT(1+('PID Simulator'!$D$8*B4560)^2)</f>
        <v>1.0968943290791991E-2</v>
      </c>
      <c r="D4560">
        <f>-DEGREES(ATAN2(1,'PID Simulator'!$D$8*B4560))+DEGREES(-'PID Simulator'!$D$9*B4560)</f>
        <v>-611.68556885948396</v>
      </c>
    </row>
    <row r="4561" spans="1:4" x14ac:dyDescent="0.15">
      <c r="A4561">
        <v>4560</v>
      </c>
      <c r="B4561">
        <v>9.1181000000000001</v>
      </c>
      <c r="C4561">
        <f>'PID Simulator'!$D$7/SQRT(1+('PID Simulator'!$D$8*B4561)^2)</f>
        <v>1.096653760891381E-2</v>
      </c>
      <c r="D4561">
        <f>-DEGREES(ATAN2(1,'PID Simulator'!$D$8*B4561))+DEGREES(-'PID Simulator'!$D$9*B4561)</f>
        <v>-611.8002982622196</v>
      </c>
    </row>
    <row r="4562" spans="1:4" x14ac:dyDescent="0.15">
      <c r="A4562">
        <v>4561</v>
      </c>
      <c r="B4562">
        <v>9.1201000000000008</v>
      </c>
      <c r="C4562">
        <f>'PID Simulator'!$D$7/SQRT(1+('PID Simulator'!$D$8*B4562)^2)</f>
        <v>1.0964132981957395E-2</v>
      </c>
      <c r="D4562">
        <f>-DEGREES(ATAN2(1,'PID Simulator'!$D$8*B4562))+DEGREES(-'PID Simulator'!$D$9*B4562)</f>
        <v>-611.91502760450544</v>
      </c>
    </row>
    <row r="4563" spans="1:4" x14ac:dyDescent="0.15">
      <c r="A4563">
        <v>4562</v>
      </c>
      <c r="B4563">
        <v>9.1220999999999997</v>
      </c>
      <c r="C4563">
        <f>'PID Simulator'!$D$7/SQRT(1+('PID Simulator'!$D$8*B4563)^2)</f>
        <v>1.0961729409229041E-2</v>
      </c>
      <c r="D4563">
        <f>-DEGREES(ATAN2(1,'PID Simulator'!$D$8*B4563))+DEGREES(-'PID Simulator'!$D$9*B4563)</f>
        <v>-612.02975688638105</v>
      </c>
    </row>
    <row r="4564" spans="1:4" x14ac:dyDescent="0.15">
      <c r="A4564">
        <v>4563</v>
      </c>
      <c r="B4564">
        <v>9.1241000000000003</v>
      </c>
      <c r="C4564">
        <f>'PID Simulator'!$D$7/SQRT(1+('PID Simulator'!$D$8*B4564)^2)</f>
        <v>1.0959326890035658E-2</v>
      </c>
      <c r="D4564">
        <f>-DEGREES(ATAN2(1,'PID Simulator'!$D$8*B4564))+DEGREES(-'PID Simulator'!$D$9*B4564)</f>
        <v>-612.14448610788634</v>
      </c>
    </row>
    <row r="4565" spans="1:4" x14ac:dyDescent="0.15">
      <c r="A4565">
        <v>4564</v>
      </c>
      <c r="B4565">
        <v>9.1260999999999992</v>
      </c>
      <c r="C4565">
        <f>'PID Simulator'!$D$7/SQRT(1+('PID Simulator'!$D$8*B4565)^2)</f>
        <v>1.0956925423684762E-2</v>
      </c>
      <c r="D4565">
        <f>-DEGREES(ATAN2(1,'PID Simulator'!$D$8*B4565))+DEGREES(-'PID Simulator'!$D$9*B4565)</f>
        <v>-612.25921526906097</v>
      </c>
    </row>
    <row r="4566" spans="1:4" x14ac:dyDescent="0.15">
      <c r="A4566">
        <v>4565</v>
      </c>
      <c r="B4566">
        <v>9.1280999999999999</v>
      </c>
      <c r="C4566">
        <f>'PID Simulator'!$D$7/SQRT(1+('PID Simulator'!$D$8*B4566)^2)</f>
        <v>1.0954525009484468E-2</v>
      </c>
      <c r="D4566">
        <f>-DEGREES(ATAN2(1,'PID Simulator'!$D$8*B4566))+DEGREES(-'PID Simulator'!$D$9*B4566)</f>
        <v>-612.37394436994464</v>
      </c>
    </row>
    <row r="4567" spans="1:4" x14ac:dyDescent="0.15">
      <c r="A4567">
        <v>4566</v>
      </c>
      <c r="B4567">
        <v>9.1301000000000005</v>
      </c>
      <c r="C4567">
        <f>'PID Simulator'!$D$7/SQRT(1+('PID Simulator'!$D$8*B4567)^2)</f>
        <v>1.0952125646743508E-2</v>
      </c>
      <c r="D4567">
        <f>-DEGREES(ATAN2(1,'PID Simulator'!$D$8*B4567))+DEGREES(-'PID Simulator'!$D$9*B4567)</f>
        <v>-612.48867341057678</v>
      </c>
    </row>
    <row r="4568" spans="1:4" x14ac:dyDescent="0.15">
      <c r="A4568">
        <v>4567</v>
      </c>
      <c r="B4568">
        <v>9.1320999999999994</v>
      </c>
      <c r="C4568">
        <f>'PID Simulator'!$D$7/SQRT(1+('PID Simulator'!$D$8*B4568)^2)</f>
        <v>1.0949727334771215E-2</v>
      </c>
      <c r="D4568">
        <f>-DEGREES(ATAN2(1,'PID Simulator'!$D$8*B4568))+DEGREES(-'PID Simulator'!$D$9*B4568)</f>
        <v>-612.60340239099719</v>
      </c>
    </row>
    <row r="4569" spans="1:4" x14ac:dyDescent="0.15">
      <c r="A4569">
        <v>4568</v>
      </c>
      <c r="B4569">
        <v>9.1341000000000001</v>
      </c>
      <c r="C4569">
        <f>'PID Simulator'!$D$7/SQRT(1+('PID Simulator'!$D$8*B4569)^2)</f>
        <v>1.0947330072877523E-2</v>
      </c>
      <c r="D4569">
        <f>-DEGREES(ATAN2(1,'PID Simulator'!$D$8*B4569))+DEGREES(-'PID Simulator'!$D$9*B4569)</f>
        <v>-612.7181313112452</v>
      </c>
    </row>
    <row r="4570" spans="1:4" x14ac:dyDescent="0.15">
      <c r="A4570">
        <v>4569</v>
      </c>
      <c r="B4570">
        <v>9.1361000000000008</v>
      </c>
      <c r="C4570">
        <f>'PID Simulator'!$D$7/SQRT(1+('PID Simulator'!$D$8*B4570)^2)</f>
        <v>1.094493386037298E-2</v>
      </c>
      <c r="D4570">
        <f>-DEGREES(ATAN2(1,'PID Simulator'!$D$8*B4570))+DEGREES(-'PID Simulator'!$D$9*B4570)</f>
        <v>-612.83286017136049</v>
      </c>
    </row>
    <row r="4571" spans="1:4" x14ac:dyDescent="0.15">
      <c r="A4571">
        <v>4570</v>
      </c>
      <c r="B4571">
        <v>9.1380999999999997</v>
      </c>
      <c r="C4571">
        <f>'PID Simulator'!$D$7/SQRT(1+('PID Simulator'!$D$8*B4571)^2)</f>
        <v>1.0942538696568723E-2</v>
      </c>
      <c r="D4571">
        <f>-DEGREES(ATAN2(1,'PID Simulator'!$D$8*B4571))+DEGREES(-'PID Simulator'!$D$9*B4571)</f>
        <v>-612.94758897138252</v>
      </c>
    </row>
    <row r="4572" spans="1:4" x14ac:dyDescent="0.15">
      <c r="A4572">
        <v>4571</v>
      </c>
      <c r="B4572">
        <v>9.1401000000000003</v>
      </c>
      <c r="C4572">
        <f>'PID Simulator'!$D$7/SQRT(1+('PID Simulator'!$D$8*B4572)^2)</f>
        <v>1.0940144580776506E-2</v>
      </c>
      <c r="D4572">
        <f>-DEGREES(ATAN2(1,'PID Simulator'!$D$8*B4572))+DEGREES(-'PID Simulator'!$D$9*B4572)</f>
        <v>-613.0623177113506</v>
      </c>
    </row>
    <row r="4573" spans="1:4" x14ac:dyDescent="0.15">
      <c r="A4573">
        <v>4572</v>
      </c>
      <c r="B4573">
        <v>9.1420999999999992</v>
      </c>
      <c r="C4573">
        <f>'PID Simulator'!$D$7/SQRT(1+('PID Simulator'!$D$8*B4573)^2)</f>
        <v>1.0937751512308677E-2</v>
      </c>
      <c r="D4573">
        <f>-DEGREES(ATAN2(1,'PID Simulator'!$D$8*B4573))+DEGREES(-'PID Simulator'!$D$9*B4573)</f>
        <v>-613.17704639130432</v>
      </c>
    </row>
    <row r="4574" spans="1:4" x14ac:dyDescent="0.15">
      <c r="A4574">
        <v>4573</v>
      </c>
      <c r="B4574">
        <v>9.1440999999999999</v>
      </c>
      <c r="C4574">
        <f>'PID Simulator'!$D$7/SQRT(1+('PID Simulator'!$D$8*B4574)^2)</f>
        <v>1.0935359490478185E-2</v>
      </c>
      <c r="D4574">
        <f>-DEGREES(ATAN2(1,'PID Simulator'!$D$8*B4574))+DEGREES(-'PID Simulator'!$D$9*B4574)</f>
        <v>-613.29177501128288</v>
      </c>
    </row>
    <row r="4575" spans="1:4" x14ac:dyDescent="0.15">
      <c r="A4575">
        <v>4574</v>
      </c>
      <c r="B4575">
        <v>9.1461000000000006</v>
      </c>
      <c r="C4575">
        <f>'PID Simulator'!$D$7/SQRT(1+('PID Simulator'!$D$8*B4575)^2)</f>
        <v>1.093296851459858E-2</v>
      </c>
      <c r="D4575">
        <f>-DEGREES(ATAN2(1,'PID Simulator'!$D$8*B4575))+DEGREES(-'PID Simulator'!$D$9*B4575)</f>
        <v>-613.40650357132586</v>
      </c>
    </row>
    <row r="4576" spans="1:4" x14ac:dyDescent="0.15">
      <c r="A4576">
        <v>4575</v>
      </c>
      <c r="B4576">
        <v>9.1480999999999995</v>
      </c>
      <c r="C4576">
        <f>'PID Simulator'!$D$7/SQRT(1+('PID Simulator'!$D$8*B4576)^2)</f>
        <v>1.0930578583984024E-2</v>
      </c>
      <c r="D4576">
        <f>-DEGREES(ATAN2(1,'PID Simulator'!$D$8*B4576))+DEGREES(-'PID Simulator'!$D$9*B4576)</f>
        <v>-613.52123207147224</v>
      </c>
    </row>
    <row r="4577" spans="1:4" x14ac:dyDescent="0.15">
      <c r="A4577">
        <v>4576</v>
      </c>
      <c r="B4577">
        <v>9.1501000000000001</v>
      </c>
      <c r="C4577">
        <f>'PID Simulator'!$D$7/SQRT(1+('PID Simulator'!$D$8*B4577)^2)</f>
        <v>1.0928189697949259E-2</v>
      </c>
      <c r="D4577">
        <f>-DEGREES(ATAN2(1,'PID Simulator'!$D$8*B4577))+DEGREES(-'PID Simulator'!$D$9*B4577)</f>
        <v>-613.63596051176148</v>
      </c>
    </row>
    <row r="4578" spans="1:4" x14ac:dyDescent="0.15">
      <c r="A4578">
        <v>4577</v>
      </c>
      <c r="B4578">
        <v>9.1521000000000008</v>
      </c>
      <c r="C4578">
        <f>'PID Simulator'!$D$7/SQRT(1+('PID Simulator'!$D$8*B4578)^2)</f>
        <v>1.0925801855809637E-2</v>
      </c>
      <c r="D4578">
        <f>-DEGREES(ATAN2(1,'PID Simulator'!$D$8*B4578))+DEGREES(-'PID Simulator'!$D$9*B4578)</f>
        <v>-613.75068889223292</v>
      </c>
    </row>
    <row r="4579" spans="1:4" x14ac:dyDescent="0.15">
      <c r="A4579">
        <v>4578</v>
      </c>
      <c r="B4579">
        <v>9.1540999999999997</v>
      </c>
      <c r="C4579">
        <f>'PID Simulator'!$D$7/SQRT(1+('PID Simulator'!$D$8*B4579)^2)</f>
        <v>1.0923415056881111E-2</v>
      </c>
      <c r="D4579">
        <f>-DEGREES(ATAN2(1,'PID Simulator'!$D$8*B4579))+DEGREES(-'PID Simulator'!$D$9*B4579)</f>
        <v>-613.86541721292554</v>
      </c>
    </row>
    <row r="4580" spans="1:4" x14ac:dyDescent="0.15">
      <c r="A4580">
        <v>4579</v>
      </c>
      <c r="B4580">
        <v>9.1561000000000003</v>
      </c>
      <c r="C4580">
        <f>'PID Simulator'!$D$7/SQRT(1+('PID Simulator'!$D$8*B4580)^2)</f>
        <v>1.0921029300480223E-2</v>
      </c>
      <c r="D4580">
        <f>-DEGREES(ATAN2(1,'PID Simulator'!$D$8*B4580))+DEGREES(-'PID Simulator'!$D$9*B4580)</f>
        <v>-613.98014547387857</v>
      </c>
    </row>
    <row r="4581" spans="1:4" x14ac:dyDescent="0.15">
      <c r="A4581">
        <v>4580</v>
      </c>
      <c r="B4581">
        <v>9.1580999999999992</v>
      </c>
      <c r="C4581">
        <f>'PID Simulator'!$D$7/SQRT(1+('PID Simulator'!$D$8*B4581)^2)</f>
        <v>1.0918644585924118E-2</v>
      </c>
      <c r="D4581">
        <f>-DEGREES(ATAN2(1,'PID Simulator'!$D$8*B4581))+DEGREES(-'PID Simulator'!$D$9*B4581)</f>
        <v>-614.094873675131</v>
      </c>
    </row>
    <row r="4582" spans="1:4" x14ac:dyDescent="0.15">
      <c r="A4582">
        <v>4581</v>
      </c>
      <c r="B4582">
        <v>9.1600999999999999</v>
      </c>
      <c r="C4582">
        <f>'PID Simulator'!$D$7/SQRT(1+('PID Simulator'!$D$8*B4582)^2)</f>
        <v>1.0916260912530531E-2</v>
      </c>
      <c r="D4582">
        <f>-DEGREES(ATAN2(1,'PID Simulator'!$D$8*B4582))+DEGREES(-'PID Simulator'!$D$9*B4582)</f>
        <v>-614.2096018167224</v>
      </c>
    </row>
    <row r="4583" spans="1:4" x14ac:dyDescent="0.15">
      <c r="A4583">
        <v>4582</v>
      </c>
      <c r="B4583">
        <v>9.1621000000000006</v>
      </c>
      <c r="C4583">
        <f>'PID Simulator'!$D$7/SQRT(1+('PID Simulator'!$D$8*B4583)^2)</f>
        <v>1.0913878279617801E-2</v>
      </c>
      <c r="D4583">
        <f>-DEGREES(ATAN2(1,'PID Simulator'!$D$8*B4583))+DEGREES(-'PID Simulator'!$D$9*B4583)</f>
        <v>-614.32432989869153</v>
      </c>
    </row>
    <row r="4584" spans="1:4" x14ac:dyDescent="0.15">
      <c r="A4584">
        <v>4583</v>
      </c>
      <c r="B4584">
        <v>9.1640999999999995</v>
      </c>
      <c r="C4584">
        <f>'PID Simulator'!$D$7/SQRT(1+('PID Simulator'!$D$8*B4584)^2)</f>
        <v>1.091149668650486E-2</v>
      </c>
      <c r="D4584">
        <f>-DEGREES(ATAN2(1,'PID Simulator'!$D$8*B4584))+DEGREES(-'PID Simulator'!$D$9*B4584)</f>
        <v>-614.43905792107728</v>
      </c>
    </row>
    <row r="4585" spans="1:4" x14ac:dyDescent="0.15">
      <c r="A4585">
        <v>4584</v>
      </c>
      <c r="B4585">
        <v>9.1661000000000001</v>
      </c>
      <c r="C4585">
        <f>'PID Simulator'!$D$7/SQRT(1+('PID Simulator'!$D$8*B4585)^2)</f>
        <v>1.0909116132511222E-2</v>
      </c>
      <c r="D4585">
        <f>-DEGREES(ATAN2(1,'PID Simulator'!$D$8*B4585))+DEGREES(-'PID Simulator'!$D$9*B4585)</f>
        <v>-614.55378588391886</v>
      </c>
    </row>
    <row r="4586" spans="1:4" x14ac:dyDescent="0.15">
      <c r="A4586">
        <v>4585</v>
      </c>
      <c r="B4586">
        <v>9.1681000000000008</v>
      </c>
      <c r="C4586">
        <f>'PID Simulator'!$D$7/SQRT(1+('PID Simulator'!$D$8*B4586)^2)</f>
        <v>1.090673661695701E-2</v>
      </c>
      <c r="D4586">
        <f>-DEGREES(ATAN2(1,'PID Simulator'!$D$8*B4586))+DEGREES(-'PID Simulator'!$D$9*B4586)</f>
        <v>-614.66851378725505</v>
      </c>
    </row>
    <row r="4587" spans="1:4" x14ac:dyDescent="0.15">
      <c r="A4587">
        <v>4586</v>
      </c>
      <c r="B4587">
        <v>9.1700999999999997</v>
      </c>
      <c r="C4587">
        <f>'PID Simulator'!$D$7/SQRT(1+('PID Simulator'!$D$8*B4587)^2)</f>
        <v>1.0904358139162939E-2</v>
      </c>
      <c r="D4587">
        <f>-DEGREES(ATAN2(1,'PID Simulator'!$D$8*B4587))+DEGREES(-'PID Simulator'!$D$9*B4587)</f>
        <v>-614.78324163112495</v>
      </c>
    </row>
    <row r="4588" spans="1:4" x14ac:dyDescent="0.15">
      <c r="A4588">
        <v>4587</v>
      </c>
      <c r="B4588">
        <v>9.1721000000000004</v>
      </c>
      <c r="C4588">
        <f>'PID Simulator'!$D$7/SQRT(1+('PID Simulator'!$D$8*B4588)^2)</f>
        <v>1.0901980698450305E-2</v>
      </c>
      <c r="D4588">
        <f>-DEGREES(ATAN2(1,'PID Simulator'!$D$8*B4588))+DEGREES(-'PID Simulator'!$D$9*B4588)</f>
        <v>-614.89796941556745</v>
      </c>
    </row>
    <row r="4589" spans="1:4" x14ac:dyDescent="0.15">
      <c r="A4589">
        <v>4588</v>
      </c>
      <c r="B4589">
        <v>9.1740999999999993</v>
      </c>
      <c r="C4589">
        <f>'PID Simulator'!$D$7/SQRT(1+('PID Simulator'!$D$8*B4589)^2)</f>
        <v>1.0899604294141009E-2</v>
      </c>
      <c r="D4589">
        <f>-DEGREES(ATAN2(1,'PID Simulator'!$D$8*B4589))+DEGREES(-'PID Simulator'!$D$9*B4589)</f>
        <v>-615.01269714062119</v>
      </c>
    </row>
    <row r="4590" spans="1:4" x14ac:dyDescent="0.15">
      <c r="A4590">
        <v>4589</v>
      </c>
      <c r="B4590">
        <v>9.1760999999999999</v>
      </c>
      <c r="C4590">
        <f>'PID Simulator'!$D$7/SQRT(1+('PID Simulator'!$D$8*B4590)^2)</f>
        <v>1.0897228925557525E-2</v>
      </c>
      <c r="D4590">
        <f>-DEGREES(ATAN2(1,'PID Simulator'!$D$8*B4590))+DEGREES(-'PID Simulator'!$D$9*B4590)</f>
        <v>-615.12742480632539</v>
      </c>
    </row>
    <row r="4591" spans="1:4" x14ac:dyDescent="0.15">
      <c r="A4591">
        <v>4590</v>
      </c>
      <c r="B4591">
        <v>9.1781000000000006</v>
      </c>
      <c r="C4591">
        <f>'PID Simulator'!$D$7/SQRT(1+('PID Simulator'!$D$8*B4591)^2)</f>
        <v>1.0894854592022937E-2</v>
      </c>
      <c r="D4591">
        <f>-DEGREES(ATAN2(1,'PID Simulator'!$D$8*B4591))+DEGREES(-'PID Simulator'!$D$9*B4591)</f>
        <v>-615.2421524127185</v>
      </c>
    </row>
    <row r="4592" spans="1:4" x14ac:dyDescent="0.15">
      <c r="A4592">
        <v>4591</v>
      </c>
      <c r="B4592">
        <v>9.1800999999999995</v>
      </c>
      <c r="C4592">
        <f>'PID Simulator'!$D$7/SQRT(1+('PID Simulator'!$D$8*B4592)^2)</f>
        <v>1.089248129286091E-2</v>
      </c>
      <c r="D4592">
        <f>-DEGREES(ATAN2(1,'PID Simulator'!$D$8*B4592))+DEGREES(-'PID Simulator'!$D$9*B4592)</f>
        <v>-615.35687995983926</v>
      </c>
    </row>
    <row r="4593" spans="1:4" x14ac:dyDescent="0.15">
      <c r="A4593">
        <v>4592</v>
      </c>
      <c r="B4593">
        <v>9.1821000000000002</v>
      </c>
      <c r="C4593">
        <f>'PID Simulator'!$D$7/SQRT(1+('PID Simulator'!$D$8*B4593)^2)</f>
        <v>1.0890109027395697E-2</v>
      </c>
      <c r="D4593">
        <f>-DEGREES(ATAN2(1,'PID Simulator'!$D$8*B4593))+DEGREES(-'PID Simulator'!$D$9*B4593)</f>
        <v>-615.4716074477268</v>
      </c>
    </row>
    <row r="4594" spans="1:4" x14ac:dyDescent="0.15">
      <c r="A4594">
        <v>4593</v>
      </c>
      <c r="B4594">
        <v>9.1841000000000008</v>
      </c>
      <c r="C4594">
        <f>'PID Simulator'!$D$7/SQRT(1+('PID Simulator'!$D$8*B4594)^2)</f>
        <v>1.0887737794952142E-2</v>
      </c>
      <c r="D4594">
        <f>-DEGREES(ATAN2(1,'PID Simulator'!$D$8*B4594))+DEGREES(-'PID Simulator'!$D$9*B4594)</f>
        <v>-615.58633487641941</v>
      </c>
    </row>
    <row r="4595" spans="1:4" x14ac:dyDescent="0.15">
      <c r="A4595">
        <v>4594</v>
      </c>
      <c r="B4595">
        <v>9.1860999999999997</v>
      </c>
      <c r="C4595">
        <f>'PID Simulator'!$D$7/SQRT(1+('PID Simulator'!$D$8*B4595)^2)</f>
        <v>1.0885367594855675E-2</v>
      </c>
      <c r="D4595">
        <f>-DEGREES(ATAN2(1,'PID Simulator'!$D$8*B4595))+DEGREES(-'PID Simulator'!$D$9*B4595)</f>
        <v>-615.70106224595577</v>
      </c>
    </row>
    <row r="4596" spans="1:4" x14ac:dyDescent="0.15">
      <c r="A4596">
        <v>4595</v>
      </c>
      <c r="B4596">
        <v>9.1881000000000004</v>
      </c>
      <c r="C4596">
        <f>'PID Simulator'!$D$7/SQRT(1+('PID Simulator'!$D$8*B4596)^2)</f>
        <v>1.0882998426432313E-2</v>
      </c>
      <c r="D4596">
        <f>-DEGREES(ATAN2(1,'PID Simulator'!$D$8*B4596))+DEGREES(-'PID Simulator'!$D$9*B4596)</f>
        <v>-615.81578955637485</v>
      </c>
    </row>
    <row r="4597" spans="1:4" x14ac:dyDescent="0.15">
      <c r="A4597">
        <v>4596</v>
      </c>
      <c r="B4597">
        <v>9.1900999999999993</v>
      </c>
      <c r="C4597">
        <f>'PID Simulator'!$D$7/SQRT(1+('PID Simulator'!$D$8*B4597)^2)</f>
        <v>1.0880630289008661E-2</v>
      </c>
      <c r="D4597">
        <f>-DEGREES(ATAN2(1,'PID Simulator'!$D$8*B4597))+DEGREES(-'PID Simulator'!$D$9*B4597)</f>
        <v>-615.93051680771475</v>
      </c>
    </row>
    <row r="4598" spans="1:4" x14ac:dyDescent="0.15">
      <c r="A4598">
        <v>4597</v>
      </c>
      <c r="B4598">
        <v>9.1920999999999999</v>
      </c>
      <c r="C4598">
        <f>'PID Simulator'!$D$7/SQRT(1+('PID Simulator'!$D$8*B4598)^2)</f>
        <v>1.0878263181911912E-2</v>
      </c>
      <c r="D4598">
        <f>-DEGREES(ATAN2(1,'PID Simulator'!$D$8*B4598))+DEGREES(-'PID Simulator'!$D$9*B4598)</f>
        <v>-616.04524400001446</v>
      </c>
    </row>
    <row r="4599" spans="1:4" x14ac:dyDescent="0.15">
      <c r="A4599">
        <v>4598</v>
      </c>
      <c r="B4599">
        <v>9.1941000000000006</v>
      </c>
      <c r="C4599">
        <f>'PID Simulator'!$D$7/SQRT(1+('PID Simulator'!$D$8*B4599)^2)</f>
        <v>1.0875897104469838E-2</v>
      </c>
      <c r="D4599">
        <f>-DEGREES(ATAN2(1,'PID Simulator'!$D$8*B4599))+DEGREES(-'PID Simulator'!$D$9*B4599)</f>
        <v>-616.1599711333123</v>
      </c>
    </row>
    <row r="4600" spans="1:4" x14ac:dyDescent="0.15">
      <c r="A4600">
        <v>4599</v>
      </c>
      <c r="B4600">
        <v>9.1960999999999995</v>
      </c>
      <c r="C4600">
        <f>'PID Simulator'!$D$7/SQRT(1+('PID Simulator'!$D$8*B4600)^2)</f>
        <v>1.08735320560108E-2</v>
      </c>
      <c r="D4600">
        <f>-DEGREES(ATAN2(1,'PID Simulator'!$D$8*B4600))+DEGREES(-'PID Simulator'!$D$9*B4600)</f>
        <v>-616.27469820764668</v>
      </c>
    </row>
    <row r="4601" spans="1:4" x14ac:dyDescent="0.15">
      <c r="A4601">
        <v>4600</v>
      </c>
      <c r="B4601">
        <v>9.1981000000000002</v>
      </c>
      <c r="C4601">
        <f>'PID Simulator'!$D$7/SQRT(1+('PID Simulator'!$D$8*B4601)^2)</f>
        <v>1.0871168035863743E-2</v>
      </c>
      <c r="D4601">
        <f>-DEGREES(ATAN2(1,'PID Simulator'!$D$8*B4601))+DEGREES(-'PID Simulator'!$D$9*B4601)</f>
        <v>-616.38942522305626</v>
      </c>
    </row>
    <row r="4602" spans="1:4" x14ac:dyDescent="0.15">
      <c r="A4602">
        <v>4601</v>
      </c>
      <c r="B4602">
        <v>9.2001000000000008</v>
      </c>
      <c r="C4602">
        <f>'PID Simulator'!$D$7/SQRT(1+('PID Simulator'!$D$8*B4602)^2)</f>
        <v>1.0868805043358194E-2</v>
      </c>
      <c r="D4602">
        <f>-DEGREES(ATAN2(1,'PID Simulator'!$D$8*B4602))+DEGREES(-'PID Simulator'!$D$9*B4602)</f>
        <v>-616.50415217957925</v>
      </c>
    </row>
    <row r="4603" spans="1:4" x14ac:dyDescent="0.15">
      <c r="A4603">
        <v>4602</v>
      </c>
      <c r="B4603">
        <v>9.2020999999999997</v>
      </c>
      <c r="C4603">
        <f>'PID Simulator'!$D$7/SQRT(1+('PID Simulator'!$D$8*B4603)^2)</f>
        <v>1.0866443077824266E-2</v>
      </c>
      <c r="D4603">
        <f>-DEGREES(ATAN2(1,'PID Simulator'!$D$8*B4603))+DEGREES(-'PID Simulator'!$D$9*B4603)</f>
        <v>-616.61887907725418</v>
      </c>
    </row>
    <row r="4604" spans="1:4" x14ac:dyDescent="0.15">
      <c r="A4604">
        <v>4603</v>
      </c>
      <c r="B4604">
        <v>9.2041000000000004</v>
      </c>
      <c r="C4604">
        <f>'PID Simulator'!$D$7/SQRT(1+('PID Simulator'!$D$8*B4604)^2)</f>
        <v>1.0864082138592648E-2</v>
      </c>
      <c r="D4604">
        <f>-DEGREES(ATAN2(1,'PID Simulator'!$D$8*B4604))+DEGREES(-'PID Simulator'!$D$9*B4604)</f>
        <v>-616.73360591611947</v>
      </c>
    </row>
    <row r="4605" spans="1:4" x14ac:dyDescent="0.15">
      <c r="A4605">
        <v>4604</v>
      </c>
      <c r="B4605">
        <v>9.2060999999999993</v>
      </c>
      <c r="C4605">
        <f>'PID Simulator'!$D$7/SQRT(1+('PID Simulator'!$D$8*B4605)^2)</f>
        <v>1.0861722224994614E-2</v>
      </c>
      <c r="D4605">
        <f>-DEGREES(ATAN2(1,'PID Simulator'!$D$8*B4605))+DEGREES(-'PID Simulator'!$D$9*B4605)</f>
        <v>-616.84833269621322</v>
      </c>
    </row>
    <row r="4606" spans="1:4" x14ac:dyDescent="0.15">
      <c r="A4606">
        <v>4605</v>
      </c>
      <c r="B4606">
        <v>9.2081</v>
      </c>
      <c r="C4606">
        <f>'PID Simulator'!$D$7/SQRT(1+('PID Simulator'!$D$8*B4606)^2)</f>
        <v>1.0859363336362017E-2</v>
      </c>
      <c r="D4606">
        <f>-DEGREES(ATAN2(1,'PID Simulator'!$D$8*B4606))+DEGREES(-'PID Simulator'!$D$9*B4606)</f>
        <v>-616.96305941757385</v>
      </c>
    </row>
    <row r="4607" spans="1:4" x14ac:dyDescent="0.15">
      <c r="A4607">
        <v>4606</v>
      </c>
      <c r="B4607">
        <v>9.2101000000000006</v>
      </c>
      <c r="C4607">
        <f>'PID Simulator'!$D$7/SQRT(1+('PID Simulator'!$D$8*B4607)^2)</f>
        <v>1.0857005472027297E-2</v>
      </c>
      <c r="D4607">
        <f>-DEGREES(ATAN2(1,'PID Simulator'!$D$8*B4607))+DEGREES(-'PID Simulator'!$D$9*B4607)</f>
        <v>-617.07778608023978</v>
      </c>
    </row>
    <row r="4608" spans="1:4" x14ac:dyDescent="0.15">
      <c r="A4608">
        <v>4607</v>
      </c>
      <c r="B4608">
        <v>9.2120999999999995</v>
      </c>
      <c r="C4608">
        <f>'PID Simulator'!$D$7/SQRT(1+('PID Simulator'!$D$8*B4608)^2)</f>
        <v>1.0854648631323465E-2</v>
      </c>
      <c r="D4608">
        <f>-DEGREES(ATAN2(1,'PID Simulator'!$D$8*B4608))+DEGREES(-'PID Simulator'!$D$9*B4608)</f>
        <v>-617.19251268424887</v>
      </c>
    </row>
    <row r="4609" spans="1:4" x14ac:dyDescent="0.15">
      <c r="A4609">
        <v>4608</v>
      </c>
      <c r="B4609">
        <v>9.2141000000000002</v>
      </c>
      <c r="C4609">
        <f>'PID Simulator'!$D$7/SQRT(1+('PID Simulator'!$D$8*B4609)^2)</f>
        <v>1.0852292813584115E-2</v>
      </c>
      <c r="D4609">
        <f>-DEGREES(ATAN2(1,'PID Simulator'!$D$8*B4609))+DEGREES(-'PID Simulator'!$D$9*B4609)</f>
        <v>-617.30723922963955</v>
      </c>
    </row>
    <row r="4610" spans="1:4" x14ac:dyDescent="0.15">
      <c r="A4610">
        <v>4609</v>
      </c>
      <c r="B4610">
        <v>9.2161000000000008</v>
      </c>
      <c r="C4610">
        <f>'PID Simulator'!$D$7/SQRT(1+('PID Simulator'!$D$8*B4610)^2)</f>
        <v>1.0849938018143417E-2</v>
      </c>
      <c r="D4610">
        <f>-DEGREES(ATAN2(1,'PID Simulator'!$D$8*B4610))+DEGREES(-'PID Simulator'!$D$9*B4610)</f>
        <v>-617.42196571645013</v>
      </c>
    </row>
    <row r="4611" spans="1:4" x14ac:dyDescent="0.15">
      <c r="A4611">
        <v>4610</v>
      </c>
      <c r="B4611">
        <v>9.2180999999999997</v>
      </c>
      <c r="C4611">
        <f>'PID Simulator'!$D$7/SQRT(1+('PID Simulator'!$D$8*B4611)^2)</f>
        <v>1.0847584244336123E-2</v>
      </c>
      <c r="D4611">
        <f>-DEGREES(ATAN2(1,'PID Simulator'!$D$8*B4611))+DEGREES(-'PID Simulator'!$D$9*B4611)</f>
        <v>-617.53669214471824</v>
      </c>
    </row>
    <row r="4612" spans="1:4" x14ac:dyDescent="0.15">
      <c r="A4612">
        <v>4611</v>
      </c>
      <c r="B4612">
        <v>9.2201000000000004</v>
      </c>
      <c r="C4612">
        <f>'PID Simulator'!$D$7/SQRT(1+('PID Simulator'!$D$8*B4612)^2)</f>
        <v>1.0845231491497557E-2</v>
      </c>
      <c r="D4612">
        <f>-DEGREES(ATAN2(1,'PID Simulator'!$D$8*B4612))+DEGREES(-'PID Simulator'!$D$9*B4612)</f>
        <v>-617.65141851448254</v>
      </c>
    </row>
    <row r="4613" spans="1:4" x14ac:dyDescent="0.15">
      <c r="A4613">
        <v>4612</v>
      </c>
      <c r="B4613">
        <v>9.2220999999999993</v>
      </c>
      <c r="C4613">
        <f>'PID Simulator'!$D$7/SQRT(1+('PID Simulator'!$D$8*B4613)^2)</f>
        <v>1.0842879758963623E-2</v>
      </c>
      <c r="D4613">
        <f>-DEGREES(ATAN2(1,'PID Simulator'!$D$8*B4613))+DEGREES(-'PID Simulator'!$D$9*B4613)</f>
        <v>-617.76614482578054</v>
      </c>
    </row>
    <row r="4614" spans="1:4" x14ac:dyDescent="0.15">
      <c r="A4614">
        <v>4613</v>
      </c>
      <c r="B4614">
        <v>9.2241</v>
      </c>
      <c r="C4614">
        <f>'PID Simulator'!$D$7/SQRT(1+('PID Simulator'!$D$8*B4614)^2)</f>
        <v>1.0840529046070798E-2</v>
      </c>
      <c r="D4614">
        <f>-DEGREES(ATAN2(1,'PID Simulator'!$D$8*B4614))+DEGREES(-'PID Simulator'!$D$9*B4614)</f>
        <v>-617.88087107865067</v>
      </c>
    </row>
    <row r="4615" spans="1:4" x14ac:dyDescent="0.15">
      <c r="A4615">
        <v>4614</v>
      </c>
      <c r="B4615">
        <v>9.2261000000000006</v>
      </c>
      <c r="C4615">
        <f>'PID Simulator'!$D$7/SQRT(1+('PID Simulator'!$D$8*B4615)^2)</f>
        <v>1.0838179352156136E-2</v>
      </c>
      <c r="D4615">
        <f>-DEGREES(ATAN2(1,'PID Simulator'!$D$8*B4615))+DEGREES(-'PID Simulator'!$D$9*B4615)</f>
        <v>-617.9955972731309</v>
      </c>
    </row>
    <row r="4616" spans="1:4" x14ac:dyDescent="0.15">
      <c r="A4616">
        <v>4615</v>
      </c>
      <c r="B4616">
        <v>9.2280999999999995</v>
      </c>
      <c r="C4616">
        <f>'PID Simulator'!$D$7/SQRT(1+('PID Simulator'!$D$8*B4616)^2)</f>
        <v>1.0835830676557271E-2</v>
      </c>
      <c r="D4616">
        <f>-DEGREES(ATAN2(1,'PID Simulator'!$D$8*B4616))+DEGREES(-'PID Simulator'!$D$9*B4616)</f>
        <v>-618.11032340925885</v>
      </c>
    </row>
    <row r="4617" spans="1:4" x14ac:dyDescent="0.15">
      <c r="A4617">
        <v>4616</v>
      </c>
      <c r="B4617">
        <v>9.2301000000000002</v>
      </c>
      <c r="C4617">
        <f>'PID Simulator'!$D$7/SQRT(1+('PID Simulator'!$D$8*B4617)^2)</f>
        <v>1.0833483018612396E-2</v>
      </c>
      <c r="D4617">
        <f>-DEGREES(ATAN2(1,'PID Simulator'!$D$8*B4617))+DEGREES(-'PID Simulator'!$D$9*B4617)</f>
        <v>-618.22504948707274</v>
      </c>
    </row>
    <row r="4618" spans="1:4" x14ac:dyDescent="0.15">
      <c r="A4618">
        <v>4617</v>
      </c>
      <c r="B4618">
        <v>9.2320999999999991</v>
      </c>
      <c r="C4618">
        <f>'PID Simulator'!$D$7/SQRT(1+('PID Simulator'!$D$8*B4618)^2)</f>
        <v>1.0831136377660292E-2</v>
      </c>
      <c r="D4618">
        <f>-DEGREES(ATAN2(1,'PID Simulator'!$D$8*B4618))+DEGREES(-'PID Simulator'!$D$9*B4618)</f>
        <v>-618.33977550661052</v>
      </c>
    </row>
    <row r="4619" spans="1:4" x14ac:dyDescent="0.15">
      <c r="A4619">
        <v>4618</v>
      </c>
      <c r="B4619">
        <v>9.2340999999999998</v>
      </c>
      <c r="C4619">
        <f>'PID Simulator'!$D$7/SQRT(1+('PID Simulator'!$D$8*B4619)^2)</f>
        <v>1.0828790753040305E-2</v>
      </c>
      <c r="D4619">
        <f>-DEGREES(ATAN2(1,'PID Simulator'!$D$8*B4619))+DEGREES(-'PID Simulator'!$D$9*B4619)</f>
        <v>-618.45450146790984</v>
      </c>
    </row>
    <row r="4620" spans="1:4" x14ac:dyDescent="0.15">
      <c r="A4620">
        <v>4619</v>
      </c>
      <c r="B4620">
        <v>9.2361000000000004</v>
      </c>
      <c r="C4620">
        <f>'PID Simulator'!$D$7/SQRT(1+('PID Simulator'!$D$8*B4620)^2)</f>
        <v>1.0826446144092354E-2</v>
      </c>
      <c r="D4620">
        <f>-DEGREES(ATAN2(1,'PID Simulator'!$D$8*B4620))+DEGREES(-'PID Simulator'!$D$9*B4620)</f>
        <v>-618.56922737100865</v>
      </c>
    </row>
    <row r="4621" spans="1:4" x14ac:dyDescent="0.15">
      <c r="A4621">
        <v>4620</v>
      </c>
      <c r="B4621">
        <v>9.2380999999999993</v>
      </c>
      <c r="C4621">
        <f>'PID Simulator'!$D$7/SQRT(1+('PID Simulator'!$D$8*B4621)^2)</f>
        <v>1.0824102550156939E-2</v>
      </c>
      <c r="D4621">
        <f>-DEGREES(ATAN2(1,'PID Simulator'!$D$8*B4621))+DEGREES(-'PID Simulator'!$D$9*B4621)</f>
        <v>-618.68395321594471</v>
      </c>
    </row>
    <row r="4622" spans="1:4" x14ac:dyDescent="0.15">
      <c r="A4622">
        <v>4621</v>
      </c>
      <c r="B4622">
        <v>9.2401</v>
      </c>
      <c r="C4622">
        <f>'PID Simulator'!$D$7/SQRT(1+('PID Simulator'!$D$8*B4622)^2)</f>
        <v>1.0821759970575112E-2</v>
      </c>
      <c r="D4622">
        <f>-DEGREES(ATAN2(1,'PID Simulator'!$D$8*B4622))+DEGREES(-'PID Simulator'!$D$9*B4622)</f>
        <v>-618.79867900275576</v>
      </c>
    </row>
    <row r="4623" spans="1:4" x14ac:dyDescent="0.15">
      <c r="A4623">
        <v>4622</v>
      </c>
      <c r="B4623">
        <v>9.2421000000000006</v>
      </c>
      <c r="C4623">
        <f>'PID Simulator'!$D$7/SQRT(1+('PID Simulator'!$D$8*B4623)^2)</f>
        <v>1.0819418404688511E-2</v>
      </c>
      <c r="D4623">
        <f>-DEGREES(ATAN2(1,'PID Simulator'!$D$8*B4623))+DEGREES(-'PID Simulator'!$D$9*B4623)</f>
        <v>-618.91340473147955</v>
      </c>
    </row>
    <row r="4624" spans="1:4" x14ac:dyDescent="0.15">
      <c r="A4624">
        <v>4623</v>
      </c>
      <c r="B4624">
        <v>9.2440999999999995</v>
      </c>
      <c r="C4624">
        <f>'PID Simulator'!$D$7/SQRT(1+('PID Simulator'!$D$8*B4624)^2)</f>
        <v>1.0817077851839337E-2</v>
      </c>
      <c r="D4624">
        <f>-DEGREES(ATAN2(1,'PID Simulator'!$D$8*B4624))+DEGREES(-'PID Simulator'!$D$9*B4624)</f>
        <v>-619.02813040215369</v>
      </c>
    </row>
    <row r="4625" spans="1:4" x14ac:dyDescent="0.15">
      <c r="A4625">
        <v>4624</v>
      </c>
      <c r="B4625">
        <v>9.2461000000000002</v>
      </c>
      <c r="C4625">
        <f>'PID Simulator'!$D$7/SQRT(1+('PID Simulator'!$D$8*B4625)^2)</f>
        <v>1.0814738311370361E-2</v>
      </c>
      <c r="D4625">
        <f>-DEGREES(ATAN2(1,'PID Simulator'!$D$8*B4625))+DEGREES(-'PID Simulator'!$D$9*B4625)</f>
        <v>-619.14285601481606</v>
      </c>
    </row>
    <row r="4626" spans="1:4" x14ac:dyDescent="0.15">
      <c r="A4626">
        <v>4625</v>
      </c>
      <c r="B4626">
        <v>9.2480999999999991</v>
      </c>
      <c r="C4626">
        <f>'PID Simulator'!$D$7/SQRT(1+('PID Simulator'!$D$8*B4626)^2)</f>
        <v>1.0812399782624925E-2</v>
      </c>
      <c r="D4626">
        <f>-DEGREES(ATAN2(1,'PID Simulator'!$D$8*B4626))+DEGREES(-'PID Simulator'!$D$9*B4626)</f>
        <v>-619.25758156950417</v>
      </c>
    </row>
    <row r="4627" spans="1:4" x14ac:dyDescent="0.15">
      <c r="A4627">
        <v>4626</v>
      </c>
      <c r="B4627">
        <v>9.2500999999999998</v>
      </c>
      <c r="C4627">
        <f>'PID Simulator'!$D$7/SQRT(1+('PID Simulator'!$D$8*B4627)^2)</f>
        <v>1.0810062264946933E-2</v>
      </c>
      <c r="D4627">
        <f>-DEGREES(ATAN2(1,'PID Simulator'!$D$8*B4627))+DEGREES(-'PID Simulator'!$D$9*B4627)</f>
        <v>-619.37230706625553</v>
      </c>
    </row>
    <row r="4628" spans="1:4" x14ac:dyDescent="0.15">
      <c r="A4628">
        <v>4627</v>
      </c>
      <c r="B4628">
        <v>9.2521000000000004</v>
      </c>
      <c r="C4628">
        <f>'PID Simulator'!$D$7/SQRT(1+('PID Simulator'!$D$8*B4628)^2)</f>
        <v>1.0807725757680865E-2</v>
      </c>
      <c r="D4628">
        <f>-DEGREES(ATAN2(1,'PID Simulator'!$D$8*B4628))+DEGREES(-'PID Simulator'!$D$9*B4628)</f>
        <v>-619.48703250510778</v>
      </c>
    </row>
    <row r="4629" spans="1:4" x14ac:dyDescent="0.15">
      <c r="A4629">
        <v>4628</v>
      </c>
      <c r="B4629">
        <v>9.2540999999999993</v>
      </c>
      <c r="C4629">
        <f>'PID Simulator'!$D$7/SQRT(1+('PID Simulator'!$D$8*B4629)^2)</f>
        <v>1.0805390260171755E-2</v>
      </c>
      <c r="D4629">
        <f>-DEGREES(ATAN2(1,'PID Simulator'!$D$8*B4629))+DEGREES(-'PID Simulator'!$D$9*B4629)</f>
        <v>-619.60175788609854</v>
      </c>
    </row>
    <row r="4630" spans="1:4" x14ac:dyDescent="0.15">
      <c r="A4630">
        <v>4629</v>
      </c>
      <c r="B4630">
        <v>9.2561</v>
      </c>
      <c r="C4630">
        <f>'PID Simulator'!$D$7/SQRT(1+('PID Simulator'!$D$8*B4630)^2)</f>
        <v>1.0803055771765215E-2</v>
      </c>
      <c r="D4630">
        <f>-DEGREES(ATAN2(1,'PID Simulator'!$D$8*B4630))+DEGREES(-'PID Simulator'!$D$9*B4630)</f>
        <v>-619.71648320926511</v>
      </c>
    </row>
    <row r="4631" spans="1:4" x14ac:dyDescent="0.15">
      <c r="A4631">
        <v>4630</v>
      </c>
      <c r="B4631">
        <v>9.2581000000000007</v>
      </c>
      <c r="C4631">
        <f>'PID Simulator'!$D$7/SQRT(1+('PID Simulator'!$D$8*B4631)^2)</f>
        <v>1.0800722291807414E-2</v>
      </c>
      <c r="D4631">
        <f>-DEGREES(ATAN2(1,'PID Simulator'!$D$8*B4631))+DEGREES(-'PID Simulator'!$D$9*B4631)</f>
        <v>-619.83120847464522</v>
      </c>
    </row>
    <row r="4632" spans="1:4" x14ac:dyDescent="0.15">
      <c r="A4632">
        <v>4631</v>
      </c>
      <c r="B4632">
        <v>9.2600999999999996</v>
      </c>
      <c r="C4632">
        <f>'PID Simulator'!$D$7/SQRT(1+('PID Simulator'!$D$8*B4632)^2)</f>
        <v>1.0798389819645092E-2</v>
      </c>
      <c r="D4632">
        <f>-DEGREES(ATAN2(1,'PID Simulator'!$D$8*B4632))+DEGREES(-'PID Simulator'!$D$9*B4632)</f>
        <v>-619.94593368227606</v>
      </c>
    </row>
    <row r="4633" spans="1:4" x14ac:dyDescent="0.15">
      <c r="A4633">
        <v>4632</v>
      </c>
      <c r="B4633">
        <v>9.2621000000000002</v>
      </c>
      <c r="C4633">
        <f>'PID Simulator'!$D$7/SQRT(1+('PID Simulator'!$D$8*B4633)^2)</f>
        <v>1.0796058354625547E-2</v>
      </c>
      <c r="D4633">
        <f>-DEGREES(ATAN2(1,'PID Simulator'!$D$8*B4633))+DEGREES(-'PID Simulator'!$D$9*B4633)</f>
        <v>-620.06065883219514</v>
      </c>
    </row>
    <row r="4634" spans="1:4" x14ac:dyDescent="0.15">
      <c r="A4634">
        <v>4633</v>
      </c>
      <c r="B4634">
        <v>9.2640999999999991</v>
      </c>
      <c r="C4634">
        <f>'PID Simulator'!$D$7/SQRT(1+('PID Simulator'!$D$8*B4634)^2)</f>
        <v>1.0793727896096649E-2</v>
      </c>
      <c r="D4634">
        <f>-DEGREES(ATAN2(1,'PID Simulator'!$D$8*B4634))+DEGREES(-'PID Simulator'!$D$9*B4634)</f>
        <v>-620.17538392443987</v>
      </c>
    </row>
    <row r="4635" spans="1:4" x14ac:dyDescent="0.15">
      <c r="A4635">
        <v>4634</v>
      </c>
      <c r="B4635">
        <v>9.2660999999999998</v>
      </c>
      <c r="C4635">
        <f>'PID Simulator'!$D$7/SQRT(1+('PID Simulator'!$D$8*B4635)^2)</f>
        <v>1.0791398443406819E-2</v>
      </c>
      <c r="D4635">
        <f>-DEGREES(ATAN2(1,'PID Simulator'!$D$8*B4635))+DEGREES(-'PID Simulator'!$D$9*B4635)</f>
        <v>-620.29010895904753</v>
      </c>
    </row>
    <row r="4636" spans="1:4" x14ac:dyDescent="0.15">
      <c r="A4636">
        <v>4635</v>
      </c>
      <c r="B4636">
        <v>9.2681000000000004</v>
      </c>
      <c r="C4636">
        <f>'PID Simulator'!$D$7/SQRT(1+('PID Simulator'!$D$8*B4636)^2)</f>
        <v>1.0789069995905046E-2</v>
      </c>
      <c r="D4636">
        <f>-DEGREES(ATAN2(1,'PID Simulator'!$D$8*B4636))+DEGREES(-'PID Simulator'!$D$9*B4636)</f>
        <v>-620.40483393605552</v>
      </c>
    </row>
    <row r="4637" spans="1:4" x14ac:dyDescent="0.15">
      <c r="A4637">
        <v>4636</v>
      </c>
      <c r="B4637">
        <v>9.2700999999999993</v>
      </c>
      <c r="C4637">
        <f>'PID Simulator'!$D$7/SQRT(1+('PID Simulator'!$D$8*B4637)^2)</f>
        <v>1.0786742552940891E-2</v>
      </c>
      <c r="D4637">
        <f>-DEGREES(ATAN2(1,'PID Simulator'!$D$8*B4637))+DEGREES(-'PID Simulator'!$D$9*B4637)</f>
        <v>-620.51955885550092</v>
      </c>
    </row>
    <row r="4638" spans="1:4" x14ac:dyDescent="0.15">
      <c r="A4638">
        <v>4637</v>
      </c>
      <c r="B4638">
        <v>9.2721</v>
      </c>
      <c r="C4638">
        <f>'PID Simulator'!$D$7/SQRT(1+('PID Simulator'!$D$8*B4638)^2)</f>
        <v>1.0784416113864458E-2</v>
      </c>
      <c r="D4638">
        <f>-DEGREES(ATAN2(1,'PID Simulator'!$D$8*B4638))+DEGREES(-'PID Simulator'!$D$9*B4638)</f>
        <v>-620.63428371742123</v>
      </c>
    </row>
    <row r="4639" spans="1:4" x14ac:dyDescent="0.15">
      <c r="A4639">
        <v>4638</v>
      </c>
      <c r="B4639">
        <v>9.2741000000000007</v>
      </c>
      <c r="C4639">
        <f>'PID Simulator'!$D$7/SQRT(1+('PID Simulator'!$D$8*B4639)^2)</f>
        <v>1.0782090678026419E-2</v>
      </c>
      <c r="D4639">
        <f>-DEGREES(ATAN2(1,'PID Simulator'!$D$8*B4639))+DEGREES(-'PID Simulator'!$D$9*B4639)</f>
        <v>-620.7490085218534</v>
      </c>
    </row>
    <row r="4640" spans="1:4" x14ac:dyDescent="0.15">
      <c r="A4640">
        <v>4639</v>
      </c>
      <c r="B4640">
        <v>9.2760999999999996</v>
      </c>
      <c r="C4640">
        <f>'PID Simulator'!$D$7/SQRT(1+('PID Simulator'!$D$8*B4640)^2)</f>
        <v>1.0779766244778013E-2</v>
      </c>
      <c r="D4640">
        <f>-DEGREES(ATAN2(1,'PID Simulator'!$D$8*B4640))+DEGREES(-'PID Simulator'!$D$9*B4640)</f>
        <v>-620.86373326883484</v>
      </c>
    </row>
    <row r="4641" spans="1:4" x14ac:dyDescent="0.15">
      <c r="A4641">
        <v>4640</v>
      </c>
      <c r="B4641">
        <v>9.2781000000000002</v>
      </c>
      <c r="C4641">
        <f>'PID Simulator'!$D$7/SQRT(1+('PID Simulator'!$D$8*B4641)^2)</f>
        <v>1.0777442813471027E-2</v>
      </c>
      <c r="D4641">
        <f>-DEGREES(ATAN2(1,'PID Simulator'!$D$8*B4641))+DEGREES(-'PID Simulator'!$D$9*B4641)</f>
        <v>-620.97845795840249</v>
      </c>
    </row>
    <row r="4642" spans="1:4" x14ac:dyDescent="0.15">
      <c r="A4642">
        <v>4641</v>
      </c>
      <c r="B4642">
        <v>9.2800999999999991</v>
      </c>
      <c r="C4642">
        <f>'PID Simulator'!$D$7/SQRT(1+('PID Simulator'!$D$8*B4642)^2)</f>
        <v>1.0775120383457813E-2</v>
      </c>
      <c r="D4642">
        <f>-DEGREES(ATAN2(1,'PID Simulator'!$D$8*B4642))+DEGREES(-'PID Simulator'!$D$9*B4642)</f>
        <v>-621.09318259059353</v>
      </c>
    </row>
    <row r="4643" spans="1:4" x14ac:dyDescent="0.15">
      <c r="A4643">
        <v>4642</v>
      </c>
      <c r="B4643">
        <v>9.2820999999999998</v>
      </c>
      <c r="C4643">
        <f>'PID Simulator'!$D$7/SQRT(1+('PID Simulator'!$D$8*B4643)^2)</f>
        <v>1.0772798954091278E-2</v>
      </c>
      <c r="D4643">
        <f>-DEGREES(ATAN2(1,'PID Simulator'!$D$8*B4643))+DEGREES(-'PID Simulator'!$D$9*B4643)</f>
        <v>-621.20790716544536</v>
      </c>
    </row>
    <row r="4644" spans="1:4" x14ac:dyDescent="0.15">
      <c r="A4644">
        <v>4643</v>
      </c>
      <c r="B4644">
        <v>9.2841000000000005</v>
      </c>
      <c r="C4644">
        <f>'PID Simulator'!$D$7/SQRT(1+('PID Simulator'!$D$8*B4644)^2)</f>
        <v>1.077047852472489E-2</v>
      </c>
      <c r="D4644">
        <f>-DEGREES(ATAN2(1,'PID Simulator'!$D$8*B4644))+DEGREES(-'PID Simulator'!$D$9*B4644)</f>
        <v>-621.3226316829946</v>
      </c>
    </row>
    <row r="4645" spans="1:4" x14ac:dyDescent="0.15">
      <c r="A4645">
        <v>4644</v>
      </c>
      <c r="B4645">
        <v>9.2860999999999994</v>
      </c>
      <c r="C4645">
        <f>'PID Simulator'!$D$7/SQRT(1+('PID Simulator'!$D$8*B4645)^2)</f>
        <v>1.0768159094712673E-2</v>
      </c>
      <c r="D4645">
        <f>-DEGREES(ATAN2(1,'PID Simulator'!$D$8*B4645))+DEGREES(-'PID Simulator'!$D$9*B4645)</f>
        <v>-621.43735614327818</v>
      </c>
    </row>
    <row r="4646" spans="1:4" x14ac:dyDescent="0.15">
      <c r="A4646">
        <v>4645</v>
      </c>
      <c r="B4646">
        <v>9.2881</v>
      </c>
      <c r="C4646">
        <f>'PID Simulator'!$D$7/SQRT(1+('PID Simulator'!$D$8*B4646)^2)</f>
        <v>1.0765840663409203E-2</v>
      </c>
      <c r="D4646">
        <f>-DEGREES(ATAN2(1,'PID Simulator'!$D$8*B4646))+DEGREES(-'PID Simulator'!$D$9*B4646)</f>
        <v>-621.55208054633374</v>
      </c>
    </row>
    <row r="4647" spans="1:4" x14ac:dyDescent="0.15">
      <c r="A4647">
        <v>4646</v>
      </c>
      <c r="B4647">
        <v>9.2901000000000007</v>
      </c>
      <c r="C4647">
        <f>'PID Simulator'!$D$7/SQRT(1+('PID Simulator'!$D$8*B4647)^2)</f>
        <v>1.0763523230169615E-2</v>
      </c>
      <c r="D4647">
        <f>-DEGREES(ATAN2(1,'PID Simulator'!$D$8*B4647))+DEGREES(-'PID Simulator'!$D$9*B4647)</f>
        <v>-621.66680489219755</v>
      </c>
    </row>
    <row r="4648" spans="1:4" x14ac:dyDescent="0.15">
      <c r="A4648">
        <v>4647</v>
      </c>
      <c r="B4648">
        <v>9.2920999999999996</v>
      </c>
      <c r="C4648">
        <f>'PID Simulator'!$D$7/SQRT(1+('PID Simulator'!$D$8*B4648)^2)</f>
        <v>1.0761206794349602E-2</v>
      </c>
      <c r="D4648">
        <f>-DEGREES(ATAN2(1,'PID Simulator'!$D$8*B4648))+DEGREES(-'PID Simulator'!$D$9*B4648)</f>
        <v>-621.78152918090689</v>
      </c>
    </row>
    <row r="4649" spans="1:4" x14ac:dyDescent="0.15">
      <c r="A4649">
        <v>4648</v>
      </c>
      <c r="B4649">
        <v>9.2941000000000003</v>
      </c>
      <c r="C4649">
        <f>'PID Simulator'!$D$7/SQRT(1+('PID Simulator'!$D$8*B4649)^2)</f>
        <v>1.0758891355305401E-2</v>
      </c>
      <c r="D4649">
        <f>-DEGREES(ATAN2(1,'PID Simulator'!$D$8*B4649))+DEGREES(-'PID Simulator'!$D$9*B4649)</f>
        <v>-621.8962534124986</v>
      </c>
    </row>
    <row r="4650" spans="1:4" x14ac:dyDescent="0.15">
      <c r="A4650">
        <v>4649</v>
      </c>
      <c r="B4650">
        <v>9.2960999999999991</v>
      </c>
      <c r="C4650">
        <f>'PID Simulator'!$D$7/SQRT(1+('PID Simulator'!$D$8*B4650)^2)</f>
        <v>1.0756576912393819E-2</v>
      </c>
      <c r="D4650">
        <f>-DEGREES(ATAN2(1,'PID Simulator'!$D$8*B4650))+DEGREES(-'PID Simulator'!$D$9*B4650)</f>
        <v>-622.01097758700939</v>
      </c>
    </row>
    <row r="4651" spans="1:4" x14ac:dyDescent="0.15">
      <c r="A4651">
        <v>4650</v>
      </c>
      <c r="B4651">
        <v>9.2980999999999998</v>
      </c>
      <c r="C4651">
        <f>'PID Simulator'!$D$7/SQRT(1+('PID Simulator'!$D$8*B4651)^2)</f>
        <v>1.07542634649722E-2</v>
      </c>
      <c r="D4651">
        <f>-DEGREES(ATAN2(1,'PID Simulator'!$D$8*B4651))+DEGREES(-'PID Simulator'!$D$9*B4651)</f>
        <v>-622.12570170447634</v>
      </c>
    </row>
    <row r="4652" spans="1:4" x14ac:dyDescent="0.15">
      <c r="A4652">
        <v>4651</v>
      </c>
      <c r="B4652">
        <v>9.3001000000000005</v>
      </c>
      <c r="C4652">
        <f>'PID Simulator'!$D$7/SQRT(1+('PID Simulator'!$D$8*B4652)^2)</f>
        <v>1.0751951012398451E-2</v>
      </c>
      <c r="D4652">
        <f>-DEGREES(ATAN2(1,'PID Simulator'!$D$8*B4652))+DEGREES(-'PID Simulator'!$D$9*B4652)</f>
        <v>-622.24042576493605</v>
      </c>
    </row>
    <row r="4653" spans="1:4" x14ac:dyDescent="0.15">
      <c r="A4653">
        <v>4652</v>
      </c>
      <c r="B4653">
        <v>9.3020999999999994</v>
      </c>
      <c r="C4653">
        <f>'PID Simulator'!$D$7/SQRT(1+('PID Simulator'!$D$8*B4653)^2)</f>
        <v>1.0749639554031029E-2</v>
      </c>
      <c r="D4653">
        <f>-DEGREES(ATAN2(1,'PID Simulator'!$D$8*B4653))+DEGREES(-'PID Simulator'!$D$9*B4653)</f>
        <v>-622.35514976842524</v>
      </c>
    </row>
    <row r="4654" spans="1:4" x14ac:dyDescent="0.15">
      <c r="A4654">
        <v>4653</v>
      </c>
      <c r="B4654">
        <v>9.3041</v>
      </c>
      <c r="C4654">
        <f>'PID Simulator'!$D$7/SQRT(1+('PID Simulator'!$D$8*B4654)^2)</f>
        <v>1.0747329089228938E-2</v>
      </c>
      <c r="D4654">
        <f>-DEGREES(ATAN2(1,'PID Simulator'!$D$8*B4654))+DEGREES(-'PID Simulator'!$D$9*B4654)</f>
        <v>-622.46987371498096</v>
      </c>
    </row>
    <row r="4655" spans="1:4" x14ac:dyDescent="0.15">
      <c r="A4655">
        <v>4654</v>
      </c>
      <c r="B4655">
        <v>9.3061000000000007</v>
      </c>
      <c r="C4655">
        <f>'PID Simulator'!$D$7/SQRT(1+('PID Simulator'!$D$8*B4655)^2)</f>
        <v>1.0745019617351737E-2</v>
      </c>
      <c r="D4655">
        <f>-DEGREES(ATAN2(1,'PID Simulator'!$D$8*B4655))+DEGREES(-'PID Simulator'!$D$9*B4655)</f>
        <v>-622.58459760463961</v>
      </c>
    </row>
    <row r="4656" spans="1:4" x14ac:dyDescent="0.15">
      <c r="A4656">
        <v>4655</v>
      </c>
      <c r="B4656">
        <v>9.3080999999999996</v>
      </c>
      <c r="C4656">
        <f>'PID Simulator'!$D$7/SQRT(1+('PID Simulator'!$D$8*B4656)^2)</f>
        <v>1.0742711137759542E-2</v>
      </c>
      <c r="D4656">
        <f>-DEGREES(ATAN2(1,'PID Simulator'!$D$8*B4656))+DEGREES(-'PID Simulator'!$D$9*B4656)</f>
        <v>-622.69932143743779</v>
      </c>
    </row>
    <row r="4657" spans="1:4" x14ac:dyDescent="0.15">
      <c r="A4657">
        <v>4656</v>
      </c>
      <c r="B4657">
        <v>9.3101000000000003</v>
      </c>
      <c r="C4657">
        <f>'PID Simulator'!$D$7/SQRT(1+('PID Simulator'!$D$8*B4657)^2)</f>
        <v>1.0740403649812998E-2</v>
      </c>
      <c r="D4657">
        <f>-DEGREES(ATAN2(1,'PID Simulator'!$D$8*B4657))+DEGREES(-'PID Simulator'!$D$9*B4657)</f>
        <v>-622.81404521341256</v>
      </c>
    </row>
    <row r="4658" spans="1:4" x14ac:dyDescent="0.15">
      <c r="A4658">
        <v>4657</v>
      </c>
      <c r="B4658">
        <v>9.3120999999999992</v>
      </c>
      <c r="C4658">
        <f>'PID Simulator'!$D$7/SQRT(1+('PID Simulator'!$D$8*B4658)^2)</f>
        <v>1.0738097152873324E-2</v>
      </c>
      <c r="D4658">
        <f>-DEGREES(ATAN2(1,'PID Simulator'!$D$8*B4658))+DEGREES(-'PID Simulator'!$D$9*B4658)</f>
        <v>-622.92876893260006</v>
      </c>
    </row>
    <row r="4659" spans="1:4" x14ac:dyDescent="0.15">
      <c r="A4659">
        <v>4658</v>
      </c>
      <c r="B4659">
        <v>9.3140999999999998</v>
      </c>
      <c r="C4659">
        <f>'PID Simulator'!$D$7/SQRT(1+('PID Simulator'!$D$8*B4659)^2)</f>
        <v>1.0735791646302268E-2</v>
      </c>
      <c r="D4659">
        <f>-DEGREES(ATAN2(1,'PID Simulator'!$D$8*B4659))+DEGREES(-'PID Simulator'!$D$9*B4659)</f>
        <v>-623.04349259503726</v>
      </c>
    </row>
    <row r="4660" spans="1:4" x14ac:dyDescent="0.15">
      <c r="A4660">
        <v>4659</v>
      </c>
      <c r="B4660">
        <v>9.3161000000000005</v>
      </c>
      <c r="C4660">
        <f>'PID Simulator'!$D$7/SQRT(1+('PID Simulator'!$D$8*B4660)^2)</f>
        <v>1.0733487129462137E-2</v>
      </c>
      <c r="D4660">
        <f>-DEGREES(ATAN2(1,'PID Simulator'!$D$8*B4660))+DEGREES(-'PID Simulator'!$D$9*B4660)</f>
        <v>-623.15821620076053</v>
      </c>
    </row>
    <row r="4661" spans="1:4" x14ac:dyDescent="0.15">
      <c r="A4661">
        <v>4660</v>
      </c>
      <c r="B4661">
        <v>9.3180999999999994</v>
      </c>
      <c r="C4661">
        <f>'PID Simulator'!$D$7/SQRT(1+('PID Simulator'!$D$8*B4661)^2)</f>
        <v>1.0731183601715783E-2</v>
      </c>
      <c r="D4661">
        <f>-DEGREES(ATAN2(1,'PID Simulator'!$D$8*B4661))+DEGREES(-'PID Simulator'!$D$9*B4661)</f>
        <v>-623.27293974980614</v>
      </c>
    </row>
    <row r="4662" spans="1:4" x14ac:dyDescent="0.15">
      <c r="A4662">
        <v>4661</v>
      </c>
      <c r="B4662">
        <v>9.3201000000000001</v>
      </c>
      <c r="C4662">
        <f>'PID Simulator'!$D$7/SQRT(1+('PID Simulator'!$D$8*B4662)^2)</f>
        <v>1.0728881062426603E-2</v>
      </c>
      <c r="D4662">
        <f>-DEGREES(ATAN2(1,'PID Simulator'!$D$8*B4662))+DEGREES(-'PID Simulator'!$D$9*B4662)</f>
        <v>-623.38766324221103</v>
      </c>
    </row>
    <row r="4663" spans="1:4" x14ac:dyDescent="0.15">
      <c r="A4663">
        <v>4662</v>
      </c>
      <c r="B4663">
        <v>9.3221000000000007</v>
      </c>
      <c r="C4663">
        <f>'PID Simulator'!$D$7/SQRT(1+('PID Simulator'!$D$8*B4663)^2)</f>
        <v>1.0726579510958538E-2</v>
      </c>
      <c r="D4663">
        <f>-DEGREES(ATAN2(1,'PID Simulator'!$D$8*B4663))+DEGREES(-'PID Simulator'!$D$9*B4663)</f>
        <v>-623.50238667801136</v>
      </c>
    </row>
    <row r="4664" spans="1:4" x14ac:dyDescent="0.15">
      <c r="A4664">
        <v>4663</v>
      </c>
      <c r="B4664">
        <v>9.3240999999999996</v>
      </c>
      <c r="C4664">
        <f>'PID Simulator'!$D$7/SQRT(1+('PID Simulator'!$D$8*B4664)^2)</f>
        <v>1.0724278946676085E-2</v>
      </c>
      <c r="D4664">
        <f>-DEGREES(ATAN2(1,'PID Simulator'!$D$8*B4664))+DEGREES(-'PID Simulator'!$D$9*B4664)</f>
        <v>-623.61711005724351</v>
      </c>
    </row>
    <row r="4665" spans="1:4" x14ac:dyDescent="0.15">
      <c r="A4665">
        <v>4664</v>
      </c>
      <c r="B4665">
        <v>9.3261000000000003</v>
      </c>
      <c r="C4665">
        <f>'PID Simulator'!$D$7/SQRT(1+('PID Simulator'!$D$8*B4665)^2)</f>
        <v>1.0721979368944272E-2</v>
      </c>
      <c r="D4665">
        <f>-DEGREES(ATAN2(1,'PID Simulator'!$D$8*B4665))+DEGREES(-'PID Simulator'!$D$9*B4665)</f>
        <v>-623.73183337994408</v>
      </c>
    </row>
    <row r="4666" spans="1:4" x14ac:dyDescent="0.15">
      <c r="A4666">
        <v>4665</v>
      </c>
      <c r="B4666">
        <v>9.3280999999999992</v>
      </c>
      <c r="C4666">
        <f>'PID Simulator'!$D$7/SQRT(1+('PID Simulator'!$D$8*B4666)^2)</f>
        <v>1.0719680777128678E-2</v>
      </c>
      <c r="D4666">
        <f>-DEGREES(ATAN2(1,'PID Simulator'!$D$8*B4666))+DEGREES(-'PID Simulator'!$D$9*B4666)</f>
        <v>-623.84655664614922</v>
      </c>
    </row>
    <row r="4667" spans="1:4" x14ac:dyDescent="0.15">
      <c r="A4667">
        <v>4666</v>
      </c>
      <c r="B4667">
        <v>9.3300999999999998</v>
      </c>
      <c r="C4667">
        <f>'PID Simulator'!$D$7/SQRT(1+('PID Simulator'!$D$8*B4667)^2)</f>
        <v>1.0717383170595429E-2</v>
      </c>
      <c r="D4667">
        <f>-DEGREES(ATAN2(1,'PID Simulator'!$D$8*B4667))+DEGREES(-'PID Simulator'!$D$9*B4667)</f>
        <v>-623.96127985589544</v>
      </c>
    </row>
    <row r="4668" spans="1:4" x14ac:dyDescent="0.15">
      <c r="A4668">
        <v>4667</v>
      </c>
      <c r="B4668">
        <v>9.3321000000000005</v>
      </c>
      <c r="C4668">
        <f>'PID Simulator'!$D$7/SQRT(1+('PID Simulator'!$D$8*B4668)^2)</f>
        <v>1.0715086548711188E-2</v>
      </c>
      <c r="D4668">
        <f>-DEGREES(ATAN2(1,'PID Simulator'!$D$8*B4668))+DEGREES(-'PID Simulator'!$D$9*B4668)</f>
        <v>-624.07600300921899</v>
      </c>
    </row>
    <row r="4669" spans="1:4" x14ac:dyDescent="0.15">
      <c r="A4669">
        <v>4668</v>
      </c>
      <c r="B4669">
        <v>9.3340999999999994</v>
      </c>
      <c r="C4669">
        <f>'PID Simulator'!$D$7/SQRT(1+('PID Simulator'!$D$8*B4669)^2)</f>
        <v>1.0712790910843166E-2</v>
      </c>
      <c r="D4669">
        <f>-DEGREES(ATAN2(1,'PID Simulator'!$D$8*B4669))+DEGREES(-'PID Simulator'!$D$9*B4669)</f>
        <v>-624.19072610615592</v>
      </c>
    </row>
    <row r="4670" spans="1:4" x14ac:dyDescent="0.15">
      <c r="A4670">
        <v>4669</v>
      </c>
      <c r="B4670">
        <v>9.3361000000000001</v>
      </c>
      <c r="C4670">
        <f>'PID Simulator'!$D$7/SQRT(1+('PID Simulator'!$D$8*B4670)^2)</f>
        <v>1.0710496256359114E-2</v>
      </c>
      <c r="D4670">
        <f>-DEGREES(ATAN2(1,'PID Simulator'!$D$8*B4670))+DEGREES(-'PID Simulator'!$D$9*B4670)</f>
        <v>-624.30544914674272</v>
      </c>
    </row>
    <row r="4671" spans="1:4" x14ac:dyDescent="0.15">
      <c r="A4671">
        <v>4670</v>
      </c>
      <c r="B4671">
        <v>9.3381000000000007</v>
      </c>
      <c r="C4671">
        <f>'PID Simulator'!$D$7/SQRT(1+('PID Simulator'!$D$8*B4671)^2)</f>
        <v>1.0708202584627322E-2</v>
      </c>
      <c r="D4671">
        <f>-DEGREES(ATAN2(1,'PID Simulator'!$D$8*B4671))+DEGREES(-'PID Simulator'!$D$9*B4671)</f>
        <v>-624.42017213101565</v>
      </c>
    </row>
    <row r="4672" spans="1:4" x14ac:dyDescent="0.15">
      <c r="A4672">
        <v>4671</v>
      </c>
      <c r="B4672">
        <v>9.3400999999999996</v>
      </c>
      <c r="C4672">
        <f>'PID Simulator'!$D$7/SQRT(1+('PID Simulator'!$D$8*B4672)^2)</f>
        <v>1.0705909895016626E-2</v>
      </c>
      <c r="D4672">
        <f>-DEGREES(ATAN2(1,'PID Simulator'!$D$8*B4672))+DEGREES(-'PID Simulator'!$D$9*B4672)</f>
        <v>-624.53489505901052</v>
      </c>
    </row>
    <row r="4673" spans="1:4" x14ac:dyDescent="0.15">
      <c r="A4673">
        <v>4672</v>
      </c>
      <c r="B4673">
        <v>9.3421000000000003</v>
      </c>
      <c r="C4673">
        <f>'PID Simulator'!$D$7/SQRT(1+('PID Simulator'!$D$8*B4673)^2)</f>
        <v>1.0703618186896394E-2</v>
      </c>
      <c r="D4673">
        <f>-DEGREES(ATAN2(1,'PID Simulator'!$D$8*B4673))+DEGREES(-'PID Simulator'!$D$9*B4673)</f>
        <v>-624.64961793076372</v>
      </c>
    </row>
    <row r="4674" spans="1:4" x14ac:dyDescent="0.15">
      <c r="A4674">
        <v>4673</v>
      </c>
      <c r="B4674">
        <v>9.3440999999999992</v>
      </c>
      <c r="C4674">
        <f>'PID Simulator'!$D$7/SQRT(1+('PID Simulator'!$D$8*B4674)^2)</f>
        <v>1.0701327459636549E-2</v>
      </c>
      <c r="D4674">
        <f>-DEGREES(ATAN2(1,'PID Simulator'!$D$8*B4674))+DEGREES(-'PID Simulator'!$D$9*B4674)</f>
        <v>-624.76434074631129</v>
      </c>
    </row>
    <row r="4675" spans="1:4" x14ac:dyDescent="0.15">
      <c r="A4675">
        <v>4674</v>
      </c>
      <c r="B4675">
        <v>9.3460999999999999</v>
      </c>
      <c r="C4675">
        <f>'PID Simulator'!$D$7/SQRT(1+('PID Simulator'!$D$8*B4675)^2)</f>
        <v>1.0699037712607534E-2</v>
      </c>
      <c r="D4675">
        <f>-DEGREES(ATAN2(1,'PID Simulator'!$D$8*B4675))+DEGREES(-'PID Simulator'!$D$9*B4675)</f>
        <v>-624.87906350568949</v>
      </c>
    </row>
    <row r="4676" spans="1:4" x14ac:dyDescent="0.15">
      <c r="A4676">
        <v>4675</v>
      </c>
      <c r="B4676">
        <v>9.3481000000000005</v>
      </c>
      <c r="C4676">
        <f>'PID Simulator'!$D$7/SQRT(1+('PID Simulator'!$D$8*B4676)^2)</f>
        <v>1.0696748945180343E-2</v>
      </c>
      <c r="D4676">
        <f>-DEGREES(ATAN2(1,'PID Simulator'!$D$8*B4676))+DEGREES(-'PID Simulator'!$D$9*B4676)</f>
        <v>-624.99378620893424</v>
      </c>
    </row>
    <row r="4677" spans="1:4" x14ac:dyDescent="0.15">
      <c r="A4677">
        <v>4676</v>
      </c>
      <c r="B4677">
        <v>9.3500999999999994</v>
      </c>
      <c r="C4677">
        <f>'PID Simulator'!$D$7/SQRT(1+('PID Simulator'!$D$8*B4677)^2)</f>
        <v>1.0694461156726507E-2</v>
      </c>
      <c r="D4677">
        <f>-DEGREES(ATAN2(1,'PID Simulator'!$D$8*B4677))+DEGREES(-'PID Simulator'!$D$9*B4677)</f>
        <v>-625.10850885608124</v>
      </c>
    </row>
    <row r="4678" spans="1:4" x14ac:dyDescent="0.15">
      <c r="A4678">
        <v>4677</v>
      </c>
      <c r="B4678">
        <v>9.3521000000000001</v>
      </c>
      <c r="C4678">
        <f>'PID Simulator'!$D$7/SQRT(1+('PID Simulator'!$D$8*B4678)^2)</f>
        <v>1.0692174346618091E-2</v>
      </c>
      <c r="D4678">
        <f>-DEGREES(ATAN2(1,'PID Simulator'!$D$8*B4678))+DEGREES(-'PID Simulator'!$D$9*B4678)</f>
        <v>-625.223231447167</v>
      </c>
    </row>
    <row r="4679" spans="1:4" x14ac:dyDescent="0.15">
      <c r="A4679">
        <v>4678</v>
      </c>
      <c r="B4679">
        <v>9.3541000000000007</v>
      </c>
      <c r="C4679">
        <f>'PID Simulator'!$D$7/SQRT(1+('PID Simulator'!$D$8*B4679)^2)</f>
        <v>1.0689888514227697E-2</v>
      </c>
      <c r="D4679">
        <f>-DEGREES(ATAN2(1,'PID Simulator'!$D$8*B4679))+DEGREES(-'PID Simulator'!$D$9*B4679)</f>
        <v>-625.3379539822273</v>
      </c>
    </row>
    <row r="4680" spans="1:4" x14ac:dyDescent="0.15">
      <c r="A4680">
        <v>4679</v>
      </c>
      <c r="B4680">
        <v>9.3560999999999996</v>
      </c>
      <c r="C4680">
        <f>'PID Simulator'!$D$7/SQRT(1+('PID Simulator'!$D$8*B4680)^2)</f>
        <v>1.0687603658928469E-2</v>
      </c>
      <c r="D4680">
        <f>-DEGREES(ATAN2(1,'PID Simulator'!$D$8*B4680))+DEGREES(-'PID Simulator'!$D$9*B4680)</f>
        <v>-625.45267646129776</v>
      </c>
    </row>
    <row r="4681" spans="1:4" x14ac:dyDescent="0.15">
      <c r="A4681">
        <v>4680</v>
      </c>
      <c r="B4681">
        <v>9.3581000000000003</v>
      </c>
      <c r="C4681">
        <f>'PID Simulator'!$D$7/SQRT(1+('PID Simulator'!$D$8*B4681)^2)</f>
        <v>1.0685319780094078E-2</v>
      </c>
      <c r="D4681">
        <f>-DEGREES(ATAN2(1,'PID Simulator'!$D$8*B4681))+DEGREES(-'PID Simulator'!$D$9*B4681)</f>
        <v>-625.56739888441462</v>
      </c>
    </row>
    <row r="4682" spans="1:4" x14ac:dyDescent="0.15">
      <c r="A4682">
        <v>4681</v>
      </c>
      <c r="B4682">
        <v>9.3600999999999992</v>
      </c>
      <c r="C4682">
        <f>'PID Simulator'!$D$7/SQRT(1+('PID Simulator'!$D$8*B4682)^2)</f>
        <v>1.0683036877098737E-2</v>
      </c>
      <c r="D4682">
        <f>-DEGREES(ATAN2(1,'PID Simulator'!$D$8*B4682))+DEGREES(-'PID Simulator'!$D$9*B4682)</f>
        <v>-625.68212125161369</v>
      </c>
    </row>
    <row r="4683" spans="1:4" x14ac:dyDescent="0.15">
      <c r="A4683">
        <v>4682</v>
      </c>
      <c r="B4683">
        <v>9.3620999999999999</v>
      </c>
      <c r="C4683">
        <f>'PID Simulator'!$D$7/SQRT(1+('PID Simulator'!$D$8*B4683)^2)</f>
        <v>1.0680754949317193E-2</v>
      </c>
      <c r="D4683">
        <f>-DEGREES(ATAN2(1,'PID Simulator'!$D$8*B4683))+DEGREES(-'PID Simulator'!$D$9*B4683)</f>
        <v>-625.79684356293069</v>
      </c>
    </row>
    <row r="4684" spans="1:4" x14ac:dyDescent="0.15">
      <c r="A4684">
        <v>4683</v>
      </c>
      <c r="B4684">
        <v>9.3641000000000005</v>
      </c>
      <c r="C4684">
        <f>'PID Simulator'!$D$7/SQRT(1+('PID Simulator'!$D$8*B4684)^2)</f>
        <v>1.0678473996124718E-2</v>
      </c>
      <c r="D4684">
        <f>-DEGREES(ATAN2(1,'PID Simulator'!$D$8*B4684))+DEGREES(-'PID Simulator'!$D$9*B4684)</f>
        <v>-625.91156581840153</v>
      </c>
    </row>
    <row r="4685" spans="1:4" x14ac:dyDescent="0.15">
      <c r="A4685">
        <v>4684</v>
      </c>
      <c r="B4685">
        <v>9.3660999999999994</v>
      </c>
      <c r="C4685">
        <f>'PID Simulator'!$D$7/SQRT(1+('PID Simulator'!$D$8*B4685)^2)</f>
        <v>1.0676194016897131E-2</v>
      </c>
      <c r="D4685">
        <f>-DEGREES(ATAN2(1,'PID Simulator'!$D$8*B4685))+DEGREES(-'PID Simulator'!$D$9*B4685)</f>
        <v>-626.0262880180619</v>
      </c>
    </row>
    <row r="4686" spans="1:4" x14ac:dyDescent="0.15">
      <c r="A4686">
        <v>4685</v>
      </c>
      <c r="B4686">
        <v>9.3681000000000001</v>
      </c>
      <c r="C4686">
        <f>'PID Simulator'!$D$7/SQRT(1+('PID Simulator'!$D$8*B4686)^2)</f>
        <v>1.0673915011010778E-2</v>
      </c>
      <c r="D4686">
        <f>-DEGREES(ATAN2(1,'PID Simulator'!$D$8*B4686))+DEGREES(-'PID Simulator'!$D$9*B4686)</f>
        <v>-626.14101016194752</v>
      </c>
    </row>
    <row r="4687" spans="1:4" x14ac:dyDescent="0.15">
      <c r="A4687">
        <v>4686</v>
      </c>
      <c r="B4687">
        <v>9.3701000000000008</v>
      </c>
      <c r="C4687">
        <f>'PID Simulator'!$D$7/SQRT(1+('PID Simulator'!$D$8*B4687)^2)</f>
        <v>1.0671636977842533E-2</v>
      </c>
      <c r="D4687">
        <f>-DEGREES(ATAN2(1,'PID Simulator'!$D$8*B4687))+DEGREES(-'PID Simulator'!$D$9*B4687)</f>
        <v>-626.25573225009418</v>
      </c>
    </row>
    <row r="4688" spans="1:4" x14ac:dyDescent="0.15">
      <c r="A4688">
        <v>4687</v>
      </c>
      <c r="B4688">
        <v>9.3720999999999997</v>
      </c>
      <c r="C4688">
        <f>'PID Simulator'!$D$7/SQRT(1+('PID Simulator'!$D$8*B4688)^2)</f>
        <v>1.0669359916769807E-2</v>
      </c>
      <c r="D4688">
        <f>-DEGREES(ATAN2(1,'PID Simulator'!$D$8*B4688))+DEGREES(-'PID Simulator'!$D$9*B4688)</f>
        <v>-626.37045428253759</v>
      </c>
    </row>
    <row r="4689" spans="1:4" x14ac:dyDescent="0.15">
      <c r="A4689">
        <v>4688</v>
      </c>
      <c r="B4689">
        <v>9.3741000000000003</v>
      </c>
      <c r="C4689">
        <f>'PID Simulator'!$D$7/SQRT(1+('PID Simulator'!$D$8*B4689)^2)</f>
        <v>1.0667083827170545E-2</v>
      </c>
      <c r="D4689">
        <f>-DEGREES(ATAN2(1,'PID Simulator'!$D$8*B4689))+DEGREES(-'PID Simulator'!$D$9*B4689)</f>
        <v>-626.48517625931322</v>
      </c>
    </row>
    <row r="4690" spans="1:4" x14ac:dyDescent="0.15">
      <c r="A4690">
        <v>4689</v>
      </c>
      <c r="B4690">
        <v>9.3760999999999992</v>
      </c>
      <c r="C4690">
        <f>'PID Simulator'!$D$7/SQRT(1+('PID Simulator'!$D$8*B4690)^2)</f>
        <v>1.0664808708423212E-2</v>
      </c>
      <c r="D4690">
        <f>-DEGREES(ATAN2(1,'PID Simulator'!$D$8*B4690))+DEGREES(-'PID Simulator'!$D$9*B4690)</f>
        <v>-626.59989818045688</v>
      </c>
    </row>
    <row r="4691" spans="1:4" x14ac:dyDescent="0.15">
      <c r="A4691">
        <v>4690</v>
      </c>
      <c r="B4691">
        <v>9.3780999999999999</v>
      </c>
      <c r="C4691">
        <f>'PID Simulator'!$D$7/SQRT(1+('PID Simulator'!$D$8*B4691)^2)</f>
        <v>1.066253455990681E-2</v>
      </c>
      <c r="D4691">
        <f>-DEGREES(ATAN2(1,'PID Simulator'!$D$8*B4691))+DEGREES(-'PID Simulator'!$D$9*B4691)</f>
        <v>-626.71462004600414</v>
      </c>
    </row>
    <row r="4692" spans="1:4" x14ac:dyDescent="0.15">
      <c r="A4692">
        <v>4691</v>
      </c>
      <c r="B4692">
        <v>9.3801000000000005</v>
      </c>
      <c r="C4692">
        <f>'PID Simulator'!$D$7/SQRT(1+('PID Simulator'!$D$8*B4692)^2)</f>
        <v>1.0660261381000876E-2</v>
      </c>
      <c r="D4692">
        <f>-DEGREES(ATAN2(1,'PID Simulator'!$D$8*B4692))+DEGREES(-'PID Simulator'!$D$9*B4692)</f>
        <v>-626.82934185599038</v>
      </c>
    </row>
    <row r="4693" spans="1:4" x14ac:dyDescent="0.15">
      <c r="A4693">
        <v>4692</v>
      </c>
      <c r="B4693">
        <v>9.3820999999999994</v>
      </c>
      <c r="C4693">
        <f>'PID Simulator'!$D$7/SQRT(1+('PID Simulator'!$D$8*B4693)^2)</f>
        <v>1.0657989171085463E-2</v>
      </c>
      <c r="D4693">
        <f>-DEGREES(ATAN2(1,'PID Simulator'!$D$8*B4693))+DEGREES(-'PID Simulator'!$D$9*B4693)</f>
        <v>-626.94406361045128</v>
      </c>
    </row>
    <row r="4694" spans="1:4" x14ac:dyDescent="0.15">
      <c r="A4694">
        <v>4693</v>
      </c>
      <c r="B4694">
        <v>9.3841000000000001</v>
      </c>
      <c r="C4694">
        <f>'PID Simulator'!$D$7/SQRT(1+('PID Simulator'!$D$8*B4694)^2)</f>
        <v>1.0655717929541163E-2</v>
      </c>
      <c r="D4694">
        <f>-DEGREES(ATAN2(1,'PID Simulator'!$D$8*B4694))+DEGREES(-'PID Simulator'!$D$9*B4694)</f>
        <v>-627.05878530942232</v>
      </c>
    </row>
    <row r="4695" spans="1:4" x14ac:dyDescent="0.15">
      <c r="A4695">
        <v>4694</v>
      </c>
      <c r="B4695">
        <v>9.3861000000000008</v>
      </c>
      <c r="C4695">
        <f>'PID Simulator'!$D$7/SQRT(1+('PID Simulator'!$D$8*B4695)^2)</f>
        <v>1.065344765574909E-2</v>
      </c>
      <c r="D4695">
        <f>-DEGREES(ATAN2(1,'PID Simulator'!$D$8*B4695))+DEGREES(-'PID Simulator'!$D$9*B4695)</f>
        <v>-627.17350695293896</v>
      </c>
    </row>
    <row r="4696" spans="1:4" x14ac:dyDescent="0.15">
      <c r="A4696">
        <v>4695</v>
      </c>
      <c r="B4696">
        <v>9.3880999999999997</v>
      </c>
      <c r="C4696">
        <f>'PID Simulator'!$D$7/SQRT(1+('PID Simulator'!$D$8*B4696)^2)</f>
        <v>1.0651178349090891E-2</v>
      </c>
      <c r="D4696">
        <f>-DEGREES(ATAN2(1,'PID Simulator'!$D$8*B4696))+DEGREES(-'PID Simulator'!$D$9*B4696)</f>
        <v>-627.28822854103657</v>
      </c>
    </row>
    <row r="4697" spans="1:4" x14ac:dyDescent="0.15">
      <c r="A4697">
        <v>4696</v>
      </c>
      <c r="B4697">
        <v>9.3901000000000003</v>
      </c>
      <c r="C4697">
        <f>'PID Simulator'!$D$7/SQRT(1+('PID Simulator'!$D$8*B4697)^2)</f>
        <v>1.064891000894873E-2</v>
      </c>
      <c r="D4697">
        <f>-DEGREES(ATAN2(1,'PID Simulator'!$D$8*B4697))+DEGREES(-'PID Simulator'!$D$9*B4697)</f>
        <v>-627.40295007375062</v>
      </c>
    </row>
    <row r="4698" spans="1:4" x14ac:dyDescent="0.15">
      <c r="A4698">
        <v>4697</v>
      </c>
      <c r="B4698">
        <v>9.3920999999999992</v>
      </c>
      <c r="C4698">
        <f>'PID Simulator'!$D$7/SQRT(1+('PID Simulator'!$D$8*B4698)^2)</f>
        <v>1.0646642634705309E-2</v>
      </c>
      <c r="D4698">
        <f>-DEGREES(ATAN2(1,'PID Simulator'!$D$8*B4698))+DEGREES(-'PID Simulator'!$D$9*B4698)</f>
        <v>-627.51767155111634</v>
      </c>
    </row>
    <row r="4699" spans="1:4" x14ac:dyDescent="0.15">
      <c r="A4699">
        <v>4698</v>
      </c>
      <c r="B4699">
        <v>9.3940999999999999</v>
      </c>
      <c r="C4699">
        <f>'PID Simulator'!$D$7/SQRT(1+('PID Simulator'!$D$8*B4699)^2)</f>
        <v>1.0644376225743844E-2</v>
      </c>
      <c r="D4699">
        <f>-DEGREES(ATAN2(1,'PID Simulator'!$D$8*B4699))+DEGREES(-'PID Simulator'!$D$9*B4699)</f>
        <v>-627.63239297316943</v>
      </c>
    </row>
    <row r="4700" spans="1:4" x14ac:dyDescent="0.15">
      <c r="A4700">
        <v>4699</v>
      </c>
      <c r="B4700">
        <v>9.3961000000000006</v>
      </c>
      <c r="C4700">
        <f>'PID Simulator'!$D$7/SQRT(1+('PID Simulator'!$D$8*B4700)^2)</f>
        <v>1.0642110781448085E-2</v>
      </c>
      <c r="D4700">
        <f>-DEGREES(ATAN2(1,'PID Simulator'!$D$8*B4700))+DEGREES(-'PID Simulator'!$D$9*B4700)</f>
        <v>-627.74711433994491</v>
      </c>
    </row>
    <row r="4701" spans="1:4" x14ac:dyDescent="0.15">
      <c r="A4701">
        <v>4700</v>
      </c>
      <c r="B4701">
        <v>9.3980999999999995</v>
      </c>
      <c r="C4701">
        <f>'PID Simulator'!$D$7/SQRT(1+('PID Simulator'!$D$8*B4701)^2)</f>
        <v>1.0639846301202304E-2</v>
      </c>
      <c r="D4701">
        <f>-DEGREES(ATAN2(1,'PID Simulator'!$D$8*B4701))+DEGREES(-'PID Simulator'!$D$9*B4701)</f>
        <v>-627.86183565147815</v>
      </c>
    </row>
    <row r="4702" spans="1:4" x14ac:dyDescent="0.15">
      <c r="A4702">
        <v>4701</v>
      </c>
      <c r="B4702">
        <v>9.4001000000000001</v>
      </c>
      <c r="C4702">
        <f>'PID Simulator'!$D$7/SQRT(1+('PID Simulator'!$D$8*B4702)^2)</f>
        <v>1.0637582784391291E-2</v>
      </c>
      <c r="D4702">
        <f>-DEGREES(ATAN2(1,'PID Simulator'!$D$8*B4702))+DEGREES(-'PID Simulator'!$D$9*B4702)</f>
        <v>-627.97655690780437</v>
      </c>
    </row>
    <row r="4703" spans="1:4" x14ac:dyDescent="0.15">
      <c r="A4703">
        <v>4702</v>
      </c>
      <c r="B4703">
        <v>9.4021000000000008</v>
      </c>
      <c r="C4703">
        <f>'PID Simulator'!$D$7/SQRT(1+('PID Simulator'!$D$8*B4703)^2)</f>
        <v>1.0635320230400367E-2</v>
      </c>
      <c r="D4703">
        <f>-DEGREES(ATAN2(1,'PID Simulator'!$D$8*B4703))+DEGREES(-'PID Simulator'!$D$9*B4703)</f>
        <v>-628.09127810895882</v>
      </c>
    </row>
    <row r="4704" spans="1:4" x14ac:dyDescent="0.15">
      <c r="A4704">
        <v>4703</v>
      </c>
      <c r="B4704">
        <v>9.4040999999999997</v>
      </c>
      <c r="C4704">
        <f>'PID Simulator'!$D$7/SQRT(1+('PID Simulator'!$D$8*B4704)^2)</f>
        <v>1.0633058638615373E-2</v>
      </c>
      <c r="D4704">
        <f>-DEGREES(ATAN2(1,'PID Simulator'!$D$8*B4704))+DEGREES(-'PID Simulator'!$D$9*B4704)</f>
        <v>-628.20599925497663</v>
      </c>
    </row>
    <row r="4705" spans="1:4" x14ac:dyDescent="0.15">
      <c r="A4705">
        <v>4704</v>
      </c>
      <c r="B4705">
        <v>9.4061000000000003</v>
      </c>
      <c r="C4705">
        <f>'PID Simulator'!$D$7/SQRT(1+('PID Simulator'!$D$8*B4705)^2)</f>
        <v>1.0630798008422673E-2</v>
      </c>
      <c r="D4705">
        <f>-DEGREES(ATAN2(1,'PID Simulator'!$D$8*B4705))+DEGREES(-'PID Simulator'!$D$9*B4705)</f>
        <v>-628.32072034589316</v>
      </c>
    </row>
    <row r="4706" spans="1:4" x14ac:dyDescent="0.15">
      <c r="A4706">
        <v>4705</v>
      </c>
      <c r="B4706">
        <v>9.4080999999999992</v>
      </c>
      <c r="C4706">
        <f>'PID Simulator'!$D$7/SQRT(1+('PID Simulator'!$D$8*B4706)^2)</f>
        <v>1.0628538339209152E-2</v>
      </c>
      <c r="D4706">
        <f>-DEGREES(ATAN2(1,'PID Simulator'!$D$8*B4706))+DEGREES(-'PID Simulator'!$D$9*B4706)</f>
        <v>-628.4354413817432</v>
      </c>
    </row>
    <row r="4707" spans="1:4" x14ac:dyDescent="0.15">
      <c r="A4707">
        <v>4706</v>
      </c>
      <c r="B4707">
        <v>9.4100999999999999</v>
      </c>
      <c r="C4707">
        <f>'PID Simulator'!$D$7/SQRT(1+('PID Simulator'!$D$8*B4707)^2)</f>
        <v>1.0626279630362213E-2</v>
      </c>
      <c r="D4707">
        <f>-DEGREES(ATAN2(1,'PID Simulator'!$D$8*B4707))+DEGREES(-'PID Simulator'!$D$9*B4707)</f>
        <v>-628.55016236256233</v>
      </c>
    </row>
    <row r="4708" spans="1:4" x14ac:dyDescent="0.15">
      <c r="A4708">
        <v>4707</v>
      </c>
      <c r="B4708">
        <v>9.4121000000000006</v>
      </c>
      <c r="C4708">
        <f>'PID Simulator'!$D$7/SQRT(1+('PID Simulator'!$D$8*B4708)^2)</f>
        <v>1.0624021881269782E-2</v>
      </c>
      <c r="D4708">
        <f>-DEGREES(ATAN2(1,'PID Simulator'!$D$8*B4708))+DEGREES(-'PID Simulator'!$D$9*B4708)</f>
        <v>-628.66488328838523</v>
      </c>
    </row>
    <row r="4709" spans="1:4" x14ac:dyDescent="0.15">
      <c r="A4709">
        <v>4708</v>
      </c>
      <c r="B4709">
        <v>9.4140999999999995</v>
      </c>
      <c r="C4709">
        <f>'PID Simulator'!$D$7/SQRT(1+('PID Simulator'!$D$8*B4709)^2)</f>
        <v>1.0621765091320311E-2</v>
      </c>
      <c r="D4709">
        <f>-DEGREES(ATAN2(1,'PID Simulator'!$D$8*B4709))+DEGREES(-'PID Simulator'!$D$9*B4709)</f>
        <v>-628.77960415924701</v>
      </c>
    </row>
    <row r="4710" spans="1:4" x14ac:dyDescent="0.15">
      <c r="A4710">
        <v>4709</v>
      </c>
      <c r="B4710">
        <v>9.4161000000000001</v>
      </c>
      <c r="C4710">
        <f>'PID Simulator'!$D$7/SQRT(1+('PID Simulator'!$D$8*B4710)^2)</f>
        <v>1.0619509259902757E-2</v>
      </c>
      <c r="D4710">
        <f>-DEGREES(ATAN2(1,'PID Simulator'!$D$8*B4710))+DEGREES(-'PID Simulator'!$D$9*B4710)</f>
        <v>-628.89432497518305</v>
      </c>
    </row>
    <row r="4711" spans="1:4" x14ac:dyDescent="0.15">
      <c r="A4711">
        <v>4710</v>
      </c>
      <c r="B4711">
        <v>9.4181000000000008</v>
      </c>
      <c r="C4711">
        <f>'PID Simulator'!$D$7/SQRT(1+('PID Simulator'!$D$8*B4711)^2)</f>
        <v>1.0617254386406611E-2</v>
      </c>
      <c r="D4711">
        <f>-DEGREES(ATAN2(1,'PID Simulator'!$D$8*B4711))+DEGREES(-'PID Simulator'!$D$9*B4711)</f>
        <v>-629.00904573622779</v>
      </c>
    </row>
    <row r="4712" spans="1:4" x14ac:dyDescent="0.15">
      <c r="A4712">
        <v>4711</v>
      </c>
      <c r="B4712">
        <v>9.4200999999999997</v>
      </c>
      <c r="C4712">
        <f>'PID Simulator'!$D$7/SQRT(1+('PID Simulator'!$D$8*B4712)^2)</f>
        <v>1.0615000470221878E-2</v>
      </c>
      <c r="D4712">
        <f>-DEGREES(ATAN2(1,'PID Simulator'!$D$8*B4712))+DEGREES(-'PID Simulator'!$D$9*B4712)</f>
        <v>-629.12376644241635</v>
      </c>
    </row>
    <row r="4713" spans="1:4" x14ac:dyDescent="0.15">
      <c r="A4713">
        <v>4712</v>
      </c>
      <c r="B4713">
        <v>9.4221000000000004</v>
      </c>
      <c r="C4713">
        <f>'PID Simulator'!$D$7/SQRT(1+('PID Simulator'!$D$8*B4713)^2)</f>
        <v>1.0612747510739073E-2</v>
      </c>
      <c r="D4713">
        <f>-DEGREES(ATAN2(1,'PID Simulator'!$D$8*B4713))+DEGREES(-'PID Simulator'!$D$9*B4713)</f>
        <v>-629.2384870937841</v>
      </c>
    </row>
    <row r="4714" spans="1:4" x14ac:dyDescent="0.15">
      <c r="A4714">
        <v>4713</v>
      </c>
      <c r="B4714">
        <v>9.4240999999999993</v>
      </c>
      <c r="C4714">
        <f>'PID Simulator'!$D$7/SQRT(1+('PID Simulator'!$D$8*B4714)^2)</f>
        <v>1.0610495507349238E-2</v>
      </c>
      <c r="D4714">
        <f>-DEGREES(ATAN2(1,'PID Simulator'!$D$8*B4714))+DEGREES(-'PID Simulator'!$D$9*B4714)</f>
        <v>-629.35320769036525</v>
      </c>
    </row>
    <row r="4715" spans="1:4" x14ac:dyDescent="0.15">
      <c r="A4715">
        <v>4714</v>
      </c>
      <c r="B4715">
        <v>9.4260999999999999</v>
      </c>
      <c r="C4715">
        <f>'PID Simulator'!$D$7/SQRT(1+('PID Simulator'!$D$8*B4715)^2)</f>
        <v>1.0608244459443923E-2</v>
      </c>
      <c r="D4715">
        <f>-DEGREES(ATAN2(1,'PID Simulator'!$D$8*B4715))+DEGREES(-'PID Simulator'!$D$9*B4715)</f>
        <v>-629.46792823219528</v>
      </c>
    </row>
    <row r="4716" spans="1:4" x14ac:dyDescent="0.15">
      <c r="A4716">
        <v>4715</v>
      </c>
      <c r="B4716">
        <v>9.4281000000000006</v>
      </c>
      <c r="C4716">
        <f>'PID Simulator'!$D$7/SQRT(1+('PID Simulator'!$D$8*B4716)^2)</f>
        <v>1.0605994366415204E-2</v>
      </c>
      <c r="D4716">
        <f>-DEGREES(ATAN2(1,'PID Simulator'!$D$8*B4716))+DEGREES(-'PID Simulator'!$D$9*B4716)</f>
        <v>-629.58264871930862</v>
      </c>
    </row>
    <row r="4717" spans="1:4" x14ac:dyDescent="0.15">
      <c r="A4717">
        <v>4716</v>
      </c>
      <c r="B4717">
        <v>9.4300999999999995</v>
      </c>
      <c r="C4717">
        <f>'PID Simulator'!$D$7/SQRT(1+('PID Simulator'!$D$8*B4717)^2)</f>
        <v>1.0603745227655666E-2</v>
      </c>
      <c r="D4717">
        <f>-DEGREES(ATAN2(1,'PID Simulator'!$D$8*B4717))+DEGREES(-'PID Simulator'!$D$9*B4717)</f>
        <v>-629.69736915174008</v>
      </c>
    </row>
    <row r="4718" spans="1:4" x14ac:dyDescent="0.15">
      <c r="A4718">
        <v>4717</v>
      </c>
      <c r="B4718">
        <v>9.4321000000000002</v>
      </c>
      <c r="C4718">
        <f>'PID Simulator'!$D$7/SQRT(1+('PID Simulator'!$D$8*B4718)^2)</f>
        <v>1.060149704255841E-2</v>
      </c>
      <c r="D4718">
        <f>-DEGREES(ATAN2(1,'PID Simulator'!$D$8*B4718))+DEGREES(-'PID Simulator'!$D$9*B4718)</f>
        <v>-629.81208952952477</v>
      </c>
    </row>
    <row r="4719" spans="1:4" x14ac:dyDescent="0.15">
      <c r="A4719">
        <v>4718</v>
      </c>
      <c r="B4719">
        <v>9.4341000000000008</v>
      </c>
      <c r="C4719">
        <f>'PID Simulator'!$D$7/SQRT(1+('PID Simulator'!$D$8*B4719)^2)</f>
        <v>1.0599249810517049E-2</v>
      </c>
      <c r="D4719">
        <f>-DEGREES(ATAN2(1,'PID Simulator'!$D$8*B4719))+DEGREES(-'PID Simulator'!$D$9*B4719)</f>
        <v>-629.92680985269726</v>
      </c>
    </row>
    <row r="4720" spans="1:4" x14ac:dyDescent="0.15">
      <c r="A4720">
        <v>4719</v>
      </c>
      <c r="B4720">
        <v>9.4360999999999997</v>
      </c>
      <c r="C4720">
        <f>'PID Simulator'!$D$7/SQRT(1+('PID Simulator'!$D$8*B4720)^2)</f>
        <v>1.0597003530925719E-2</v>
      </c>
      <c r="D4720">
        <f>-DEGREES(ATAN2(1,'PID Simulator'!$D$8*B4720))+DEGREES(-'PID Simulator'!$D$9*B4720)</f>
        <v>-630.041530121292</v>
      </c>
    </row>
    <row r="4721" spans="1:4" x14ac:dyDescent="0.15">
      <c r="A4721">
        <v>4720</v>
      </c>
      <c r="B4721">
        <v>9.4381000000000004</v>
      </c>
      <c r="C4721">
        <f>'PID Simulator'!$D$7/SQRT(1+('PID Simulator'!$D$8*B4721)^2)</f>
        <v>1.059475820317906E-2</v>
      </c>
      <c r="D4721">
        <f>-DEGREES(ATAN2(1,'PID Simulator'!$D$8*B4721))+DEGREES(-'PID Simulator'!$D$9*B4721)</f>
        <v>-630.15625033534423</v>
      </c>
    </row>
    <row r="4722" spans="1:4" x14ac:dyDescent="0.15">
      <c r="A4722">
        <v>4721</v>
      </c>
      <c r="B4722">
        <v>9.4400999999999993</v>
      </c>
      <c r="C4722">
        <f>'PID Simulator'!$D$7/SQRT(1+('PID Simulator'!$D$8*B4722)^2)</f>
        <v>1.0592513826672225E-2</v>
      </c>
      <c r="D4722">
        <f>-DEGREES(ATAN2(1,'PID Simulator'!$D$8*B4722))+DEGREES(-'PID Simulator'!$D$9*B4722)</f>
        <v>-630.27097049488805</v>
      </c>
    </row>
    <row r="4723" spans="1:4" x14ac:dyDescent="0.15">
      <c r="A4723">
        <v>4722</v>
      </c>
      <c r="B4723">
        <v>9.4420999999999999</v>
      </c>
      <c r="C4723">
        <f>'PID Simulator'!$D$7/SQRT(1+('PID Simulator'!$D$8*B4723)^2)</f>
        <v>1.059027040080089E-2</v>
      </c>
      <c r="D4723">
        <f>-DEGREES(ATAN2(1,'PID Simulator'!$D$8*B4723))+DEGREES(-'PID Simulator'!$D$9*B4723)</f>
        <v>-630.38569059995848</v>
      </c>
    </row>
    <row r="4724" spans="1:4" x14ac:dyDescent="0.15">
      <c r="A4724">
        <v>4723</v>
      </c>
      <c r="B4724">
        <v>9.4441000000000006</v>
      </c>
      <c r="C4724">
        <f>'PID Simulator'!$D$7/SQRT(1+('PID Simulator'!$D$8*B4724)^2)</f>
        <v>1.0588027924961227E-2</v>
      </c>
      <c r="D4724">
        <f>-DEGREES(ATAN2(1,'PID Simulator'!$D$8*B4724))+DEGREES(-'PID Simulator'!$D$9*B4724)</f>
        <v>-630.50041065059008</v>
      </c>
    </row>
    <row r="4725" spans="1:4" x14ac:dyDescent="0.15">
      <c r="A4725">
        <v>4724</v>
      </c>
      <c r="B4725">
        <v>9.4460999999999995</v>
      </c>
      <c r="C4725">
        <f>'PID Simulator'!$D$7/SQRT(1+('PID Simulator'!$D$8*B4725)^2)</f>
        <v>1.0585786398549934E-2</v>
      </c>
      <c r="D4725">
        <f>-DEGREES(ATAN2(1,'PID Simulator'!$D$8*B4725))+DEGREES(-'PID Simulator'!$D$9*B4725)</f>
        <v>-630.61513064681719</v>
      </c>
    </row>
    <row r="4726" spans="1:4" x14ac:dyDescent="0.15">
      <c r="A4726">
        <v>4725</v>
      </c>
      <c r="B4726">
        <v>9.4481000000000002</v>
      </c>
      <c r="C4726">
        <f>'PID Simulator'!$D$7/SQRT(1+('PID Simulator'!$D$8*B4726)^2)</f>
        <v>1.0583545820964211E-2</v>
      </c>
      <c r="D4726">
        <f>-DEGREES(ATAN2(1,'PID Simulator'!$D$8*B4726))+DEGREES(-'PID Simulator'!$D$9*B4726)</f>
        <v>-630.72985058867459</v>
      </c>
    </row>
    <row r="4727" spans="1:4" x14ac:dyDescent="0.15">
      <c r="A4727">
        <v>4726</v>
      </c>
      <c r="B4727">
        <v>9.4501000000000008</v>
      </c>
      <c r="C4727">
        <f>'PID Simulator'!$D$7/SQRT(1+('PID Simulator'!$D$8*B4727)^2)</f>
        <v>1.0581306191601768E-2</v>
      </c>
      <c r="D4727">
        <f>-DEGREES(ATAN2(1,'PID Simulator'!$D$8*B4727))+DEGREES(-'PID Simulator'!$D$9*B4727)</f>
        <v>-630.84457047619685</v>
      </c>
    </row>
    <row r="4728" spans="1:4" x14ac:dyDescent="0.15">
      <c r="A4728">
        <v>4727</v>
      </c>
      <c r="B4728">
        <v>9.4520999999999997</v>
      </c>
      <c r="C4728">
        <f>'PID Simulator'!$D$7/SQRT(1+('PID Simulator'!$D$8*B4728)^2)</f>
        <v>1.0579067509860832E-2</v>
      </c>
      <c r="D4728">
        <f>-DEGREES(ATAN2(1,'PID Simulator'!$D$8*B4728))+DEGREES(-'PID Simulator'!$D$9*B4728)</f>
        <v>-630.95929030941807</v>
      </c>
    </row>
    <row r="4729" spans="1:4" x14ac:dyDescent="0.15">
      <c r="A4729">
        <v>4728</v>
      </c>
      <c r="B4729">
        <v>9.4541000000000004</v>
      </c>
      <c r="C4729">
        <f>'PID Simulator'!$D$7/SQRT(1+('PID Simulator'!$D$8*B4729)^2)</f>
        <v>1.057682977514013E-2</v>
      </c>
      <c r="D4729">
        <f>-DEGREES(ATAN2(1,'PID Simulator'!$D$8*B4729))+DEGREES(-'PID Simulator'!$D$9*B4729)</f>
        <v>-631.07401008837314</v>
      </c>
    </row>
    <row r="4730" spans="1:4" x14ac:dyDescent="0.15">
      <c r="A4730">
        <v>4729</v>
      </c>
      <c r="B4730">
        <v>9.4560999999999993</v>
      </c>
      <c r="C4730">
        <f>'PID Simulator'!$D$7/SQRT(1+('PID Simulator'!$D$8*B4730)^2)</f>
        <v>1.0574592986838905E-2</v>
      </c>
      <c r="D4730">
        <f>-DEGREES(ATAN2(1,'PID Simulator'!$D$8*B4730))+DEGREES(-'PID Simulator'!$D$9*B4730)</f>
        <v>-631.18872981309619</v>
      </c>
    </row>
    <row r="4731" spans="1:4" x14ac:dyDescent="0.15">
      <c r="A4731">
        <v>4730</v>
      </c>
      <c r="B4731">
        <v>9.4581</v>
      </c>
      <c r="C4731">
        <f>'PID Simulator'!$D$7/SQRT(1+('PID Simulator'!$D$8*B4731)^2)</f>
        <v>1.0572357144356897E-2</v>
      </c>
      <c r="D4731">
        <f>-DEGREES(ATAN2(1,'PID Simulator'!$D$8*B4731))+DEGREES(-'PID Simulator'!$D$9*B4731)</f>
        <v>-631.30344948362176</v>
      </c>
    </row>
    <row r="4732" spans="1:4" x14ac:dyDescent="0.15">
      <c r="A4732">
        <v>4731</v>
      </c>
      <c r="B4732">
        <v>9.4601000000000006</v>
      </c>
      <c r="C4732">
        <f>'PID Simulator'!$D$7/SQRT(1+('PID Simulator'!$D$8*B4732)^2)</f>
        <v>1.0570122247094374E-2</v>
      </c>
      <c r="D4732">
        <f>-DEGREES(ATAN2(1,'PID Simulator'!$D$8*B4732))+DEGREES(-'PID Simulator'!$D$9*B4732)</f>
        <v>-631.4181690999842</v>
      </c>
    </row>
    <row r="4733" spans="1:4" x14ac:dyDescent="0.15">
      <c r="A4733">
        <v>4732</v>
      </c>
      <c r="B4733">
        <v>9.4620999999999995</v>
      </c>
      <c r="C4733">
        <f>'PID Simulator'!$D$7/SQRT(1+('PID Simulator'!$D$8*B4733)^2)</f>
        <v>1.0567888294452085E-2</v>
      </c>
      <c r="D4733">
        <f>-DEGREES(ATAN2(1,'PID Simulator'!$D$8*B4733))+DEGREES(-'PID Simulator'!$D$9*B4733)</f>
        <v>-631.53288866221772</v>
      </c>
    </row>
    <row r="4734" spans="1:4" x14ac:dyDescent="0.15">
      <c r="A4734">
        <v>4733</v>
      </c>
      <c r="B4734">
        <v>9.4641000000000002</v>
      </c>
      <c r="C4734">
        <f>'PID Simulator'!$D$7/SQRT(1+('PID Simulator'!$D$8*B4734)^2)</f>
        <v>1.0565655285831305E-2</v>
      </c>
      <c r="D4734">
        <f>-DEGREES(ATAN2(1,'PID Simulator'!$D$8*B4734))+DEGREES(-'PID Simulator'!$D$9*B4734)</f>
        <v>-631.64760817035688</v>
      </c>
    </row>
    <row r="4735" spans="1:4" x14ac:dyDescent="0.15">
      <c r="A4735">
        <v>4734</v>
      </c>
      <c r="B4735">
        <v>9.4661000000000008</v>
      </c>
      <c r="C4735">
        <f>'PID Simulator'!$D$7/SQRT(1+('PID Simulator'!$D$8*B4735)^2)</f>
        <v>1.056342322063381E-2</v>
      </c>
      <c r="D4735">
        <f>-DEGREES(ATAN2(1,'PID Simulator'!$D$8*B4735))+DEGREES(-'PID Simulator'!$D$9*B4735)</f>
        <v>-631.7623276244359</v>
      </c>
    </row>
    <row r="4736" spans="1:4" x14ac:dyDescent="0.15">
      <c r="A4736">
        <v>4735</v>
      </c>
      <c r="B4736">
        <v>9.4680999999999997</v>
      </c>
      <c r="C4736">
        <f>'PID Simulator'!$D$7/SQRT(1+('PID Simulator'!$D$8*B4736)^2)</f>
        <v>1.0561192098261877E-2</v>
      </c>
      <c r="D4736">
        <f>-DEGREES(ATAN2(1,'PID Simulator'!$D$8*B4736))+DEGREES(-'PID Simulator'!$D$9*B4736)</f>
        <v>-631.87704702448877</v>
      </c>
    </row>
    <row r="4737" spans="1:4" x14ac:dyDescent="0.15">
      <c r="A4737">
        <v>4736</v>
      </c>
      <c r="B4737">
        <v>9.4701000000000004</v>
      </c>
      <c r="C4737">
        <f>'PID Simulator'!$D$7/SQRT(1+('PID Simulator'!$D$8*B4737)^2)</f>
        <v>1.0558961918118287E-2</v>
      </c>
      <c r="D4737">
        <f>-DEGREES(ATAN2(1,'PID Simulator'!$D$8*B4737))+DEGREES(-'PID Simulator'!$D$9*B4737)</f>
        <v>-631.99176637055007</v>
      </c>
    </row>
    <row r="4738" spans="1:4" x14ac:dyDescent="0.15">
      <c r="A4738">
        <v>4737</v>
      </c>
      <c r="B4738">
        <v>9.4720999999999993</v>
      </c>
      <c r="C4738">
        <f>'PID Simulator'!$D$7/SQRT(1+('PID Simulator'!$D$8*B4738)^2)</f>
        <v>1.0556732679606336E-2</v>
      </c>
      <c r="D4738">
        <f>-DEGREES(ATAN2(1,'PID Simulator'!$D$8*B4738))+DEGREES(-'PID Simulator'!$D$9*B4738)</f>
        <v>-632.10648566265377</v>
      </c>
    </row>
    <row r="4739" spans="1:4" x14ac:dyDescent="0.15">
      <c r="A4739">
        <v>4738</v>
      </c>
      <c r="B4739">
        <v>9.4741</v>
      </c>
      <c r="C4739">
        <f>'PID Simulator'!$D$7/SQRT(1+('PID Simulator'!$D$8*B4739)^2)</f>
        <v>1.055450438212981E-2</v>
      </c>
      <c r="D4739">
        <f>-DEGREES(ATAN2(1,'PID Simulator'!$D$8*B4739))+DEGREES(-'PID Simulator'!$D$9*B4739)</f>
        <v>-632.2212049008341</v>
      </c>
    </row>
    <row r="4740" spans="1:4" x14ac:dyDescent="0.15">
      <c r="A4740">
        <v>4739</v>
      </c>
      <c r="B4740">
        <v>9.4761000000000006</v>
      </c>
      <c r="C4740">
        <f>'PID Simulator'!$D$7/SQRT(1+('PID Simulator'!$D$8*B4740)^2)</f>
        <v>1.0552277025093006E-2</v>
      </c>
      <c r="D4740">
        <f>-DEGREES(ATAN2(1,'PID Simulator'!$D$8*B4740))+DEGREES(-'PID Simulator'!$D$9*B4740)</f>
        <v>-632.33592408512527</v>
      </c>
    </row>
    <row r="4741" spans="1:4" x14ac:dyDescent="0.15">
      <c r="A4741">
        <v>4740</v>
      </c>
      <c r="B4741">
        <v>9.4780999999999995</v>
      </c>
      <c r="C4741">
        <f>'PID Simulator'!$D$7/SQRT(1+('PID Simulator'!$D$8*B4741)^2)</f>
        <v>1.0550050607900726E-2</v>
      </c>
      <c r="D4741">
        <f>-DEGREES(ATAN2(1,'PID Simulator'!$D$8*B4741))+DEGREES(-'PID Simulator'!$D$9*B4741)</f>
        <v>-632.45064321556117</v>
      </c>
    </row>
    <row r="4742" spans="1:4" x14ac:dyDescent="0.15">
      <c r="A4742">
        <v>4741</v>
      </c>
      <c r="B4742">
        <v>9.4801000000000002</v>
      </c>
      <c r="C4742">
        <f>'PID Simulator'!$D$7/SQRT(1+('PID Simulator'!$D$8*B4742)^2)</f>
        <v>1.0547825129958265E-2</v>
      </c>
      <c r="D4742">
        <f>-DEGREES(ATAN2(1,'PID Simulator'!$D$8*B4742))+DEGREES(-'PID Simulator'!$D$9*B4742)</f>
        <v>-632.56536229217613</v>
      </c>
    </row>
    <row r="4743" spans="1:4" x14ac:dyDescent="0.15">
      <c r="A4743">
        <v>4742</v>
      </c>
      <c r="B4743">
        <v>9.4820999999999991</v>
      </c>
      <c r="C4743">
        <f>'PID Simulator'!$D$7/SQRT(1+('PID Simulator'!$D$8*B4743)^2)</f>
        <v>1.0545600590671429E-2</v>
      </c>
      <c r="D4743">
        <f>-DEGREES(ATAN2(1,'PID Simulator'!$D$8*B4743))+DEGREES(-'PID Simulator'!$D$9*B4743)</f>
        <v>-632.68008131500414</v>
      </c>
    </row>
    <row r="4744" spans="1:4" x14ac:dyDescent="0.15">
      <c r="A4744">
        <v>4743</v>
      </c>
      <c r="B4744">
        <v>9.4840999999999998</v>
      </c>
      <c r="C4744">
        <f>'PID Simulator'!$D$7/SQRT(1+('PID Simulator'!$D$8*B4744)^2)</f>
        <v>1.054337698944652E-2</v>
      </c>
      <c r="D4744">
        <f>-DEGREES(ATAN2(1,'PID Simulator'!$D$8*B4744))+DEGREES(-'PID Simulator'!$D$9*B4744)</f>
        <v>-632.79480028407909</v>
      </c>
    </row>
    <row r="4745" spans="1:4" x14ac:dyDescent="0.15">
      <c r="A4745">
        <v>4744</v>
      </c>
      <c r="B4745">
        <v>9.4861000000000004</v>
      </c>
      <c r="C4745">
        <f>'PID Simulator'!$D$7/SQRT(1+('PID Simulator'!$D$8*B4745)^2)</f>
        <v>1.054115432569034E-2</v>
      </c>
      <c r="D4745">
        <f>-DEGREES(ATAN2(1,'PID Simulator'!$D$8*B4745))+DEGREES(-'PID Simulator'!$D$9*B4745)</f>
        <v>-632.90951919943518</v>
      </c>
    </row>
    <row r="4746" spans="1:4" x14ac:dyDescent="0.15">
      <c r="A4746">
        <v>4745</v>
      </c>
      <c r="B4746">
        <v>9.4880999999999993</v>
      </c>
      <c r="C4746">
        <f>'PID Simulator'!$D$7/SQRT(1+('PID Simulator'!$D$8*B4746)^2)</f>
        <v>1.0538932598810195E-2</v>
      </c>
      <c r="D4746">
        <f>-DEGREES(ATAN2(1,'PID Simulator'!$D$8*B4746))+DEGREES(-'PID Simulator'!$D$9*B4746)</f>
        <v>-633.02423806110619</v>
      </c>
    </row>
    <row r="4747" spans="1:4" x14ac:dyDescent="0.15">
      <c r="A4747">
        <v>4746</v>
      </c>
      <c r="B4747">
        <v>9.4901</v>
      </c>
      <c r="C4747">
        <f>'PID Simulator'!$D$7/SQRT(1+('PID Simulator'!$D$8*B4747)^2)</f>
        <v>1.0536711808213887E-2</v>
      </c>
      <c r="D4747">
        <f>-DEGREES(ATAN2(1,'PID Simulator'!$D$8*B4747))+DEGREES(-'PID Simulator'!$D$9*B4747)</f>
        <v>-633.1389568691261</v>
      </c>
    </row>
    <row r="4748" spans="1:4" x14ac:dyDescent="0.15">
      <c r="A4748">
        <v>4747</v>
      </c>
      <c r="B4748">
        <v>9.4921000000000006</v>
      </c>
      <c r="C4748">
        <f>'PID Simulator'!$D$7/SQRT(1+('PID Simulator'!$D$8*B4748)^2)</f>
        <v>1.0534491953309718E-2</v>
      </c>
      <c r="D4748">
        <f>-DEGREES(ATAN2(1,'PID Simulator'!$D$8*B4748))+DEGREES(-'PID Simulator'!$D$9*B4748)</f>
        <v>-633.25367562352881</v>
      </c>
    </row>
    <row r="4749" spans="1:4" x14ac:dyDescent="0.15">
      <c r="A4749">
        <v>4748</v>
      </c>
      <c r="B4749">
        <v>9.4940999999999995</v>
      </c>
      <c r="C4749">
        <f>'PID Simulator'!$D$7/SQRT(1+('PID Simulator'!$D$8*B4749)^2)</f>
        <v>1.0532273033506487E-2</v>
      </c>
      <c r="D4749">
        <f>-DEGREES(ATAN2(1,'PID Simulator'!$D$8*B4749))+DEGREES(-'PID Simulator'!$D$9*B4749)</f>
        <v>-633.3683943243484</v>
      </c>
    </row>
    <row r="4750" spans="1:4" x14ac:dyDescent="0.15">
      <c r="A4750">
        <v>4749</v>
      </c>
      <c r="B4750">
        <v>9.4961000000000002</v>
      </c>
      <c r="C4750">
        <f>'PID Simulator'!$D$7/SQRT(1+('PID Simulator'!$D$8*B4750)^2)</f>
        <v>1.0530055048213496E-2</v>
      </c>
      <c r="D4750">
        <f>-DEGREES(ATAN2(1,'PID Simulator'!$D$8*B4750))+DEGREES(-'PID Simulator'!$D$9*B4750)</f>
        <v>-633.48311297161843</v>
      </c>
    </row>
    <row r="4751" spans="1:4" x14ac:dyDescent="0.15">
      <c r="A4751">
        <v>4750</v>
      </c>
      <c r="B4751">
        <v>9.4980999999999991</v>
      </c>
      <c r="C4751">
        <f>'PID Simulator'!$D$7/SQRT(1+('PID Simulator'!$D$8*B4751)^2)</f>
        <v>1.0527837996840537E-2</v>
      </c>
      <c r="D4751">
        <f>-DEGREES(ATAN2(1,'PID Simulator'!$D$8*B4751))+DEGREES(-'PID Simulator'!$D$9*B4751)</f>
        <v>-633.59783156537287</v>
      </c>
    </row>
    <row r="4752" spans="1:4" x14ac:dyDescent="0.15">
      <c r="A4752">
        <v>4751</v>
      </c>
      <c r="B4752">
        <v>9.5000999999999998</v>
      </c>
      <c r="C4752">
        <f>'PID Simulator'!$D$7/SQRT(1+('PID Simulator'!$D$8*B4752)^2)</f>
        <v>1.0525621878797907E-2</v>
      </c>
      <c r="D4752">
        <f>-DEGREES(ATAN2(1,'PID Simulator'!$D$8*B4752))+DEGREES(-'PID Simulator'!$D$9*B4752)</f>
        <v>-633.71255010564551</v>
      </c>
    </row>
    <row r="4753" spans="1:4" x14ac:dyDescent="0.15">
      <c r="A4753">
        <v>4752</v>
      </c>
      <c r="B4753">
        <v>9.5021000000000004</v>
      </c>
      <c r="C4753">
        <f>'PID Simulator'!$D$7/SQRT(1+('PID Simulator'!$D$8*B4753)^2)</f>
        <v>1.052340669349639E-2</v>
      </c>
      <c r="D4753">
        <f>-DEGREES(ATAN2(1,'PID Simulator'!$D$8*B4753))+DEGREES(-'PID Simulator'!$D$9*B4753)</f>
        <v>-633.82726859247009</v>
      </c>
    </row>
    <row r="4754" spans="1:4" x14ac:dyDescent="0.15">
      <c r="A4754">
        <v>4753</v>
      </c>
      <c r="B4754">
        <v>9.5040999999999993</v>
      </c>
      <c r="C4754">
        <f>'PID Simulator'!$D$7/SQRT(1+('PID Simulator'!$D$8*B4754)^2)</f>
        <v>1.0521192440347276E-2</v>
      </c>
      <c r="D4754">
        <f>-DEGREES(ATAN2(1,'PID Simulator'!$D$8*B4754))+DEGREES(-'PID Simulator'!$D$9*B4754)</f>
        <v>-633.94198702588039</v>
      </c>
    </row>
    <row r="4755" spans="1:4" x14ac:dyDescent="0.15">
      <c r="A4755">
        <v>4754</v>
      </c>
      <c r="B4755">
        <v>9.5061</v>
      </c>
      <c r="C4755">
        <f>'PID Simulator'!$D$7/SQRT(1+('PID Simulator'!$D$8*B4755)^2)</f>
        <v>1.051897911876234E-2</v>
      </c>
      <c r="D4755">
        <f>-DEGREES(ATAN2(1,'PID Simulator'!$D$8*B4755))+DEGREES(-'PID Simulator'!$D$9*B4755)</f>
        <v>-634.05670540591007</v>
      </c>
    </row>
    <row r="4756" spans="1:4" x14ac:dyDescent="0.15">
      <c r="A4756">
        <v>4755</v>
      </c>
      <c r="B4756">
        <v>9.5081000000000007</v>
      </c>
      <c r="C4756">
        <f>'PID Simulator'!$D$7/SQRT(1+('PID Simulator'!$D$8*B4756)^2)</f>
        <v>1.051676672815386E-2</v>
      </c>
      <c r="D4756">
        <f>-DEGREES(ATAN2(1,'PID Simulator'!$D$8*B4756))+DEGREES(-'PID Simulator'!$D$9*B4756)</f>
        <v>-634.17142373259276</v>
      </c>
    </row>
    <row r="4757" spans="1:4" x14ac:dyDescent="0.15">
      <c r="A4757">
        <v>4756</v>
      </c>
      <c r="B4757">
        <v>9.5100999999999996</v>
      </c>
      <c r="C4757">
        <f>'PID Simulator'!$D$7/SQRT(1+('PID Simulator'!$D$8*B4757)^2)</f>
        <v>1.0514555267934609E-2</v>
      </c>
      <c r="D4757">
        <f>-DEGREES(ATAN2(1,'PID Simulator'!$D$8*B4757))+DEGREES(-'PID Simulator'!$D$9*B4757)</f>
        <v>-634.28614200596223</v>
      </c>
    </row>
    <row r="4758" spans="1:4" x14ac:dyDescent="0.15">
      <c r="A4758">
        <v>4757</v>
      </c>
      <c r="B4758">
        <v>9.5121000000000002</v>
      </c>
      <c r="C4758">
        <f>'PID Simulator'!$D$7/SQRT(1+('PID Simulator'!$D$8*B4758)^2)</f>
        <v>1.0512344737517844E-2</v>
      </c>
      <c r="D4758">
        <f>-DEGREES(ATAN2(1,'PID Simulator'!$D$8*B4758))+DEGREES(-'PID Simulator'!$D$9*B4758)</f>
        <v>-634.40086022605203</v>
      </c>
    </row>
    <row r="4759" spans="1:4" x14ac:dyDescent="0.15">
      <c r="A4759">
        <v>4758</v>
      </c>
      <c r="B4759">
        <v>9.5140999999999991</v>
      </c>
      <c r="C4759">
        <f>'PID Simulator'!$D$7/SQRT(1+('PID Simulator'!$D$8*B4759)^2)</f>
        <v>1.0510135136317322E-2</v>
      </c>
      <c r="D4759">
        <f>-DEGREES(ATAN2(1,'PID Simulator'!$D$8*B4759))+DEGREES(-'PID Simulator'!$D$9*B4759)</f>
        <v>-634.51557839289569</v>
      </c>
    </row>
    <row r="4760" spans="1:4" x14ac:dyDescent="0.15">
      <c r="A4760">
        <v>4759</v>
      </c>
      <c r="B4760">
        <v>9.5160999999999998</v>
      </c>
      <c r="C4760">
        <f>'PID Simulator'!$D$7/SQRT(1+('PID Simulator'!$D$8*B4760)^2)</f>
        <v>1.0507926463747293E-2</v>
      </c>
      <c r="D4760">
        <f>-DEGREES(ATAN2(1,'PID Simulator'!$D$8*B4760))+DEGREES(-'PID Simulator'!$D$9*B4760)</f>
        <v>-634.63029650652709</v>
      </c>
    </row>
    <row r="4761" spans="1:4" x14ac:dyDescent="0.15">
      <c r="A4761">
        <v>4760</v>
      </c>
      <c r="B4761">
        <v>9.5181000000000004</v>
      </c>
      <c r="C4761">
        <f>'PID Simulator'!$D$7/SQRT(1+('PID Simulator'!$D$8*B4761)^2)</f>
        <v>1.0505718719222498E-2</v>
      </c>
      <c r="D4761">
        <f>-DEGREES(ATAN2(1,'PID Simulator'!$D$8*B4761))+DEGREES(-'PID Simulator'!$D$9*B4761)</f>
        <v>-634.74501456697942</v>
      </c>
    </row>
    <row r="4762" spans="1:4" x14ac:dyDescent="0.15">
      <c r="A4762">
        <v>4761</v>
      </c>
      <c r="B4762">
        <v>9.5200999999999993</v>
      </c>
      <c r="C4762">
        <f>'PID Simulator'!$D$7/SQRT(1+('PID Simulator'!$D$8*B4762)^2)</f>
        <v>1.0503511902158173E-2</v>
      </c>
      <c r="D4762">
        <f>-DEGREES(ATAN2(1,'PID Simulator'!$D$8*B4762))+DEGREES(-'PID Simulator'!$D$9*B4762)</f>
        <v>-634.85973257428623</v>
      </c>
    </row>
    <row r="4763" spans="1:4" x14ac:dyDescent="0.15">
      <c r="A4763">
        <v>4762</v>
      </c>
      <c r="B4763">
        <v>9.5221</v>
      </c>
      <c r="C4763">
        <f>'PID Simulator'!$D$7/SQRT(1+('PID Simulator'!$D$8*B4763)^2)</f>
        <v>1.0501306011970035E-2</v>
      </c>
      <c r="D4763">
        <f>-DEGREES(ATAN2(1,'PID Simulator'!$D$8*B4763))+DEGREES(-'PID Simulator'!$D$9*B4763)</f>
        <v>-634.97445052848127</v>
      </c>
    </row>
    <row r="4764" spans="1:4" x14ac:dyDescent="0.15">
      <c r="A4764">
        <v>4763</v>
      </c>
      <c r="B4764">
        <v>9.5241000000000007</v>
      </c>
      <c r="C4764">
        <f>'PID Simulator'!$D$7/SQRT(1+('PID Simulator'!$D$8*B4764)^2)</f>
        <v>1.0499101048074303E-2</v>
      </c>
      <c r="D4764">
        <f>-DEGREES(ATAN2(1,'PID Simulator'!$D$8*B4764))+DEGREES(-'PID Simulator'!$D$9*B4764)</f>
        <v>-635.08916842959763</v>
      </c>
    </row>
    <row r="4765" spans="1:4" x14ac:dyDescent="0.15">
      <c r="A4765">
        <v>4764</v>
      </c>
      <c r="B4765">
        <v>9.5260999999999996</v>
      </c>
      <c r="C4765">
        <f>'PID Simulator'!$D$7/SQRT(1+('PID Simulator'!$D$8*B4765)^2)</f>
        <v>1.0496897009887684E-2</v>
      </c>
      <c r="D4765">
        <f>-DEGREES(ATAN2(1,'PID Simulator'!$D$8*B4765))+DEGREES(-'PID Simulator'!$D$9*B4765)</f>
        <v>-635.20388627766908</v>
      </c>
    </row>
    <row r="4766" spans="1:4" x14ac:dyDescent="0.15">
      <c r="A4766">
        <v>4765</v>
      </c>
      <c r="B4766">
        <v>9.5281000000000002</v>
      </c>
      <c r="C4766">
        <f>'PID Simulator'!$D$7/SQRT(1+('PID Simulator'!$D$8*B4766)^2)</f>
        <v>1.0494693896827369E-2</v>
      </c>
      <c r="D4766">
        <f>-DEGREES(ATAN2(1,'PID Simulator'!$D$8*B4766))+DEGREES(-'PID Simulator'!$D$9*B4766)</f>
        <v>-635.3186040727287</v>
      </c>
    </row>
    <row r="4767" spans="1:4" x14ac:dyDescent="0.15">
      <c r="A4767">
        <v>4766</v>
      </c>
      <c r="B4767">
        <v>9.5300999999999991</v>
      </c>
      <c r="C4767">
        <f>'PID Simulator'!$D$7/SQRT(1+('PID Simulator'!$D$8*B4767)^2)</f>
        <v>1.0492491708311041E-2</v>
      </c>
      <c r="D4767">
        <f>-DEGREES(ATAN2(1,'PID Simulator'!$D$8*B4767))+DEGREES(-'PID Simulator'!$D$9*B4767)</f>
        <v>-635.43332181481003</v>
      </c>
    </row>
    <row r="4768" spans="1:4" x14ac:dyDescent="0.15">
      <c r="A4768">
        <v>4767</v>
      </c>
      <c r="B4768">
        <v>9.5320999999999998</v>
      </c>
      <c r="C4768">
        <f>'PID Simulator'!$D$7/SQRT(1+('PID Simulator'!$D$8*B4768)^2)</f>
        <v>1.0490290443756874E-2</v>
      </c>
      <c r="D4768">
        <f>-DEGREES(ATAN2(1,'PID Simulator'!$D$8*B4768))+DEGREES(-'PID Simulator'!$D$9*B4768)</f>
        <v>-635.5480395039466</v>
      </c>
    </row>
    <row r="4769" spans="1:4" x14ac:dyDescent="0.15">
      <c r="A4769">
        <v>4768</v>
      </c>
      <c r="B4769">
        <v>9.5341000000000005</v>
      </c>
      <c r="C4769">
        <f>'PID Simulator'!$D$7/SQRT(1+('PID Simulator'!$D$8*B4769)^2)</f>
        <v>1.0488090102583524E-2</v>
      </c>
      <c r="D4769">
        <f>-DEGREES(ATAN2(1,'PID Simulator'!$D$8*B4769))+DEGREES(-'PID Simulator'!$D$9*B4769)</f>
        <v>-635.66275714017138</v>
      </c>
    </row>
    <row r="4770" spans="1:4" x14ac:dyDescent="0.15">
      <c r="A4770">
        <v>4769</v>
      </c>
      <c r="B4770">
        <v>9.5360999999999994</v>
      </c>
      <c r="C4770">
        <f>'PID Simulator'!$D$7/SQRT(1+('PID Simulator'!$D$8*B4770)^2)</f>
        <v>1.0485890684210146E-2</v>
      </c>
      <c r="D4770">
        <f>-DEGREES(ATAN2(1,'PID Simulator'!$D$8*B4770))+DEGREES(-'PID Simulator'!$D$9*B4770)</f>
        <v>-635.77747472351768</v>
      </c>
    </row>
    <row r="4771" spans="1:4" x14ac:dyDescent="0.15">
      <c r="A4771">
        <v>4770</v>
      </c>
      <c r="B4771">
        <v>9.5381</v>
      </c>
      <c r="C4771">
        <f>'PID Simulator'!$D$7/SQRT(1+('PID Simulator'!$D$8*B4771)^2)</f>
        <v>1.0483692188056368E-2</v>
      </c>
      <c r="D4771">
        <f>-DEGREES(ATAN2(1,'PID Simulator'!$D$8*B4771))+DEGREES(-'PID Simulator'!$D$9*B4771)</f>
        <v>-635.89219225401905</v>
      </c>
    </row>
    <row r="4772" spans="1:4" x14ac:dyDescent="0.15">
      <c r="A4772">
        <v>4771</v>
      </c>
      <c r="B4772">
        <v>9.5401000000000007</v>
      </c>
      <c r="C4772">
        <f>'PID Simulator'!$D$7/SQRT(1+('PID Simulator'!$D$8*B4772)^2)</f>
        <v>1.0481494613542312E-2</v>
      </c>
      <c r="D4772">
        <f>-DEGREES(ATAN2(1,'PID Simulator'!$D$8*B4772))+DEGREES(-'PID Simulator'!$D$9*B4772)</f>
        <v>-636.00690973170856</v>
      </c>
    </row>
    <row r="4773" spans="1:4" x14ac:dyDescent="0.15">
      <c r="A4773">
        <v>4772</v>
      </c>
      <c r="B4773">
        <v>9.5420999999999996</v>
      </c>
      <c r="C4773">
        <f>'PID Simulator'!$D$7/SQRT(1+('PID Simulator'!$D$8*B4773)^2)</f>
        <v>1.0479297960088592E-2</v>
      </c>
      <c r="D4773">
        <f>-DEGREES(ATAN2(1,'PID Simulator'!$D$8*B4773))+DEGREES(-'PID Simulator'!$D$9*B4773)</f>
        <v>-636.12162715661918</v>
      </c>
    </row>
    <row r="4774" spans="1:4" x14ac:dyDescent="0.15">
      <c r="A4774">
        <v>4773</v>
      </c>
      <c r="B4774">
        <v>9.5441000000000003</v>
      </c>
      <c r="C4774">
        <f>'PID Simulator'!$D$7/SQRT(1+('PID Simulator'!$D$8*B4774)^2)</f>
        <v>1.0477102227116291E-2</v>
      </c>
      <c r="D4774">
        <f>-DEGREES(ATAN2(1,'PID Simulator'!$D$8*B4774))+DEGREES(-'PID Simulator'!$D$9*B4774)</f>
        <v>-636.23634452878457</v>
      </c>
    </row>
    <row r="4775" spans="1:4" x14ac:dyDescent="0.15">
      <c r="A4775">
        <v>4774</v>
      </c>
      <c r="B4775">
        <v>9.5460999999999991</v>
      </c>
      <c r="C4775">
        <f>'PID Simulator'!$D$7/SQRT(1+('PID Simulator'!$D$8*B4775)^2)</f>
        <v>1.0474907414046997E-2</v>
      </c>
      <c r="D4775">
        <f>-DEGREES(ATAN2(1,'PID Simulator'!$D$8*B4775))+DEGREES(-'PID Simulator'!$D$9*B4775)</f>
        <v>-636.35106184823746</v>
      </c>
    </row>
    <row r="4776" spans="1:4" x14ac:dyDescent="0.15">
      <c r="A4776">
        <v>4775</v>
      </c>
      <c r="B4776">
        <v>9.5480999999999998</v>
      </c>
      <c r="C4776">
        <f>'PID Simulator'!$D$7/SQRT(1+('PID Simulator'!$D$8*B4776)^2)</f>
        <v>1.0472713520302761E-2</v>
      </c>
      <c r="D4776">
        <f>-DEGREES(ATAN2(1,'PID Simulator'!$D$8*B4776))+DEGREES(-'PID Simulator'!$D$9*B4776)</f>
        <v>-636.46577911501117</v>
      </c>
    </row>
    <row r="4777" spans="1:4" x14ac:dyDescent="0.15">
      <c r="A4777">
        <v>4776</v>
      </c>
      <c r="B4777">
        <v>9.5501000000000005</v>
      </c>
      <c r="C4777">
        <f>'PID Simulator'!$D$7/SQRT(1+('PID Simulator'!$D$8*B4777)^2)</f>
        <v>1.0470520545306136E-2</v>
      </c>
      <c r="D4777">
        <f>-DEGREES(ATAN2(1,'PID Simulator'!$D$8*B4777))+DEGREES(-'PID Simulator'!$D$9*B4777)</f>
        <v>-636.5804963291389</v>
      </c>
    </row>
    <row r="4778" spans="1:4" x14ac:dyDescent="0.15">
      <c r="A4778">
        <v>4777</v>
      </c>
      <c r="B4778">
        <v>9.5520999999999994</v>
      </c>
      <c r="C4778">
        <f>'PID Simulator'!$D$7/SQRT(1+('PID Simulator'!$D$8*B4778)^2)</f>
        <v>1.0468328488480155E-2</v>
      </c>
      <c r="D4778">
        <f>-DEGREES(ATAN2(1,'PID Simulator'!$D$8*B4778))+DEGREES(-'PID Simulator'!$D$9*B4778)</f>
        <v>-636.69521349065326</v>
      </c>
    </row>
    <row r="4779" spans="1:4" x14ac:dyDescent="0.15">
      <c r="A4779">
        <v>4778</v>
      </c>
      <c r="B4779">
        <v>9.5541</v>
      </c>
      <c r="C4779">
        <f>'PID Simulator'!$D$7/SQRT(1+('PID Simulator'!$D$8*B4779)^2)</f>
        <v>1.0466137349248322E-2</v>
      </c>
      <c r="D4779">
        <f>-DEGREES(ATAN2(1,'PID Simulator'!$D$8*B4779))+DEGREES(-'PID Simulator'!$D$9*B4779)</f>
        <v>-636.8099305995878</v>
      </c>
    </row>
    <row r="4780" spans="1:4" x14ac:dyDescent="0.15">
      <c r="A4780">
        <v>4779</v>
      </c>
      <c r="B4780">
        <v>9.5561000000000007</v>
      </c>
      <c r="C4780">
        <f>'PID Simulator'!$D$7/SQRT(1+('PID Simulator'!$D$8*B4780)^2)</f>
        <v>1.0463947127034638E-2</v>
      </c>
      <c r="D4780">
        <f>-DEGREES(ATAN2(1,'PID Simulator'!$D$8*B4780))+DEGREES(-'PID Simulator'!$D$9*B4780)</f>
        <v>-636.92464765597526</v>
      </c>
    </row>
    <row r="4781" spans="1:4" x14ac:dyDescent="0.15">
      <c r="A4781">
        <v>4780</v>
      </c>
      <c r="B4781">
        <v>9.5580999999999996</v>
      </c>
      <c r="C4781">
        <f>'PID Simulator'!$D$7/SQRT(1+('PID Simulator'!$D$8*B4781)^2)</f>
        <v>1.0461757821263582E-2</v>
      </c>
      <c r="D4781">
        <f>-DEGREES(ATAN2(1,'PID Simulator'!$D$8*B4781))+DEGREES(-'PID Simulator'!$D$9*B4781)</f>
        <v>-637.03936465984862</v>
      </c>
    </row>
    <row r="4782" spans="1:4" x14ac:dyDescent="0.15">
      <c r="A4782">
        <v>4781</v>
      </c>
      <c r="B4782">
        <v>9.5601000000000003</v>
      </c>
      <c r="C4782">
        <f>'PID Simulator'!$D$7/SQRT(1+('PID Simulator'!$D$8*B4782)^2)</f>
        <v>1.0459569431360106E-2</v>
      </c>
      <c r="D4782">
        <f>-DEGREES(ATAN2(1,'PID Simulator'!$D$8*B4782))+DEGREES(-'PID Simulator'!$D$9*B4782)</f>
        <v>-637.15408161124094</v>
      </c>
    </row>
    <row r="4783" spans="1:4" x14ac:dyDescent="0.15">
      <c r="A4783">
        <v>4782</v>
      </c>
      <c r="B4783">
        <v>9.5620999999999992</v>
      </c>
      <c r="C4783">
        <f>'PID Simulator'!$D$7/SQRT(1+('PID Simulator'!$D$8*B4783)^2)</f>
        <v>1.0457381956749657E-2</v>
      </c>
      <c r="D4783">
        <f>-DEGREES(ATAN2(1,'PID Simulator'!$D$8*B4783))+DEGREES(-'PID Simulator'!$D$9*B4783)</f>
        <v>-637.26879851018498</v>
      </c>
    </row>
    <row r="4784" spans="1:4" x14ac:dyDescent="0.15">
      <c r="A4784">
        <v>4783</v>
      </c>
      <c r="B4784">
        <v>9.5640999999999998</v>
      </c>
      <c r="C4784">
        <f>'PID Simulator'!$D$7/SQRT(1+('PID Simulator'!$D$8*B4784)^2)</f>
        <v>1.0455195396858151E-2</v>
      </c>
      <c r="D4784">
        <f>-DEGREES(ATAN2(1,'PID Simulator'!$D$8*B4784))+DEGREES(-'PID Simulator'!$D$9*B4784)</f>
        <v>-637.38351535671393</v>
      </c>
    </row>
    <row r="4785" spans="1:4" x14ac:dyDescent="0.15">
      <c r="A4785">
        <v>4784</v>
      </c>
      <c r="B4785">
        <v>9.5661000000000005</v>
      </c>
      <c r="C4785">
        <f>'PID Simulator'!$D$7/SQRT(1+('PID Simulator'!$D$8*B4785)^2)</f>
        <v>1.0453009751111986E-2</v>
      </c>
      <c r="D4785">
        <f>-DEGREES(ATAN2(1,'PID Simulator'!$D$8*B4785))+DEGREES(-'PID Simulator'!$D$9*B4785)</f>
        <v>-637.49823215086053</v>
      </c>
    </row>
    <row r="4786" spans="1:4" x14ac:dyDescent="0.15">
      <c r="A4786">
        <v>4785</v>
      </c>
      <c r="B4786">
        <v>9.5680999999999994</v>
      </c>
      <c r="C4786">
        <f>'PID Simulator'!$D$7/SQRT(1+('PID Simulator'!$D$8*B4786)^2)</f>
        <v>1.0450825018938048E-2</v>
      </c>
      <c r="D4786">
        <f>-DEGREES(ATAN2(1,'PID Simulator'!$D$8*B4786))+DEGREES(-'PID Simulator'!$D$9*B4786)</f>
        <v>-637.6129488926573</v>
      </c>
    </row>
    <row r="4787" spans="1:4" x14ac:dyDescent="0.15">
      <c r="A4787">
        <v>4786</v>
      </c>
      <c r="B4787">
        <v>9.5701000000000001</v>
      </c>
      <c r="C4787">
        <f>'PID Simulator'!$D$7/SQRT(1+('PID Simulator'!$D$8*B4787)^2)</f>
        <v>1.0448641199763692E-2</v>
      </c>
      <c r="D4787">
        <f>-DEGREES(ATAN2(1,'PID Simulator'!$D$8*B4787))+DEGREES(-'PID Simulator'!$D$9*B4787)</f>
        <v>-637.72766558213755</v>
      </c>
    </row>
    <row r="4788" spans="1:4" x14ac:dyDescent="0.15">
      <c r="A4788">
        <v>4787</v>
      </c>
      <c r="B4788">
        <v>9.5721000000000007</v>
      </c>
      <c r="C4788">
        <f>'PID Simulator'!$D$7/SQRT(1+('PID Simulator'!$D$8*B4788)^2)</f>
        <v>1.044645829301675E-2</v>
      </c>
      <c r="D4788">
        <f>-DEGREES(ATAN2(1,'PID Simulator'!$D$8*B4788))+DEGREES(-'PID Simulator'!$D$9*B4788)</f>
        <v>-637.8423822193339</v>
      </c>
    </row>
    <row r="4789" spans="1:4" x14ac:dyDescent="0.15">
      <c r="A4789">
        <v>4788</v>
      </c>
      <c r="B4789">
        <v>9.5740999999999996</v>
      </c>
      <c r="C4789">
        <f>'PID Simulator'!$D$7/SQRT(1+('PID Simulator'!$D$8*B4789)^2)</f>
        <v>1.0444276298125547E-2</v>
      </c>
      <c r="D4789">
        <f>-DEGREES(ATAN2(1,'PID Simulator'!$D$8*B4789))+DEGREES(-'PID Simulator'!$D$9*B4789)</f>
        <v>-637.95709880427876</v>
      </c>
    </row>
    <row r="4790" spans="1:4" x14ac:dyDescent="0.15">
      <c r="A4790">
        <v>4789</v>
      </c>
      <c r="B4790">
        <v>9.5761000000000003</v>
      </c>
      <c r="C4790">
        <f>'PID Simulator'!$D$7/SQRT(1+('PID Simulator'!$D$8*B4790)^2)</f>
        <v>1.044209521451887E-2</v>
      </c>
      <c r="D4790">
        <f>-DEGREES(ATAN2(1,'PID Simulator'!$D$8*B4790))+DEGREES(-'PID Simulator'!$D$9*B4790)</f>
        <v>-638.07181533700543</v>
      </c>
    </row>
    <row r="4791" spans="1:4" x14ac:dyDescent="0.15">
      <c r="A4791">
        <v>4790</v>
      </c>
      <c r="B4791">
        <v>9.5780999999999992</v>
      </c>
      <c r="C4791">
        <f>'PID Simulator'!$D$7/SQRT(1+('PID Simulator'!$D$8*B4791)^2)</f>
        <v>1.0439915041625987E-2</v>
      </c>
      <c r="D4791">
        <f>-DEGREES(ATAN2(1,'PID Simulator'!$D$8*B4791))+DEGREES(-'PID Simulator'!$D$9*B4791)</f>
        <v>-638.18653181754621</v>
      </c>
    </row>
    <row r="4792" spans="1:4" x14ac:dyDescent="0.15">
      <c r="A4792">
        <v>4791</v>
      </c>
      <c r="B4792">
        <v>9.5800999999999998</v>
      </c>
      <c r="C4792">
        <f>'PID Simulator'!$D$7/SQRT(1+('PID Simulator'!$D$8*B4792)^2)</f>
        <v>1.0437735778876646E-2</v>
      </c>
      <c r="D4792">
        <f>-DEGREES(ATAN2(1,'PID Simulator'!$D$8*B4792))+DEGREES(-'PID Simulator'!$D$9*B4792)</f>
        <v>-638.30124824593406</v>
      </c>
    </row>
    <row r="4793" spans="1:4" x14ac:dyDescent="0.15">
      <c r="A4793">
        <v>4792</v>
      </c>
      <c r="B4793">
        <v>9.5821000000000005</v>
      </c>
      <c r="C4793">
        <f>'PID Simulator'!$D$7/SQRT(1+('PID Simulator'!$D$8*B4793)^2)</f>
        <v>1.0435557425701068E-2</v>
      </c>
      <c r="D4793">
        <f>-DEGREES(ATAN2(1,'PID Simulator'!$D$8*B4793))+DEGREES(-'PID Simulator'!$D$9*B4793)</f>
        <v>-638.4159646222015</v>
      </c>
    </row>
    <row r="4794" spans="1:4" x14ac:dyDescent="0.15">
      <c r="A4794">
        <v>4793</v>
      </c>
      <c r="B4794">
        <v>9.5840999999999994</v>
      </c>
      <c r="C4794">
        <f>'PID Simulator'!$D$7/SQRT(1+('PID Simulator'!$D$8*B4794)^2)</f>
        <v>1.0433379981529952E-2</v>
      </c>
      <c r="D4794">
        <f>-DEGREES(ATAN2(1,'PID Simulator'!$D$8*B4794))+DEGREES(-'PID Simulator'!$D$9*B4794)</f>
        <v>-638.53068094638104</v>
      </c>
    </row>
    <row r="4795" spans="1:4" x14ac:dyDescent="0.15">
      <c r="A4795">
        <v>4794</v>
      </c>
      <c r="B4795">
        <v>9.5861000000000001</v>
      </c>
      <c r="C4795">
        <f>'PID Simulator'!$D$7/SQRT(1+('PID Simulator'!$D$8*B4795)^2)</f>
        <v>1.0431203445794467E-2</v>
      </c>
      <c r="D4795">
        <f>-DEGREES(ATAN2(1,'PID Simulator'!$D$8*B4795))+DEGREES(-'PID Simulator'!$D$9*B4795)</f>
        <v>-638.64539721850542</v>
      </c>
    </row>
    <row r="4796" spans="1:4" x14ac:dyDescent="0.15">
      <c r="A4796">
        <v>4795</v>
      </c>
      <c r="B4796">
        <v>9.5881000000000007</v>
      </c>
      <c r="C4796">
        <f>'PID Simulator'!$D$7/SQRT(1+('PID Simulator'!$D$8*B4796)^2)</f>
        <v>1.0429027817926265E-2</v>
      </c>
      <c r="D4796">
        <f>-DEGREES(ATAN2(1,'PID Simulator'!$D$8*B4796))+DEGREES(-'PID Simulator'!$D$9*B4796)</f>
        <v>-638.76011343860728</v>
      </c>
    </row>
    <row r="4797" spans="1:4" x14ac:dyDescent="0.15">
      <c r="A4797">
        <v>4796</v>
      </c>
      <c r="B4797">
        <v>9.5900999999999996</v>
      </c>
      <c r="C4797">
        <f>'PID Simulator'!$D$7/SQRT(1+('PID Simulator'!$D$8*B4797)^2)</f>
        <v>1.0426853097357462E-2</v>
      </c>
      <c r="D4797">
        <f>-DEGREES(ATAN2(1,'PID Simulator'!$D$8*B4797))+DEGREES(-'PID Simulator'!$D$9*B4797)</f>
        <v>-638.87482960671878</v>
      </c>
    </row>
    <row r="4798" spans="1:4" x14ac:dyDescent="0.15">
      <c r="A4798">
        <v>4797</v>
      </c>
      <c r="B4798">
        <v>9.5921000000000003</v>
      </c>
      <c r="C4798">
        <f>'PID Simulator'!$D$7/SQRT(1+('PID Simulator'!$D$8*B4798)^2)</f>
        <v>1.0424679283520652E-2</v>
      </c>
      <c r="D4798">
        <f>-DEGREES(ATAN2(1,'PID Simulator'!$D$8*B4798))+DEGREES(-'PID Simulator'!$D$9*B4798)</f>
        <v>-638.98954572287289</v>
      </c>
    </row>
    <row r="4799" spans="1:4" x14ac:dyDescent="0.15">
      <c r="A4799">
        <v>4798</v>
      </c>
      <c r="B4799">
        <v>9.5940999999999992</v>
      </c>
      <c r="C4799">
        <f>'PID Simulator'!$D$7/SQRT(1+('PID Simulator'!$D$8*B4799)^2)</f>
        <v>1.0422506375848907E-2</v>
      </c>
      <c r="D4799">
        <f>-DEGREES(ATAN2(1,'PID Simulator'!$D$8*B4799))+DEGREES(-'PID Simulator'!$D$9*B4799)</f>
        <v>-639.10426178710202</v>
      </c>
    </row>
    <row r="4800" spans="1:4" x14ac:dyDescent="0.15">
      <c r="A4800">
        <v>4799</v>
      </c>
      <c r="B4800">
        <v>9.5960999999999999</v>
      </c>
      <c r="C4800">
        <f>'PID Simulator'!$D$7/SQRT(1+('PID Simulator'!$D$8*B4800)^2)</f>
        <v>1.0420334373775764E-2</v>
      </c>
      <c r="D4800">
        <f>-DEGREES(ATAN2(1,'PID Simulator'!$D$8*B4800))+DEGREES(-'PID Simulator'!$D$9*B4800)</f>
        <v>-639.21897779943845</v>
      </c>
    </row>
    <row r="4801" spans="1:4" x14ac:dyDescent="0.15">
      <c r="A4801">
        <v>4800</v>
      </c>
      <c r="B4801">
        <v>9.5981000000000005</v>
      </c>
      <c r="C4801">
        <f>'PID Simulator'!$D$7/SQRT(1+('PID Simulator'!$D$8*B4801)^2)</f>
        <v>1.041816327673523E-2</v>
      </c>
      <c r="D4801">
        <f>-DEGREES(ATAN2(1,'PID Simulator'!$D$8*B4801))+DEGREES(-'PID Simulator'!$D$9*B4801)</f>
        <v>-639.33369375991469</v>
      </c>
    </row>
    <row r="4802" spans="1:4" x14ac:dyDescent="0.15">
      <c r="A4802">
        <v>4801</v>
      </c>
      <c r="B4802">
        <v>9.6000999999999994</v>
      </c>
      <c r="C4802">
        <f>'PID Simulator'!$D$7/SQRT(1+('PID Simulator'!$D$8*B4802)^2)</f>
        <v>1.0415993084161797E-2</v>
      </c>
      <c r="D4802">
        <f>-DEGREES(ATAN2(1,'PID Simulator'!$D$8*B4802))+DEGREES(-'PID Simulator'!$D$9*B4802)</f>
        <v>-639.44840966856316</v>
      </c>
    </row>
    <row r="4803" spans="1:4" x14ac:dyDescent="0.15">
      <c r="A4803">
        <v>4802</v>
      </c>
      <c r="B4803">
        <v>9.6021000000000001</v>
      </c>
      <c r="C4803">
        <f>'PID Simulator'!$D$7/SQRT(1+('PID Simulator'!$D$8*B4803)^2)</f>
        <v>1.0413823795490412E-2</v>
      </c>
      <c r="D4803">
        <f>-DEGREES(ATAN2(1,'PID Simulator'!$D$8*B4803))+DEGREES(-'PID Simulator'!$D$9*B4803)</f>
        <v>-639.56312552541624</v>
      </c>
    </row>
    <row r="4804" spans="1:4" x14ac:dyDescent="0.15">
      <c r="A4804">
        <v>4803</v>
      </c>
      <c r="B4804">
        <v>9.6041000000000007</v>
      </c>
      <c r="C4804">
        <f>'PID Simulator'!$D$7/SQRT(1+('PID Simulator'!$D$8*B4804)^2)</f>
        <v>1.0411655410156503E-2</v>
      </c>
      <c r="D4804">
        <f>-DEGREES(ATAN2(1,'PID Simulator'!$D$8*B4804))+DEGREES(-'PID Simulator'!$D$9*B4804)</f>
        <v>-639.67784133050623</v>
      </c>
    </row>
    <row r="4805" spans="1:4" x14ac:dyDescent="0.15">
      <c r="A4805">
        <v>4804</v>
      </c>
      <c r="B4805">
        <v>9.6060999999999996</v>
      </c>
      <c r="C4805">
        <f>'PID Simulator'!$D$7/SQRT(1+('PID Simulator'!$D$8*B4805)^2)</f>
        <v>1.0409487927595969E-2</v>
      </c>
      <c r="D4805">
        <f>-DEGREES(ATAN2(1,'PID Simulator'!$D$8*B4805))+DEGREES(-'PID Simulator'!$D$9*B4805)</f>
        <v>-639.79255708386563</v>
      </c>
    </row>
    <row r="4806" spans="1:4" x14ac:dyDescent="0.15">
      <c r="A4806">
        <v>4805</v>
      </c>
      <c r="B4806">
        <v>9.6081000000000003</v>
      </c>
      <c r="C4806">
        <f>'PID Simulator'!$D$7/SQRT(1+('PID Simulator'!$D$8*B4806)^2)</f>
        <v>1.0407321347245166E-2</v>
      </c>
      <c r="D4806">
        <f>-DEGREES(ATAN2(1,'PID Simulator'!$D$8*B4806))+DEGREES(-'PID Simulator'!$D$9*B4806)</f>
        <v>-639.90727278552652</v>
      </c>
    </row>
    <row r="4807" spans="1:4" x14ac:dyDescent="0.15">
      <c r="A4807">
        <v>4806</v>
      </c>
      <c r="B4807">
        <v>9.6100999999999992</v>
      </c>
      <c r="C4807">
        <f>'PID Simulator'!$D$7/SQRT(1+('PID Simulator'!$D$8*B4807)^2)</f>
        <v>1.0405155668540935E-2</v>
      </c>
      <c r="D4807">
        <f>-DEGREES(ATAN2(1,'PID Simulator'!$D$8*B4807))+DEGREES(-'PID Simulator'!$D$9*B4807)</f>
        <v>-640.02198843552128</v>
      </c>
    </row>
    <row r="4808" spans="1:4" x14ac:dyDescent="0.15">
      <c r="A4808">
        <v>4807</v>
      </c>
      <c r="B4808">
        <v>9.6120999999999999</v>
      </c>
      <c r="C4808">
        <f>'PID Simulator'!$D$7/SQRT(1+('PID Simulator'!$D$8*B4808)^2)</f>
        <v>1.0402990890920574E-2</v>
      </c>
      <c r="D4808">
        <f>-DEGREES(ATAN2(1,'PID Simulator'!$D$8*B4808))+DEGREES(-'PID Simulator'!$D$9*B4808)</f>
        <v>-640.1367040338821</v>
      </c>
    </row>
    <row r="4809" spans="1:4" x14ac:dyDescent="0.15">
      <c r="A4809">
        <v>4808</v>
      </c>
      <c r="B4809">
        <v>9.6141000000000005</v>
      </c>
      <c r="C4809">
        <f>'PID Simulator'!$D$7/SQRT(1+('PID Simulator'!$D$8*B4809)^2)</f>
        <v>1.0400827013821853E-2</v>
      </c>
      <c r="D4809">
        <f>-DEGREES(ATAN2(1,'PID Simulator'!$D$8*B4809))+DEGREES(-'PID Simulator'!$D$9*B4809)</f>
        <v>-640.25141958064137</v>
      </c>
    </row>
    <row r="4810" spans="1:4" x14ac:dyDescent="0.15">
      <c r="A4810">
        <v>4809</v>
      </c>
      <c r="B4810">
        <v>9.6160999999999994</v>
      </c>
      <c r="C4810">
        <f>'PID Simulator'!$D$7/SQRT(1+('PID Simulator'!$D$8*B4810)^2)</f>
        <v>1.0398664036683013E-2</v>
      </c>
      <c r="D4810">
        <f>-DEGREES(ATAN2(1,'PID Simulator'!$D$8*B4810))+DEGREES(-'PID Simulator'!$D$9*B4810)</f>
        <v>-640.36613507583104</v>
      </c>
    </row>
    <row r="4811" spans="1:4" x14ac:dyDescent="0.15">
      <c r="A4811">
        <v>4810</v>
      </c>
      <c r="B4811">
        <v>9.6181000000000001</v>
      </c>
      <c r="C4811">
        <f>'PID Simulator'!$D$7/SQRT(1+('PID Simulator'!$D$8*B4811)^2)</f>
        <v>1.0396501958942756E-2</v>
      </c>
      <c r="D4811">
        <f>-DEGREES(ATAN2(1,'PID Simulator'!$D$8*B4811))+DEGREES(-'PID Simulator'!$D$9*B4811)</f>
        <v>-640.48085051948351</v>
      </c>
    </row>
    <row r="4812" spans="1:4" x14ac:dyDescent="0.15">
      <c r="A4812">
        <v>4811</v>
      </c>
      <c r="B4812">
        <v>9.6201000000000008</v>
      </c>
      <c r="C4812">
        <f>'PID Simulator'!$D$7/SQRT(1+('PID Simulator'!$D$8*B4812)^2)</f>
        <v>1.0394340780040255E-2</v>
      </c>
      <c r="D4812">
        <f>-DEGREES(ATAN2(1,'PID Simulator'!$D$8*B4812))+DEGREES(-'PID Simulator'!$D$9*B4812)</f>
        <v>-640.59556591163073</v>
      </c>
    </row>
    <row r="4813" spans="1:4" x14ac:dyDescent="0.15">
      <c r="A4813">
        <v>4812</v>
      </c>
      <c r="B4813">
        <v>9.6220999999999997</v>
      </c>
      <c r="C4813">
        <f>'PID Simulator'!$D$7/SQRT(1+('PID Simulator'!$D$8*B4813)^2)</f>
        <v>1.0392180499415146E-2</v>
      </c>
      <c r="D4813">
        <f>-DEGREES(ATAN2(1,'PID Simulator'!$D$8*B4813))+DEGREES(-'PID Simulator'!$D$9*B4813)</f>
        <v>-640.71028125230487</v>
      </c>
    </row>
    <row r="4814" spans="1:4" x14ac:dyDescent="0.15">
      <c r="A4814">
        <v>4813</v>
      </c>
      <c r="B4814">
        <v>9.6241000000000003</v>
      </c>
      <c r="C4814">
        <f>'PID Simulator'!$D$7/SQRT(1+('PID Simulator'!$D$8*B4814)^2)</f>
        <v>1.0390021116507536E-2</v>
      </c>
      <c r="D4814">
        <f>-DEGREES(ATAN2(1,'PID Simulator'!$D$8*B4814))+DEGREES(-'PID Simulator'!$D$9*B4814)</f>
        <v>-640.8249965415381</v>
      </c>
    </row>
    <row r="4815" spans="1:4" x14ac:dyDescent="0.15">
      <c r="A4815">
        <v>4814</v>
      </c>
      <c r="B4815">
        <v>9.6260999999999992</v>
      </c>
      <c r="C4815">
        <f>'PID Simulator'!$D$7/SQRT(1+('PID Simulator'!$D$8*B4815)^2)</f>
        <v>1.0387862630757992E-2</v>
      </c>
      <c r="D4815">
        <f>-DEGREES(ATAN2(1,'PID Simulator'!$D$8*B4815))+DEGREES(-'PID Simulator'!$D$9*B4815)</f>
        <v>-640.93971177936226</v>
      </c>
    </row>
    <row r="4816" spans="1:4" x14ac:dyDescent="0.15">
      <c r="A4816">
        <v>4815</v>
      </c>
      <c r="B4816">
        <v>9.6280999999999999</v>
      </c>
      <c r="C4816">
        <f>'PID Simulator'!$D$7/SQRT(1+('PID Simulator'!$D$8*B4816)^2)</f>
        <v>1.0385705041607546E-2</v>
      </c>
      <c r="D4816">
        <f>-DEGREES(ATAN2(1,'PID Simulator'!$D$8*B4816))+DEGREES(-'PID Simulator'!$D$9*B4816)</f>
        <v>-641.05442696580974</v>
      </c>
    </row>
    <row r="4817" spans="1:4" x14ac:dyDescent="0.15">
      <c r="A4817">
        <v>4816</v>
      </c>
      <c r="B4817">
        <v>9.6301000000000005</v>
      </c>
      <c r="C4817">
        <f>'PID Simulator'!$D$7/SQRT(1+('PID Simulator'!$D$8*B4817)^2)</f>
        <v>1.0383548348497695E-2</v>
      </c>
      <c r="D4817">
        <f>-DEGREES(ATAN2(1,'PID Simulator'!$D$8*B4817))+DEGREES(-'PID Simulator'!$D$9*B4817)</f>
        <v>-641.16914210091227</v>
      </c>
    </row>
    <row r="4818" spans="1:4" x14ac:dyDescent="0.15">
      <c r="A4818">
        <v>4817</v>
      </c>
      <c r="B4818">
        <v>9.6320999999999994</v>
      </c>
      <c r="C4818">
        <f>'PID Simulator'!$D$7/SQRT(1+('PID Simulator'!$D$8*B4818)^2)</f>
        <v>1.0381392550870406E-2</v>
      </c>
      <c r="D4818">
        <f>-DEGREES(ATAN2(1,'PID Simulator'!$D$8*B4818))+DEGREES(-'PID Simulator'!$D$9*B4818)</f>
        <v>-641.28385718470179</v>
      </c>
    </row>
    <row r="4819" spans="1:4" x14ac:dyDescent="0.15">
      <c r="A4819">
        <v>4818</v>
      </c>
      <c r="B4819">
        <v>9.6341000000000001</v>
      </c>
      <c r="C4819">
        <f>'PID Simulator'!$D$7/SQRT(1+('PID Simulator'!$D$8*B4819)^2)</f>
        <v>1.0379237648168095E-2</v>
      </c>
      <c r="D4819">
        <f>-DEGREES(ATAN2(1,'PID Simulator'!$D$8*B4819))+DEGREES(-'PID Simulator'!$D$9*B4819)</f>
        <v>-641.39857221721047</v>
      </c>
    </row>
    <row r="4820" spans="1:4" x14ac:dyDescent="0.15">
      <c r="A4820">
        <v>4819</v>
      </c>
      <c r="B4820">
        <v>9.6361000000000008</v>
      </c>
      <c r="C4820">
        <f>'PID Simulator'!$D$7/SQRT(1+('PID Simulator'!$D$8*B4820)^2)</f>
        <v>1.0377083639833657E-2</v>
      </c>
      <c r="D4820">
        <f>-DEGREES(ATAN2(1,'PID Simulator'!$D$8*B4820))+DEGREES(-'PID Simulator'!$D$9*B4820)</f>
        <v>-641.51328719847004</v>
      </c>
    </row>
    <row r="4821" spans="1:4" x14ac:dyDescent="0.15">
      <c r="A4821">
        <v>4820</v>
      </c>
      <c r="B4821">
        <v>9.6380999999999997</v>
      </c>
      <c r="C4821">
        <f>'PID Simulator'!$D$7/SQRT(1+('PID Simulator'!$D$8*B4821)^2)</f>
        <v>1.0374930525310437E-2</v>
      </c>
      <c r="D4821">
        <f>-DEGREES(ATAN2(1,'PID Simulator'!$D$8*B4821))+DEGREES(-'PID Simulator'!$D$9*B4821)</f>
        <v>-641.62800212851255</v>
      </c>
    </row>
    <row r="4822" spans="1:4" x14ac:dyDescent="0.15">
      <c r="A4822">
        <v>4821</v>
      </c>
      <c r="B4822">
        <v>9.6401000000000003</v>
      </c>
      <c r="C4822">
        <f>'PID Simulator'!$D$7/SQRT(1+('PID Simulator'!$D$8*B4822)^2)</f>
        <v>1.0372778304042249E-2</v>
      </c>
      <c r="D4822">
        <f>-DEGREES(ATAN2(1,'PID Simulator'!$D$8*B4822))+DEGREES(-'PID Simulator'!$D$9*B4822)</f>
        <v>-641.74271700736983</v>
      </c>
    </row>
    <row r="4823" spans="1:4" x14ac:dyDescent="0.15">
      <c r="A4823">
        <v>4822</v>
      </c>
      <c r="B4823">
        <v>9.6420999999999992</v>
      </c>
      <c r="C4823">
        <f>'PID Simulator'!$D$7/SQRT(1+('PID Simulator'!$D$8*B4823)^2)</f>
        <v>1.0370626975473366E-2</v>
      </c>
      <c r="D4823">
        <f>-DEGREES(ATAN2(1,'PID Simulator'!$D$8*B4823))+DEGREES(-'PID Simulator'!$D$9*B4823)</f>
        <v>-641.8574318350735</v>
      </c>
    </row>
    <row r="4824" spans="1:4" x14ac:dyDescent="0.15">
      <c r="A4824">
        <v>4823</v>
      </c>
      <c r="B4824">
        <v>9.6440999999999999</v>
      </c>
      <c r="C4824">
        <f>'PID Simulator'!$D$7/SQRT(1+('PID Simulator'!$D$8*B4824)^2)</f>
        <v>1.0368476539048517E-2</v>
      </c>
      <c r="D4824">
        <f>-DEGREES(ATAN2(1,'PID Simulator'!$D$8*B4824))+DEGREES(-'PID Simulator'!$D$9*B4824)</f>
        <v>-641.97214661165583</v>
      </c>
    </row>
    <row r="4825" spans="1:4" x14ac:dyDescent="0.15">
      <c r="A4825">
        <v>4824</v>
      </c>
      <c r="B4825">
        <v>9.6461000000000006</v>
      </c>
      <c r="C4825">
        <f>'PID Simulator'!$D$7/SQRT(1+('PID Simulator'!$D$8*B4825)^2)</f>
        <v>1.0366326994212902E-2</v>
      </c>
      <c r="D4825">
        <f>-DEGREES(ATAN2(1,'PID Simulator'!$D$8*B4825))+DEGREES(-'PID Simulator'!$D$9*B4825)</f>
        <v>-642.08686133714832</v>
      </c>
    </row>
    <row r="4826" spans="1:4" x14ac:dyDescent="0.15">
      <c r="A4826">
        <v>4825</v>
      </c>
      <c r="B4826">
        <v>9.6480999999999995</v>
      </c>
      <c r="C4826">
        <f>'PID Simulator'!$D$7/SQRT(1+('PID Simulator'!$D$8*B4826)^2)</f>
        <v>1.0364178340412172E-2</v>
      </c>
      <c r="D4826">
        <f>-DEGREES(ATAN2(1,'PID Simulator'!$D$8*B4826))+DEGREES(-'PID Simulator'!$D$9*B4826)</f>
        <v>-642.20157601158269</v>
      </c>
    </row>
    <row r="4827" spans="1:4" x14ac:dyDescent="0.15">
      <c r="A4827">
        <v>4826</v>
      </c>
      <c r="B4827">
        <v>9.6501000000000001</v>
      </c>
      <c r="C4827">
        <f>'PID Simulator'!$D$7/SQRT(1+('PID Simulator'!$D$8*B4827)^2)</f>
        <v>1.0362030577092441E-2</v>
      </c>
      <c r="D4827">
        <f>-DEGREES(ATAN2(1,'PID Simulator'!$D$8*B4827))+DEGREES(-'PID Simulator'!$D$9*B4827)</f>
        <v>-642.31629063499088</v>
      </c>
    </row>
    <row r="4828" spans="1:4" x14ac:dyDescent="0.15">
      <c r="A4828">
        <v>4827</v>
      </c>
      <c r="B4828">
        <v>9.6521000000000008</v>
      </c>
      <c r="C4828">
        <f>'PID Simulator'!$D$7/SQRT(1+('PID Simulator'!$D$8*B4828)^2)</f>
        <v>1.0359883703700281E-2</v>
      </c>
      <c r="D4828">
        <f>-DEGREES(ATAN2(1,'PID Simulator'!$D$8*B4828))+DEGREES(-'PID Simulator'!$D$9*B4828)</f>
        <v>-642.4310052074045</v>
      </c>
    </row>
    <row r="4829" spans="1:4" x14ac:dyDescent="0.15">
      <c r="A4829">
        <v>4828</v>
      </c>
      <c r="B4829">
        <v>9.6540999999999997</v>
      </c>
      <c r="C4829">
        <f>'PID Simulator'!$D$7/SQRT(1+('PID Simulator'!$D$8*B4829)^2)</f>
        <v>1.0357737719682725E-2</v>
      </c>
      <c r="D4829">
        <f>-DEGREES(ATAN2(1,'PID Simulator'!$D$8*B4829))+DEGREES(-'PID Simulator'!$D$9*B4829)</f>
        <v>-642.54571972885503</v>
      </c>
    </row>
    <row r="4830" spans="1:4" x14ac:dyDescent="0.15">
      <c r="A4830">
        <v>4829</v>
      </c>
      <c r="B4830">
        <v>9.6561000000000003</v>
      </c>
      <c r="C4830">
        <f>'PID Simulator'!$D$7/SQRT(1+('PID Simulator'!$D$8*B4830)^2)</f>
        <v>1.0355592624487257E-2</v>
      </c>
      <c r="D4830">
        <f>-DEGREES(ATAN2(1,'PID Simulator'!$D$8*B4830))+DEGREES(-'PID Simulator'!$D$9*B4830)</f>
        <v>-642.66043419937466</v>
      </c>
    </row>
    <row r="4831" spans="1:4" x14ac:dyDescent="0.15">
      <c r="A4831">
        <v>4830</v>
      </c>
      <c r="B4831">
        <v>9.6580999999999992</v>
      </c>
      <c r="C4831">
        <f>'PID Simulator'!$D$7/SQRT(1+('PID Simulator'!$D$8*B4831)^2)</f>
        <v>1.0353448417561832E-2</v>
      </c>
      <c r="D4831">
        <f>-DEGREES(ATAN2(1,'PID Simulator'!$D$8*B4831))+DEGREES(-'PID Simulator'!$D$9*B4831)</f>
        <v>-642.77514861899442</v>
      </c>
    </row>
    <row r="4832" spans="1:4" x14ac:dyDescent="0.15">
      <c r="A4832">
        <v>4831</v>
      </c>
      <c r="B4832">
        <v>9.6600999999999999</v>
      </c>
      <c r="C4832">
        <f>'PID Simulator'!$D$7/SQRT(1+('PID Simulator'!$D$8*B4832)^2)</f>
        <v>1.0351305098354843E-2</v>
      </c>
      <c r="D4832">
        <f>-DEGREES(ATAN2(1,'PID Simulator'!$D$8*B4832))+DEGREES(-'PID Simulator'!$D$9*B4832)</f>
        <v>-642.88986298774648</v>
      </c>
    </row>
    <row r="4833" spans="1:4" x14ac:dyDescent="0.15">
      <c r="A4833">
        <v>4832</v>
      </c>
      <c r="B4833">
        <v>9.6621000000000006</v>
      </c>
      <c r="C4833">
        <f>'PID Simulator'!$D$7/SQRT(1+('PID Simulator'!$D$8*B4833)^2)</f>
        <v>1.0349162666315154E-2</v>
      </c>
      <c r="D4833">
        <f>-DEGREES(ATAN2(1,'PID Simulator'!$D$8*B4833))+DEGREES(-'PID Simulator'!$D$9*B4833)</f>
        <v>-643.004577305662</v>
      </c>
    </row>
    <row r="4834" spans="1:4" x14ac:dyDescent="0.15">
      <c r="A4834">
        <v>4833</v>
      </c>
      <c r="B4834">
        <v>9.6640999999999995</v>
      </c>
      <c r="C4834">
        <f>'PID Simulator'!$D$7/SQRT(1+('PID Simulator'!$D$8*B4834)^2)</f>
        <v>1.0347021120892088E-2</v>
      </c>
      <c r="D4834">
        <f>-DEGREES(ATAN2(1,'PID Simulator'!$D$8*B4834))+DEGREES(-'PID Simulator'!$D$9*B4834)</f>
        <v>-643.11929157277257</v>
      </c>
    </row>
    <row r="4835" spans="1:4" x14ac:dyDescent="0.15">
      <c r="A4835">
        <v>4834</v>
      </c>
      <c r="B4835">
        <v>9.6661000000000001</v>
      </c>
      <c r="C4835">
        <f>'PID Simulator'!$D$7/SQRT(1+('PID Simulator'!$D$8*B4835)^2)</f>
        <v>1.0344880461535406E-2</v>
      </c>
      <c r="D4835">
        <f>-DEGREES(ATAN2(1,'PID Simulator'!$D$8*B4835))+DEGREES(-'PID Simulator'!$D$9*B4835)</f>
        <v>-643.23400578911003</v>
      </c>
    </row>
    <row r="4836" spans="1:4" x14ac:dyDescent="0.15">
      <c r="A4836">
        <v>4835</v>
      </c>
      <c r="B4836">
        <v>9.6681000000000008</v>
      </c>
      <c r="C4836">
        <f>'PID Simulator'!$D$7/SQRT(1+('PID Simulator'!$D$8*B4836)^2)</f>
        <v>1.0342740687695339E-2</v>
      </c>
      <c r="D4836">
        <f>-DEGREES(ATAN2(1,'PID Simulator'!$D$8*B4836))+DEGREES(-'PID Simulator'!$D$9*B4836)</f>
        <v>-643.34871995470564</v>
      </c>
    </row>
    <row r="4837" spans="1:4" x14ac:dyDescent="0.15">
      <c r="A4837">
        <v>4836</v>
      </c>
      <c r="B4837">
        <v>9.6700999999999997</v>
      </c>
      <c r="C4837">
        <f>'PID Simulator'!$D$7/SQRT(1+('PID Simulator'!$D$8*B4837)^2)</f>
        <v>1.0340601798822575E-2</v>
      </c>
      <c r="D4837">
        <f>-DEGREES(ATAN2(1,'PID Simulator'!$D$8*B4837))+DEGREES(-'PID Simulator'!$D$9*B4837)</f>
        <v>-643.46343406959079</v>
      </c>
    </row>
    <row r="4838" spans="1:4" x14ac:dyDescent="0.15">
      <c r="A4838">
        <v>4837</v>
      </c>
      <c r="B4838">
        <v>9.6721000000000004</v>
      </c>
      <c r="C4838">
        <f>'PID Simulator'!$D$7/SQRT(1+('PID Simulator'!$D$8*B4838)^2)</f>
        <v>1.0338463794368242E-2</v>
      </c>
      <c r="D4838">
        <f>-DEGREES(ATAN2(1,'PID Simulator'!$D$8*B4838))+DEGREES(-'PID Simulator'!$D$9*B4838)</f>
        <v>-643.57814813379741</v>
      </c>
    </row>
    <row r="4839" spans="1:4" x14ac:dyDescent="0.15">
      <c r="A4839">
        <v>4838</v>
      </c>
      <c r="B4839">
        <v>9.6740999999999993</v>
      </c>
      <c r="C4839">
        <f>'PID Simulator'!$D$7/SQRT(1+('PID Simulator'!$D$8*B4839)^2)</f>
        <v>1.0336326673783933E-2</v>
      </c>
      <c r="D4839">
        <f>-DEGREES(ATAN2(1,'PID Simulator'!$D$8*B4839))+DEGREES(-'PID Simulator'!$D$9*B4839)</f>
        <v>-643.69286214735621</v>
      </c>
    </row>
    <row r="4840" spans="1:4" x14ac:dyDescent="0.15">
      <c r="A4840">
        <v>4839</v>
      </c>
      <c r="B4840">
        <v>9.6760999999999999</v>
      </c>
      <c r="C4840">
        <f>'PID Simulator'!$D$7/SQRT(1+('PID Simulator'!$D$8*B4840)^2)</f>
        <v>1.0334190436521689E-2</v>
      </c>
      <c r="D4840">
        <f>-DEGREES(ATAN2(1,'PID Simulator'!$D$8*B4840))+DEGREES(-'PID Simulator'!$D$9*B4840)</f>
        <v>-643.80757611029912</v>
      </c>
    </row>
    <row r="4841" spans="1:4" x14ac:dyDescent="0.15">
      <c r="A4841">
        <v>4840</v>
      </c>
      <c r="B4841">
        <v>9.6781000000000006</v>
      </c>
      <c r="C4841">
        <f>'PID Simulator'!$D$7/SQRT(1+('PID Simulator'!$D$8*B4841)^2)</f>
        <v>1.0332055082034006E-2</v>
      </c>
      <c r="D4841">
        <f>-DEGREES(ATAN2(1,'PID Simulator'!$D$8*B4841))+DEGREES(-'PID Simulator'!$D$9*B4841)</f>
        <v>-643.92229002265753</v>
      </c>
    </row>
    <row r="4842" spans="1:4" x14ac:dyDescent="0.15">
      <c r="A4842">
        <v>4841</v>
      </c>
      <c r="B4842">
        <v>9.6800999999999995</v>
      </c>
      <c r="C4842">
        <f>'PID Simulator'!$D$7/SQRT(1+('PID Simulator'!$D$8*B4842)^2)</f>
        <v>1.0329920609773837E-2</v>
      </c>
      <c r="D4842">
        <f>-DEGREES(ATAN2(1,'PID Simulator'!$D$8*B4842))+DEGREES(-'PID Simulator'!$D$9*B4842)</f>
        <v>-644.03700388446248</v>
      </c>
    </row>
    <row r="4843" spans="1:4" x14ac:dyDescent="0.15">
      <c r="A4843">
        <v>4842</v>
      </c>
      <c r="B4843">
        <v>9.6821000000000002</v>
      </c>
      <c r="C4843">
        <f>'PID Simulator'!$D$7/SQRT(1+('PID Simulator'!$D$8*B4843)^2)</f>
        <v>1.0327787019194574E-2</v>
      </c>
      <c r="D4843">
        <f>-DEGREES(ATAN2(1,'PID Simulator'!$D$8*B4843))+DEGREES(-'PID Simulator'!$D$9*B4843)</f>
        <v>-644.15171769574545</v>
      </c>
    </row>
    <row r="4844" spans="1:4" x14ac:dyDescent="0.15">
      <c r="A4844">
        <v>4843</v>
      </c>
      <c r="B4844">
        <v>9.6841000000000008</v>
      </c>
      <c r="C4844">
        <f>'PID Simulator'!$D$7/SQRT(1+('PID Simulator'!$D$8*B4844)^2)</f>
        <v>1.0325654309750073E-2</v>
      </c>
      <c r="D4844">
        <f>-DEGREES(ATAN2(1,'PID Simulator'!$D$8*B4844))+DEGREES(-'PID Simulator'!$D$9*B4844)</f>
        <v>-644.26643145653793</v>
      </c>
    </row>
    <row r="4845" spans="1:4" x14ac:dyDescent="0.15">
      <c r="A4845">
        <v>4844</v>
      </c>
      <c r="B4845">
        <v>9.6860999999999997</v>
      </c>
      <c r="C4845">
        <f>'PID Simulator'!$D$7/SQRT(1+('PID Simulator'!$D$8*B4845)^2)</f>
        <v>1.032352248089464E-2</v>
      </c>
      <c r="D4845">
        <f>-DEGREES(ATAN2(1,'PID Simulator'!$D$8*B4845))+DEGREES(-'PID Simulator'!$D$9*B4845)</f>
        <v>-644.38114516687062</v>
      </c>
    </row>
    <row r="4846" spans="1:4" x14ac:dyDescent="0.15">
      <c r="A4846">
        <v>4845</v>
      </c>
      <c r="B4846">
        <v>9.6881000000000004</v>
      </c>
      <c r="C4846">
        <f>'PID Simulator'!$D$7/SQRT(1+('PID Simulator'!$D$8*B4846)^2)</f>
        <v>1.0321391532083021E-2</v>
      </c>
      <c r="D4846">
        <f>-DEGREES(ATAN2(1,'PID Simulator'!$D$8*B4846))+DEGREES(-'PID Simulator'!$D$9*B4846)</f>
        <v>-644.49585882677547</v>
      </c>
    </row>
    <row r="4847" spans="1:4" x14ac:dyDescent="0.15">
      <c r="A4847">
        <v>4846</v>
      </c>
      <c r="B4847">
        <v>9.6900999999999993</v>
      </c>
      <c r="C4847">
        <f>'PID Simulator'!$D$7/SQRT(1+('PID Simulator'!$D$8*B4847)^2)</f>
        <v>1.0319261462770422E-2</v>
      </c>
      <c r="D4847">
        <f>-DEGREES(ATAN2(1,'PID Simulator'!$D$8*B4847))+DEGREES(-'PID Simulator'!$D$9*B4847)</f>
        <v>-644.61057243628318</v>
      </c>
    </row>
    <row r="4848" spans="1:4" x14ac:dyDescent="0.15">
      <c r="A4848">
        <v>4847</v>
      </c>
      <c r="B4848">
        <v>9.6920999999999999</v>
      </c>
      <c r="C4848">
        <f>'PID Simulator'!$D$7/SQRT(1+('PID Simulator'!$D$8*B4848)^2)</f>
        <v>1.0317132272412497E-2</v>
      </c>
      <c r="D4848">
        <f>-DEGREES(ATAN2(1,'PID Simulator'!$D$8*B4848))+DEGREES(-'PID Simulator'!$D$9*B4848)</f>
        <v>-644.72528599542511</v>
      </c>
    </row>
    <row r="4849" spans="1:4" x14ac:dyDescent="0.15">
      <c r="A4849">
        <v>4848</v>
      </c>
      <c r="B4849">
        <v>9.6941000000000006</v>
      </c>
      <c r="C4849">
        <f>'PID Simulator'!$D$7/SQRT(1+('PID Simulator'!$D$8*B4849)^2)</f>
        <v>1.0315003960465344E-2</v>
      </c>
      <c r="D4849">
        <f>-DEGREES(ATAN2(1,'PID Simulator'!$D$8*B4849))+DEGREES(-'PID Simulator'!$D$9*B4849)</f>
        <v>-644.83999950423265</v>
      </c>
    </row>
    <row r="4850" spans="1:4" x14ac:dyDescent="0.15">
      <c r="A4850">
        <v>4849</v>
      </c>
      <c r="B4850">
        <v>9.6960999999999995</v>
      </c>
      <c r="C4850">
        <f>'PID Simulator'!$D$7/SQRT(1+('PID Simulator'!$D$8*B4850)^2)</f>
        <v>1.0312876526385517E-2</v>
      </c>
      <c r="D4850">
        <f>-DEGREES(ATAN2(1,'PID Simulator'!$D$8*B4850))+DEGREES(-'PID Simulator'!$D$9*B4850)</f>
        <v>-644.95471296273649</v>
      </c>
    </row>
    <row r="4851" spans="1:4" x14ac:dyDescent="0.15">
      <c r="A4851">
        <v>4850</v>
      </c>
      <c r="B4851">
        <v>9.6981000000000002</v>
      </c>
      <c r="C4851">
        <f>'PID Simulator'!$D$7/SQRT(1+('PID Simulator'!$D$8*B4851)^2)</f>
        <v>1.0310749969630011E-2</v>
      </c>
      <c r="D4851">
        <f>-DEGREES(ATAN2(1,'PID Simulator'!$D$8*B4851))+DEGREES(-'PID Simulator'!$D$9*B4851)</f>
        <v>-645.06942637096813</v>
      </c>
    </row>
    <row r="4852" spans="1:4" x14ac:dyDescent="0.15">
      <c r="A4852">
        <v>4851</v>
      </c>
      <c r="B4852">
        <v>9.7001000000000008</v>
      </c>
      <c r="C4852">
        <f>'PID Simulator'!$D$7/SQRT(1+('PID Simulator'!$D$8*B4852)^2)</f>
        <v>1.0308624289656275E-2</v>
      </c>
      <c r="D4852">
        <f>-DEGREES(ATAN2(1,'PID Simulator'!$D$8*B4852))+DEGREES(-'PID Simulator'!$D$9*B4852)</f>
        <v>-645.18413972895871</v>
      </c>
    </row>
    <row r="4853" spans="1:4" x14ac:dyDescent="0.15">
      <c r="A4853">
        <v>4852</v>
      </c>
      <c r="B4853">
        <v>9.7020999999999997</v>
      </c>
      <c r="C4853">
        <f>'PID Simulator'!$D$7/SQRT(1+('PID Simulator'!$D$8*B4853)^2)</f>
        <v>1.0306499485922202E-2</v>
      </c>
      <c r="D4853">
        <f>-DEGREES(ATAN2(1,'PID Simulator'!$D$8*B4853))+DEGREES(-'PID Simulator'!$D$9*B4853)</f>
        <v>-645.29885303673882</v>
      </c>
    </row>
    <row r="4854" spans="1:4" x14ac:dyDescent="0.15">
      <c r="A4854">
        <v>4853</v>
      </c>
      <c r="B4854">
        <v>9.7041000000000004</v>
      </c>
      <c r="C4854">
        <f>'PID Simulator'!$D$7/SQRT(1+('PID Simulator'!$D$8*B4854)^2)</f>
        <v>1.0304375557886131E-2</v>
      </c>
      <c r="D4854">
        <f>-DEGREES(ATAN2(1,'PID Simulator'!$D$8*B4854))+DEGREES(-'PID Simulator'!$D$9*B4854)</f>
        <v>-645.41356629433994</v>
      </c>
    </row>
    <row r="4855" spans="1:4" x14ac:dyDescent="0.15">
      <c r="A4855">
        <v>4854</v>
      </c>
      <c r="B4855">
        <v>9.7060999999999993</v>
      </c>
      <c r="C4855">
        <f>'PID Simulator'!$D$7/SQRT(1+('PID Simulator'!$D$8*B4855)^2)</f>
        <v>1.030225250500685E-2</v>
      </c>
      <c r="D4855">
        <f>-DEGREES(ATAN2(1,'PID Simulator'!$D$8*B4855))+DEGREES(-'PID Simulator'!$D$9*B4855)</f>
        <v>-645.52827950179301</v>
      </c>
    </row>
    <row r="4856" spans="1:4" x14ac:dyDescent="0.15">
      <c r="A4856">
        <v>4855</v>
      </c>
      <c r="B4856">
        <v>9.7081</v>
      </c>
      <c r="C4856">
        <f>'PID Simulator'!$D$7/SQRT(1+('PID Simulator'!$D$8*B4856)^2)</f>
        <v>1.0300130326743586E-2</v>
      </c>
      <c r="D4856">
        <f>-DEGREES(ATAN2(1,'PID Simulator'!$D$8*B4856))+DEGREES(-'PID Simulator'!$D$9*B4856)</f>
        <v>-645.64299265912882</v>
      </c>
    </row>
    <row r="4857" spans="1:4" x14ac:dyDescent="0.15">
      <c r="A4857">
        <v>4856</v>
      </c>
      <c r="B4857">
        <v>9.7101000000000006</v>
      </c>
      <c r="C4857">
        <f>'PID Simulator'!$D$7/SQRT(1+('PID Simulator'!$D$8*B4857)^2)</f>
        <v>1.0298009022556025E-2</v>
      </c>
      <c r="D4857">
        <f>-DEGREES(ATAN2(1,'PID Simulator'!$D$8*B4857))+DEGREES(-'PID Simulator'!$D$9*B4857)</f>
        <v>-645.75770576637854</v>
      </c>
    </row>
    <row r="4858" spans="1:4" x14ac:dyDescent="0.15">
      <c r="A4858">
        <v>4857</v>
      </c>
      <c r="B4858">
        <v>9.7120999999999995</v>
      </c>
      <c r="C4858">
        <f>'PID Simulator'!$D$7/SQRT(1+('PID Simulator'!$D$8*B4858)^2)</f>
        <v>1.0295888591904286E-2</v>
      </c>
      <c r="D4858">
        <f>-DEGREES(ATAN2(1,'PID Simulator'!$D$8*B4858))+DEGREES(-'PID Simulator'!$D$9*B4858)</f>
        <v>-645.87241882357307</v>
      </c>
    </row>
    <row r="4859" spans="1:4" x14ac:dyDescent="0.15">
      <c r="A4859">
        <v>4858</v>
      </c>
      <c r="B4859">
        <v>9.7141000000000002</v>
      </c>
      <c r="C4859">
        <f>'PID Simulator'!$D$7/SQRT(1+('PID Simulator'!$D$8*B4859)^2)</f>
        <v>1.0293769034248933E-2</v>
      </c>
      <c r="D4859">
        <f>-DEGREES(ATAN2(1,'PID Simulator'!$D$8*B4859))+DEGREES(-'PID Simulator'!$D$9*B4859)</f>
        <v>-645.98713183074324</v>
      </c>
    </row>
    <row r="4860" spans="1:4" x14ac:dyDescent="0.15">
      <c r="A4860">
        <v>4859</v>
      </c>
      <c r="B4860">
        <v>9.7161000000000008</v>
      </c>
      <c r="C4860">
        <f>'PID Simulator'!$D$7/SQRT(1+('PID Simulator'!$D$8*B4860)^2)</f>
        <v>1.0291650349050984E-2</v>
      </c>
      <c r="D4860">
        <f>-DEGREES(ATAN2(1,'PID Simulator'!$D$8*B4860))+DEGREES(-'PID Simulator'!$D$9*B4860)</f>
        <v>-646.10184478792007</v>
      </c>
    </row>
    <row r="4861" spans="1:4" x14ac:dyDescent="0.15">
      <c r="A4861">
        <v>4860</v>
      </c>
      <c r="B4861">
        <v>9.7180999999999997</v>
      </c>
      <c r="C4861">
        <f>'PID Simulator'!$D$7/SQRT(1+('PID Simulator'!$D$8*B4861)^2)</f>
        <v>1.0289532535771887E-2</v>
      </c>
      <c r="D4861">
        <f>-DEGREES(ATAN2(1,'PID Simulator'!$D$8*B4861))+DEGREES(-'PID Simulator'!$D$9*B4861)</f>
        <v>-646.21655769513416</v>
      </c>
    </row>
    <row r="4862" spans="1:4" x14ac:dyDescent="0.15">
      <c r="A4862">
        <v>4861</v>
      </c>
      <c r="B4862">
        <v>9.7201000000000004</v>
      </c>
      <c r="C4862">
        <f>'PID Simulator'!$D$7/SQRT(1+('PID Simulator'!$D$8*B4862)^2)</f>
        <v>1.0287415593873543E-2</v>
      </c>
      <c r="D4862">
        <f>-DEGREES(ATAN2(1,'PID Simulator'!$D$8*B4862))+DEGREES(-'PID Simulator'!$D$9*B4862)</f>
        <v>-646.33127055241653</v>
      </c>
    </row>
    <row r="4863" spans="1:4" x14ac:dyDescent="0.15">
      <c r="A4863">
        <v>4862</v>
      </c>
      <c r="B4863">
        <v>9.7220999999999993</v>
      </c>
      <c r="C4863">
        <f>'PID Simulator'!$D$7/SQRT(1+('PID Simulator'!$D$8*B4863)^2)</f>
        <v>1.0285299522818297E-2</v>
      </c>
      <c r="D4863">
        <f>-DEGREES(ATAN2(1,'PID Simulator'!$D$8*B4863))+DEGREES(-'PID Simulator'!$D$9*B4863)</f>
        <v>-646.44598335979811</v>
      </c>
    </row>
    <row r="4864" spans="1:4" x14ac:dyDescent="0.15">
      <c r="A4864">
        <v>4863</v>
      </c>
      <c r="B4864">
        <v>9.7241</v>
      </c>
      <c r="C4864">
        <f>'PID Simulator'!$D$7/SQRT(1+('PID Simulator'!$D$8*B4864)^2)</f>
        <v>1.0283184322068924E-2</v>
      </c>
      <c r="D4864">
        <f>-DEGREES(ATAN2(1,'PID Simulator'!$D$8*B4864))+DEGREES(-'PID Simulator'!$D$9*B4864)</f>
        <v>-646.56069611730959</v>
      </c>
    </row>
    <row r="4865" spans="1:4" x14ac:dyDescent="0.15">
      <c r="A4865">
        <v>4864</v>
      </c>
      <c r="B4865">
        <v>9.7261000000000006</v>
      </c>
      <c r="C4865">
        <f>'PID Simulator'!$D$7/SQRT(1+('PID Simulator'!$D$8*B4865)^2)</f>
        <v>1.0281069991088652E-2</v>
      </c>
      <c r="D4865">
        <f>-DEGREES(ATAN2(1,'PID Simulator'!$D$8*B4865))+DEGREES(-'PID Simulator'!$D$9*B4865)</f>
        <v>-646.67540882498156</v>
      </c>
    </row>
    <row r="4866" spans="1:4" x14ac:dyDescent="0.15">
      <c r="A4866">
        <v>4865</v>
      </c>
      <c r="B4866">
        <v>9.7280999999999995</v>
      </c>
      <c r="C4866">
        <f>'PID Simulator'!$D$7/SQRT(1+('PID Simulator'!$D$8*B4866)^2)</f>
        <v>1.0278956529341151E-2</v>
      </c>
      <c r="D4866">
        <f>-DEGREES(ATAN2(1,'PID Simulator'!$D$8*B4866))+DEGREES(-'PID Simulator'!$D$9*B4866)</f>
        <v>-646.79012148284505</v>
      </c>
    </row>
    <row r="4867" spans="1:4" x14ac:dyDescent="0.15">
      <c r="A4867">
        <v>4866</v>
      </c>
      <c r="B4867">
        <v>9.7301000000000002</v>
      </c>
      <c r="C4867">
        <f>'PID Simulator'!$D$7/SQRT(1+('PID Simulator'!$D$8*B4867)^2)</f>
        <v>1.0276843936290522E-2</v>
      </c>
      <c r="D4867">
        <f>-DEGREES(ATAN2(1,'PID Simulator'!$D$8*B4867))+DEGREES(-'PID Simulator'!$D$9*B4867)</f>
        <v>-646.90483409093054</v>
      </c>
    </row>
    <row r="4868" spans="1:4" x14ac:dyDescent="0.15">
      <c r="A4868">
        <v>4867</v>
      </c>
      <c r="B4868">
        <v>9.7320999999999991</v>
      </c>
      <c r="C4868">
        <f>'PID Simulator'!$D$7/SQRT(1+('PID Simulator'!$D$8*B4868)^2)</f>
        <v>1.0274732211401313E-2</v>
      </c>
      <c r="D4868">
        <f>-DEGREES(ATAN2(1,'PID Simulator'!$D$8*B4868))+DEGREES(-'PID Simulator'!$D$9*B4868)</f>
        <v>-647.0195466492687</v>
      </c>
    </row>
    <row r="4869" spans="1:4" x14ac:dyDescent="0.15">
      <c r="A4869">
        <v>4868</v>
      </c>
      <c r="B4869">
        <v>9.7340999999999998</v>
      </c>
      <c r="C4869">
        <f>'PID Simulator'!$D$7/SQRT(1+('PID Simulator'!$D$8*B4869)^2)</f>
        <v>1.0272621354138513E-2</v>
      </c>
      <c r="D4869">
        <f>-DEGREES(ATAN2(1,'PID Simulator'!$D$8*B4869))+DEGREES(-'PID Simulator'!$D$9*B4869)</f>
        <v>-647.13425915789048</v>
      </c>
    </row>
    <row r="4870" spans="1:4" x14ac:dyDescent="0.15">
      <c r="A4870">
        <v>4869</v>
      </c>
      <c r="B4870">
        <v>9.7361000000000004</v>
      </c>
      <c r="C4870">
        <f>'PID Simulator'!$D$7/SQRT(1+('PID Simulator'!$D$8*B4870)^2)</f>
        <v>1.0270511363967547E-2</v>
      </c>
      <c r="D4870">
        <f>-DEGREES(ATAN2(1,'PID Simulator'!$D$8*B4870))+DEGREES(-'PID Simulator'!$D$9*B4870)</f>
        <v>-647.24897161682611</v>
      </c>
    </row>
    <row r="4871" spans="1:4" x14ac:dyDescent="0.15">
      <c r="A4871">
        <v>4870</v>
      </c>
      <c r="B4871">
        <v>9.7380999999999993</v>
      </c>
      <c r="C4871">
        <f>'PID Simulator'!$D$7/SQRT(1+('PID Simulator'!$D$8*B4871)^2)</f>
        <v>1.0268402240354283E-2</v>
      </c>
      <c r="D4871">
        <f>-DEGREES(ATAN2(1,'PID Simulator'!$D$8*B4871))+DEGREES(-'PID Simulator'!$D$9*B4871)</f>
        <v>-647.36368402610651</v>
      </c>
    </row>
    <row r="4872" spans="1:4" x14ac:dyDescent="0.15">
      <c r="A4872">
        <v>4871</v>
      </c>
      <c r="B4872">
        <v>9.7401</v>
      </c>
      <c r="C4872">
        <f>'PID Simulator'!$D$7/SQRT(1+('PID Simulator'!$D$8*B4872)^2)</f>
        <v>1.0266293982765025E-2</v>
      </c>
      <c r="D4872">
        <f>-DEGREES(ATAN2(1,'PID Simulator'!$D$8*B4872))+DEGREES(-'PID Simulator'!$D$9*B4872)</f>
        <v>-647.47839638576215</v>
      </c>
    </row>
    <row r="4873" spans="1:4" x14ac:dyDescent="0.15">
      <c r="A4873">
        <v>4872</v>
      </c>
      <c r="B4873">
        <v>9.7421000000000006</v>
      </c>
      <c r="C4873">
        <f>'PID Simulator'!$D$7/SQRT(1+('PID Simulator'!$D$8*B4873)^2)</f>
        <v>1.026418659066651E-2</v>
      </c>
      <c r="D4873">
        <f>-DEGREES(ATAN2(1,'PID Simulator'!$D$8*B4873))+DEGREES(-'PID Simulator'!$D$9*B4873)</f>
        <v>-647.59310869582362</v>
      </c>
    </row>
    <row r="4874" spans="1:4" x14ac:dyDescent="0.15">
      <c r="A4874">
        <v>4873</v>
      </c>
      <c r="B4874">
        <v>9.7440999999999995</v>
      </c>
      <c r="C4874">
        <f>'PID Simulator'!$D$7/SQRT(1+('PID Simulator'!$D$8*B4874)^2)</f>
        <v>1.0262080063525926E-2</v>
      </c>
      <c r="D4874">
        <f>-DEGREES(ATAN2(1,'PID Simulator'!$D$8*B4874))+DEGREES(-'PID Simulator'!$D$9*B4874)</f>
        <v>-647.70782095632137</v>
      </c>
    </row>
    <row r="4875" spans="1:4" x14ac:dyDescent="0.15">
      <c r="A4875">
        <v>4874</v>
      </c>
      <c r="B4875">
        <v>9.7461000000000002</v>
      </c>
      <c r="C4875">
        <f>'PID Simulator'!$D$7/SQRT(1+('PID Simulator'!$D$8*B4875)^2)</f>
        <v>1.0259974400810886E-2</v>
      </c>
      <c r="D4875">
        <f>-DEGREES(ATAN2(1,'PID Simulator'!$D$8*B4875))+DEGREES(-'PID Simulator'!$D$9*B4875)</f>
        <v>-647.822533167286</v>
      </c>
    </row>
    <row r="4876" spans="1:4" x14ac:dyDescent="0.15">
      <c r="A4876">
        <v>4875</v>
      </c>
      <c r="B4876">
        <v>9.7480999999999991</v>
      </c>
      <c r="C4876">
        <f>'PID Simulator'!$D$7/SQRT(1+('PID Simulator'!$D$8*B4876)^2)</f>
        <v>1.0257869601989447E-2</v>
      </c>
      <c r="D4876">
        <f>-DEGREES(ATAN2(1,'PID Simulator'!$D$8*B4876))+DEGREES(-'PID Simulator'!$D$9*B4876)</f>
        <v>-647.93724532874785</v>
      </c>
    </row>
    <row r="4877" spans="1:4" x14ac:dyDescent="0.15">
      <c r="A4877">
        <v>4876</v>
      </c>
      <c r="B4877">
        <v>9.7500999999999998</v>
      </c>
      <c r="C4877">
        <f>'PID Simulator'!$D$7/SQRT(1+('PID Simulator'!$D$8*B4877)^2)</f>
        <v>1.0255765666530093E-2</v>
      </c>
      <c r="D4877">
        <f>-DEGREES(ATAN2(1,'PID Simulator'!$D$8*B4877))+DEGREES(-'PID Simulator'!$D$9*B4877)</f>
        <v>-648.05195744073774</v>
      </c>
    </row>
    <row r="4878" spans="1:4" x14ac:dyDescent="0.15">
      <c r="A4878">
        <v>4877</v>
      </c>
      <c r="B4878">
        <v>9.7521000000000004</v>
      </c>
      <c r="C4878">
        <f>'PID Simulator'!$D$7/SQRT(1+('PID Simulator'!$D$8*B4878)^2)</f>
        <v>1.0253662593901758E-2</v>
      </c>
      <c r="D4878">
        <f>-DEGREES(ATAN2(1,'PID Simulator'!$D$8*B4878))+DEGREES(-'PID Simulator'!$D$9*B4878)</f>
        <v>-648.16666950328568</v>
      </c>
    </row>
    <row r="4879" spans="1:4" x14ac:dyDescent="0.15">
      <c r="A4879">
        <v>4878</v>
      </c>
      <c r="B4879">
        <v>9.7540999999999993</v>
      </c>
      <c r="C4879">
        <f>'PID Simulator'!$D$7/SQRT(1+('PID Simulator'!$D$8*B4879)^2)</f>
        <v>1.0251560383573801E-2</v>
      </c>
      <c r="D4879">
        <f>-DEGREES(ATAN2(1,'PID Simulator'!$D$8*B4879))+DEGREES(-'PID Simulator'!$D$9*B4879)</f>
        <v>-648.28138151642213</v>
      </c>
    </row>
    <row r="4880" spans="1:4" x14ac:dyDescent="0.15">
      <c r="A4880">
        <v>4879</v>
      </c>
      <c r="B4880">
        <v>9.7561</v>
      </c>
      <c r="C4880">
        <f>'PID Simulator'!$D$7/SQRT(1+('PID Simulator'!$D$8*B4880)^2)</f>
        <v>1.0249459035016015E-2</v>
      </c>
      <c r="D4880">
        <f>-DEGREES(ATAN2(1,'PID Simulator'!$D$8*B4880))+DEGREES(-'PID Simulator'!$D$9*B4880)</f>
        <v>-648.39609348017791</v>
      </c>
    </row>
    <row r="4881" spans="1:4" x14ac:dyDescent="0.15">
      <c r="A4881">
        <v>4880</v>
      </c>
      <c r="B4881">
        <v>9.7581000000000007</v>
      </c>
      <c r="C4881">
        <f>'PID Simulator'!$D$7/SQRT(1+('PID Simulator'!$D$8*B4881)^2)</f>
        <v>1.0247358547698636E-2</v>
      </c>
      <c r="D4881">
        <f>-DEGREES(ATAN2(1,'PID Simulator'!$D$8*B4881))+DEGREES(-'PID Simulator'!$D$9*B4881)</f>
        <v>-648.51080539458292</v>
      </c>
    </row>
    <row r="4882" spans="1:4" x14ac:dyDescent="0.15">
      <c r="A4882">
        <v>4881</v>
      </c>
      <c r="B4882">
        <v>9.7600999999999996</v>
      </c>
      <c r="C4882">
        <f>'PID Simulator'!$D$7/SQRT(1+('PID Simulator'!$D$8*B4882)^2)</f>
        <v>1.0245258921092329E-2</v>
      </c>
      <c r="D4882">
        <f>-DEGREES(ATAN2(1,'PID Simulator'!$D$8*B4882))+DEGREES(-'PID Simulator'!$D$9*B4882)</f>
        <v>-648.62551725966762</v>
      </c>
    </row>
    <row r="4883" spans="1:4" x14ac:dyDescent="0.15">
      <c r="A4883">
        <v>4882</v>
      </c>
      <c r="B4883">
        <v>9.7621000000000002</v>
      </c>
      <c r="C4883">
        <f>'PID Simulator'!$D$7/SQRT(1+('PID Simulator'!$D$8*B4883)^2)</f>
        <v>1.0243160154668194E-2</v>
      </c>
      <c r="D4883">
        <f>-DEGREES(ATAN2(1,'PID Simulator'!$D$8*B4883))+DEGREES(-'PID Simulator'!$D$9*B4883)</f>
        <v>-648.74022907546237</v>
      </c>
    </row>
    <row r="4884" spans="1:4" x14ac:dyDescent="0.15">
      <c r="A4884">
        <v>4883</v>
      </c>
      <c r="B4884">
        <v>9.7640999999999991</v>
      </c>
      <c r="C4884">
        <f>'PID Simulator'!$D$7/SQRT(1+('PID Simulator'!$D$8*B4884)^2)</f>
        <v>1.0241062247897762E-2</v>
      </c>
      <c r="D4884">
        <f>-DEGREES(ATAN2(1,'PID Simulator'!$D$8*B4884))+DEGREES(-'PID Simulator'!$D$9*B4884)</f>
        <v>-648.85494084199718</v>
      </c>
    </row>
    <row r="4885" spans="1:4" x14ac:dyDescent="0.15">
      <c r="A4885">
        <v>4884</v>
      </c>
      <c r="B4885">
        <v>9.7660999999999998</v>
      </c>
      <c r="C4885">
        <f>'PID Simulator'!$D$7/SQRT(1+('PID Simulator'!$D$8*B4885)^2)</f>
        <v>1.0238965200252997E-2</v>
      </c>
      <c r="D4885">
        <f>-DEGREES(ATAN2(1,'PID Simulator'!$D$8*B4885))+DEGREES(-'PID Simulator'!$D$9*B4885)</f>
        <v>-648.96965255930297</v>
      </c>
    </row>
    <row r="4886" spans="1:4" x14ac:dyDescent="0.15">
      <c r="A4886">
        <v>4885</v>
      </c>
      <c r="B4886">
        <v>9.7681000000000004</v>
      </c>
      <c r="C4886">
        <f>'PID Simulator'!$D$7/SQRT(1+('PID Simulator'!$D$8*B4886)^2)</f>
        <v>1.0236869011206295E-2</v>
      </c>
      <c r="D4886">
        <f>-DEGREES(ATAN2(1,'PID Simulator'!$D$8*B4886))+DEGREES(-'PID Simulator'!$D$9*B4886)</f>
        <v>-649.08436422740931</v>
      </c>
    </row>
    <row r="4887" spans="1:4" x14ac:dyDescent="0.15">
      <c r="A4887">
        <v>4886</v>
      </c>
      <c r="B4887">
        <v>9.7700999999999993</v>
      </c>
      <c r="C4887">
        <f>'PID Simulator'!$D$7/SQRT(1+('PID Simulator'!$D$8*B4887)^2)</f>
        <v>1.0234773680230496E-2</v>
      </c>
      <c r="D4887">
        <f>-DEGREES(ATAN2(1,'PID Simulator'!$D$8*B4887))+DEGREES(-'PID Simulator'!$D$9*B4887)</f>
        <v>-649.19907584634655</v>
      </c>
    </row>
    <row r="4888" spans="1:4" x14ac:dyDescent="0.15">
      <c r="A4888">
        <v>4887</v>
      </c>
      <c r="B4888">
        <v>9.7721</v>
      </c>
      <c r="C4888">
        <f>'PID Simulator'!$D$7/SQRT(1+('PID Simulator'!$D$8*B4888)^2)</f>
        <v>1.0232679206798847E-2</v>
      </c>
      <c r="D4888">
        <f>-DEGREES(ATAN2(1,'PID Simulator'!$D$8*B4888))+DEGREES(-'PID Simulator'!$D$9*B4888)</f>
        <v>-649.31378741614526</v>
      </c>
    </row>
    <row r="4889" spans="1:4" x14ac:dyDescent="0.15">
      <c r="A4889">
        <v>4888</v>
      </c>
      <c r="B4889">
        <v>9.7741000000000007</v>
      </c>
      <c r="C4889">
        <f>'PID Simulator'!$D$7/SQRT(1+('PID Simulator'!$D$8*B4889)^2)</f>
        <v>1.0230585590385049E-2</v>
      </c>
      <c r="D4889">
        <f>-DEGREES(ATAN2(1,'PID Simulator'!$D$8*B4889))+DEGREES(-'PID Simulator'!$D$9*B4889)</f>
        <v>-649.42849893683524</v>
      </c>
    </row>
    <row r="4890" spans="1:4" x14ac:dyDescent="0.15">
      <c r="A4890">
        <v>4889</v>
      </c>
      <c r="B4890">
        <v>9.7760999999999996</v>
      </c>
      <c r="C4890">
        <f>'PID Simulator'!$D$7/SQRT(1+('PID Simulator'!$D$8*B4890)^2)</f>
        <v>1.0228492830463221E-2</v>
      </c>
      <c r="D4890">
        <f>-DEGREES(ATAN2(1,'PID Simulator'!$D$8*B4890))+DEGREES(-'PID Simulator'!$D$9*B4890)</f>
        <v>-649.5432104084465</v>
      </c>
    </row>
    <row r="4891" spans="1:4" x14ac:dyDescent="0.15">
      <c r="A4891">
        <v>4890</v>
      </c>
      <c r="B4891">
        <v>9.7781000000000002</v>
      </c>
      <c r="C4891">
        <f>'PID Simulator'!$D$7/SQRT(1+('PID Simulator'!$D$8*B4891)^2)</f>
        <v>1.0226400926507916E-2</v>
      </c>
      <c r="D4891">
        <f>-DEGREES(ATAN2(1,'PID Simulator'!$D$8*B4891))+DEGREES(-'PID Simulator'!$D$9*B4891)</f>
        <v>-649.65792183100962</v>
      </c>
    </row>
    <row r="4892" spans="1:4" x14ac:dyDescent="0.15">
      <c r="A4892">
        <v>4891</v>
      </c>
      <c r="B4892">
        <v>9.7800999999999991</v>
      </c>
      <c r="C4892">
        <f>'PID Simulator'!$D$7/SQRT(1+('PID Simulator'!$D$8*B4892)^2)</f>
        <v>1.0224309877994119E-2</v>
      </c>
      <c r="D4892">
        <f>-DEGREES(ATAN2(1,'PID Simulator'!$D$8*B4892))+DEGREES(-'PID Simulator'!$D$9*B4892)</f>
        <v>-649.77263320455427</v>
      </c>
    </row>
    <row r="4893" spans="1:4" x14ac:dyDescent="0.15">
      <c r="A4893">
        <v>4892</v>
      </c>
      <c r="B4893">
        <v>9.7820999999999998</v>
      </c>
      <c r="C4893">
        <f>'PID Simulator'!$D$7/SQRT(1+('PID Simulator'!$D$8*B4893)^2)</f>
        <v>1.0222219684397236E-2</v>
      </c>
      <c r="D4893">
        <f>-DEGREES(ATAN2(1,'PID Simulator'!$D$8*B4893))+DEGREES(-'PID Simulator'!$D$9*B4893)</f>
        <v>-649.88734452911069</v>
      </c>
    </row>
    <row r="4894" spans="1:4" x14ac:dyDescent="0.15">
      <c r="A4894">
        <v>4893</v>
      </c>
      <c r="B4894">
        <v>9.7841000000000005</v>
      </c>
      <c r="C4894">
        <f>'PID Simulator'!$D$7/SQRT(1+('PID Simulator'!$D$8*B4894)^2)</f>
        <v>1.0220130345193111E-2</v>
      </c>
      <c r="D4894">
        <f>-DEGREES(ATAN2(1,'PID Simulator'!$D$8*B4894))+DEGREES(-'PID Simulator'!$D$9*B4894)</f>
        <v>-650.00205580470902</v>
      </c>
    </row>
    <row r="4895" spans="1:4" x14ac:dyDescent="0.15">
      <c r="A4895">
        <v>4894</v>
      </c>
      <c r="B4895">
        <v>9.7860999999999994</v>
      </c>
      <c r="C4895">
        <f>'PID Simulator'!$D$7/SQRT(1+('PID Simulator'!$D$8*B4895)^2)</f>
        <v>1.0218041859858017E-2</v>
      </c>
      <c r="D4895">
        <f>-DEGREES(ATAN2(1,'PID Simulator'!$D$8*B4895))+DEGREES(-'PID Simulator'!$D$9*B4895)</f>
        <v>-650.11676703137891</v>
      </c>
    </row>
    <row r="4896" spans="1:4" x14ac:dyDescent="0.15">
      <c r="A4896">
        <v>4895</v>
      </c>
      <c r="B4896">
        <v>9.7881</v>
      </c>
      <c r="C4896">
        <f>'PID Simulator'!$D$7/SQRT(1+('PID Simulator'!$D$8*B4896)^2)</f>
        <v>1.0215954227868642E-2</v>
      </c>
      <c r="D4896">
        <f>-DEGREES(ATAN2(1,'PID Simulator'!$D$8*B4896))+DEGREES(-'PID Simulator'!$D$9*B4896)</f>
        <v>-650.23147820915096</v>
      </c>
    </row>
    <row r="4897" spans="1:4" x14ac:dyDescent="0.15">
      <c r="A4897">
        <v>4896</v>
      </c>
      <c r="B4897">
        <v>9.7901000000000007</v>
      </c>
      <c r="C4897">
        <f>'PID Simulator'!$D$7/SQRT(1+('PID Simulator'!$D$8*B4897)^2)</f>
        <v>1.0213867448702115E-2</v>
      </c>
      <c r="D4897">
        <f>-DEGREES(ATAN2(1,'PID Simulator'!$D$8*B4897))+DEGREES(-'PID Simulator'!$D$9*B4897)</f>
        <v>-650.3461893380545</v>
      </c>
    </row>
    <row r="4898" spans="1:4" x14ac:dyDescent="0.15">
      <c r="A4898">
        <v>4897</v>
      </c>
      <c r="B4898">
        <v>9.7920999999999996</v>
      </c>
      <c r="C4898">
        <f>'PID Simulator'!$D$7/SQRT(1+('PID Simulator'!$D$8*B4898)^2)</f>
        <v>1.0211781521835989E-2</v>
      </c>
      <c r="D4898">
        <f>-DEGREES(ATAN2(1,'PID Simulator'!$D$8*B4898))+DEGREES(-'PID Simulator'!$D$9*B4898)</f>
        <v>-650.46090041811965</v>
      </c>
    </row>
    <row r="4899" spans="1:4" x14ac:dyDescent="0.15">
      <c r="A4899">
        <v>4898</v>
      </c>
      <c r="B4899">
        <v>9.7941000000000003</v>
      </c>
      <c r="C4899">
        <f>'PID Simulator'!$D$7/SQRT(1+('PID Simulator'!$D$8*B4899)^2)</f>
        <v>1.020969644674824E-2</v>
      </c>
      <c r="D4899">
        <f>-DEGREES(ATAN2(1,'PID Simulator'!$D$8*B4899))+DEGREES(-'PID Simulator'!$D$9*B4899)</f>
        <v>-650.57561144937654</v>
      </c>
    </row>
    <row r="4900" spans="1:4" x14ac:dyDescent="0.15">
      <c r="A4900">
        <v>4899</v>
      </c>
      <c r="B4900">
        <v>9.7960999999999991</v>
      </c>
      <c r="C4900">
        <f>'PID Simulator'!$D$7/SQRT(1+('PID Simulator'!$D$8*B4900)^2)</f>
        <v>1.0207612222917273E-2</v>
      </c>
      <c r="D4900">
        <f>-DEGREES(ATAN2(1,'PID Simulator'!$D$8*B4900))+DEGREES(-'PID Simulator'!$D$9*B4900)</f>
        <v>-650.69032243185484</v>
      </c>
    </row>
    <row r="4901" spans="1:4" x14ac:dyDescent="0.15">
      <c r="A4901">
        <v>4900</v>
      </c>
      <c r="B4901">
        <v>9.7980999999999998</v>
      </c>
      <c r="C4901">
        <f>'PID Simulator'!$D$7/SQRT(1+('PID Simulator'!$D$8*B4901)^2)</f>
        <v>1.0205528849821914E-2</v>
      </c>
      <c r="D4901">
        <f>-DEGREES(ATAN2(1,'PID Simulator'!$D$8*B4901))+DEGREES(-'PID Simulator'!$D$9*B4901)</f>
        <v>-650.80503336558456</v>
      </c>
    </row>
    <row r="4902" spans="1:4" x14ac:dyDescent="0.15">
      <c r="A4902">
        <v>4901</v>
      </c>
      <c r="B4902">
        <v>9.8001000000000005</v>
      </c>
      <c r="C4902">
        <f>'PID Simulator'!$D$7/SQRT(1+('PID Simulator'!$D$8*B4902)^2)</f>
        <v>1.0203446326941422E-2</v>
      </c>
      <c r="D4902">
        <f>-DEGREES(ATAN2(1,'PID Simulator'!$D$8*B4902))+DEGREES(-'PID Simulator'!$D$9*B4902)</f>
        <v>-650.91974425059561</v>
      </c>
    </row>
    <row r="4903" spans="1:4" x14ac:dyDescent="0.15">
      <c r="A4903">
        <v>4902</v>
      </c>
      <c r="B4903">
        <v>9.8020999999999994</v>
      </c>
      <c r="C4903">
        <f>'PID Simulator'!$D$7/SQRT(1+('PID Simulator'!$D$8*B4903)^2)</f>
        <v>1.020136465375548E-2</v>
      </c>
      <c r="D4903">
        <f>-DEGREES(ATAN2(1,'PID Simulator'!$D$8*B4903))+DEGREES(-'PID Simulator'!$D$9*B4903)</f>
        <v>-651.03445508691743</v>
      </c>
    </row>
    <row r="4904" spans="1:4" x14ac:dyDescent="0.15">
      <c r="A4904">
        <v>4903</v>
      </c>
      <c r="B4904">
        <v>9.8041</v>
      </c>
      <c r="C4904">
        <f>'PID Simulator'!$D$7/SQRT(1+('PID Simulator'!$D$8*B4904)^2)</f>
        <v>1.0199283829744185E-2</v>
      </c>
      <c r="D4904">
        <f>-DEGREES(ATAN2(1,'PID Simulator'!$D$8*B4904))+DEGREES(-'PID Simulator'!$D$9*B4904)</f>
        <v>-651.14916587458015</v>
      </c>
    </row>
    <row r="4905" spans="1:4" x14ac:dyDescent="0.15">
      <c r="A4905">
        <v>4904</v>
      </c>
      <c r="B4905">
        <v>9.8061000000000007</v>
      </c>
      <c r="C4905">
        <f>'PID Simulator'!$D$7/SQRT(1+('PID Simulator'!$D$8*B4905)^2)</f>
        <v>1.0197203854388071E-2</v>
      </c>
      <c r="D4905">
        <f>-DEGREES(ATAN2(1,'PID Simulator'!$D$8*B4905))+DEGREES(-'PID Simulator'!$D$9*B4905)</f>
        <v>-651.26387661361366</v>
      </c>
    </row>
    <row r="4906" spans="1:4" x14ac:dyDescent="0.15">
      <c r="A4906">
        <v>4905</v>
      </c>
      <c r="B4906">
        <v>9.8080999999999996</v>
      </c>
      <c r="C4906">
        <f>'PID Simulator'!$D$7/SQRT(1+('PID Simulator'!$D$8*B4906)^2)</f>
        <v>1.0195124727168091E-2</v>
      </c>
      <c r="D4906">
        <f>-DEGREES(ATAN2(1,'PID Simulator'!$D$8*B4906))+DEGREES(-'PID Simulator'!$D$9*B4906)</f>
        <v>-651.37858730404719</v>
      </c>
    </row>
    <row r="4907" spans="1:4" x14ac:dyDescent="0.15">
      <c r="A4907">
        <v>4906</v>
      </c>
      <c r="B4907">
        <v>9.8101000000000003</v>
      </c>
      <c r="C4907">
        <f>'PID Simulator'!$D$7/SQRT(1+('PID Simulator'!$D$8*B4907)^2)</f>
        <v>1.0193046447565616E-2</v>
      </c>
      <c r="D4907">
        <f>-DEGREES(ATAN2(1,'PID Simulator'!$D$8*B4907))+DEGREES(-'PID Simulator'!$D$9*B4907)</f>
        <v>-651.49329794591085</v>
      </c>
    </row>
    <row r="4908" spans="1:4" x14ac:dyDescent="0.15">
      <c r="A4908">
        <v>4907</v>
      </c>
      <c r="B4908">
        <v>9.8120999999999992</v>
      </c>
      <c r="C4908">
        <f>'PID Simulator'!$D$7/SQRT(1+('PID Simulator'!$D$8*B4908)^2)</f>
        <v>1.0190969015062447E-2</v>
      </c>
      <c r="D4908">
        <f>-DEGREES(ATAN2(1,'PID Simulator'!$D$8*B4908))+DEGREES(-'PID Simulator'!$D$9*B4908)</f>
        <v>-651.60800853923433</v>
      </c>
    </row>
    <row r="4909" spans="1:4" x14ac:dyDescent="0.15">
      <c r="A4909">
        <v>4908</v>
      </c>
      <c r="B4909">
        <v>9.8140999999999998</v>
      </c>
      <c r="C4909">
        <f>'PID Simulator'!$D$7/SQRT(1+('PID Simulator'!$D$8*B4909)^2)</f>
        <v>1.0188892429140806E-2</v>
      </c>
      <c r="D4909">
        <f>-DEGREES(ATAN2(1,'PID Simulator'!$D$8*B4909))+DEGREES(-'PID Simulator'!$D$9*B4909)</f>
        <v>-651.72271908404718</v>
      </c>
    </row>
    <row r="4910" spans="1:4" x14ac:dyDescent="0.15">
      <c r="A4910">
        <v>4909</v>
      </c>
      <c r="B4910">
        <v>9.8161000000000005</v>
      </c>
      <c r="C4910">
        <f>'PID Simulator'!$D$7/SQRT(1+('PID Simulator'!$D$8*B4910)^2)</f>
        <v>1.018681668928333E-2</v>
      </c>
      <c r="D4910">
        <f>-DEGREES(ATAN2(1,'PID Simulator'!$D$8*B4910))+DEGREES(-'PID Simulator'!$D$9*B4910)</f>
        <v>-651.83742958037919</v>
      </c>
    </row>
    <row r="4911" spans="1:4" x14ac:dyDescent="0.15">
      <c r="A4911">
        <v>4910</v>
      </c>
      <c r="B4911">
        <v>9.8180999999999994</v>
      </c>
      <c r="C4911">
        <f>'PID Simulator'!$D$7/SQRT(1+('PID Simulator'!$D$8*B4911)^2)</f>
        <v>1.018474179497309E-2</v>
      </c>
      <c r="D4911">
        <f>-DEGREES(ATAN2(1,'PID Simulator'!$D$8*B4911))+DEGREES(-'PID Simulator'!$D$9*B4911)</f>
        <v>-651.95214002825969</v>
      </c>
    </row>
    <row r="4912" spans="1:4" x14ac:dyDescent="0.15">
      <c r="A4912">
        <v>4911</v>
      </c>
      <c r="B4912">
        <v>9.8201000000000001</v>
      </c>
      <c r="C4912">
        <f>'PID Simulator'!$D$7/SQRT(1+('PID Simulator'!$D$8*B4912)^2)</f>
        <v>1.0182667745693564E-2</v>
      </c>
      <c r="D4912">
        <f>-DEGREES(ATAN2(1,'PID Simulator'!$D$8*B4912))+DEGREES(-'PID Simulator'!$D$9*B4912)</f>
        <v>-652.06685042771858</v>
      </c>
    </row>
    <row r="4913" spans="1:4" x14ac:dyDescent="0.15">
      <c r="A4913">
        <v>4912</v>
      </c>
      <c r="B4913">
        <v>9.8221000000000007</v>
      </c>
      <c r="C4913">
        <f>'PID Simulator'!$D$7/SQRT(1+('PID Simulator'!$D$8*B4913)^2)</f>
        <v>1.0180594540928661E-2</v>
      </c>
      <c r="D4913">
        <f>-DEGREES(ATAN2(1,'PID Simulator'!$D$8*B4913))+DEGREES(-'PID Simulator'!$D$9*B4913)</f>
        <v>-652.18156077878541</v>
      </c>
    </row>
    <row r="4914" spans="1:4" x14ac:dyDescent="0.15">
      <c r="A4914">
        <v>4913</v>
      </c>
      <c r="B4914">
        <v>9.8240999999999996</v>
      </c>
      <c r="C4914">
        <f>'PID Simulator'!$D$7/SQRT(1+('PID Simulator'!$D$8*B4914)^2)</f>
        <v>1.0178522180162708E-2</v>
      </c>
      <c r="D4914">
        <f>-DEGREES(ATAN2(1,'PID Simulator'!$D$8*B4914))+DEGREES(-'PID Simulator'!$D$9*B4914)</f>
        <v>-652.29627108148952</v>
      </c>
    </row>
    <row r="4915" spans="1:4" x14ac:dyDescent="0.15">
      <c r="A4915">
        <v>4914</v>
      </c>
      <c r="B4915">
        <v>9.8261000000000003</v>
      </c>
      <c r="C4915">
        <f>'PID Simulator'!$D$7/SQRT(1+('PID Simulator'!$D$8*B4915)^2)</f>
        <v>1.0176450662880447E-2</v>
      </c>
      <c r="D4915">
        <f>-DEGREES(ATAN2(1,'PID Simulator'!$D$8*B4915))+DEGREES(-'PID Simulator'!$D$9*B4915)</f>
        <v>-652.41098133586058</v>
      </c>
    </row>
    <row r="4916" spans="1:4" x14ac:dyDescent="0.15">
      <c r="A4916">
        <v>4915</v>
      </c>
      <c r="B4916">
        <v>9.8280999999999992</v>
      </c>
      <c r="C4916">
        <f>'PID Simulator'!$D$7/SQRT(1+('PID Simulator'!$D$8*B4916)^2)</f>
        <v>1.0174379988567043E-2</v>
      </c>
      <c r="D4916">
        <f>-DEGREES(ATAN2(1,'PID Simulator'!$D$8*B4916))+DEGREES(-'PID Simulator'!$D$9*B4916)</f>
        <v>-652.52569154192815</v>
      </c>
    </row>
    <row r="4917" spans="1:4" x14ac:dyDescent="0.15">
      <c r="A4917">
        <v>4916</v>
      </c>
      <c r="B4917">
        <v>9.8300999999999998</v>
      </c>
      <c r="C4917">
        <f>'PID Simulator'!$D$7/SQRT(1+('PID Simulator'!$D$8*B4917)^2)</f>
        <v>1.0172310156708079E-2</v>
      </c>
      <c r="D4917">
        <f>-DEGREES(ATAN2(1,'PID Simulator'!$D$8*B4917))+DEGREES(-'PID Simulator'!$D$9*B4917)</f>
        <v>-652.64040169972156</v>
      </c>
    </row>
    <row r="4918" spans="1:4" x14ac:dyDescent="0.15">
      <c r="A4918">
        <v>4917</v>
      </c>
      <c r="B4918">
        <v>9.8321000000000005</v>
      </c>
      <c r="C4918">
        <f>'PID Simulator'!$D$7/SQRT(1+('PID Simulator'!$D$8*B4918)^2)</f>
        <v>1.0170241166789563E-2</v>
      </c>
      <c r="D4918">
        <f>-DEGREES(ATAN2(1,'PID Simulator'!$D$8*B4918))+DEGREES(-'PID Simulator'!$D$9*B4918)</f>
        <v>-652.75511180927037</v>
      </c>
    </row>
    <row r="4919" spans="1:4" x14ac:dyDescent="0.15">
      <c r="A4919">
        <v>4918</v>
      </c>
      <c r="B4919">
        <v>9.8340999999999994</v>
      </c>
      <c r="C4919">
        <f>'PID Simulator'!$D$7/SQRT(1+('PID Simulator'!$D$8*B4919)^2)</f>
        <v>1.0168173018297907E-2</v>
      </c>
      <c r="D4919">
        <f>-DEGREES(ATAN2(1,'PID Simulator'!$D$8*B4919))+DEGREES(-'PID Simulator'!$D$9*B4919)</f>
        <v>-652.86982187060403</v>
      </c>
    </row>
    <row r="4920" spans="1:4" x14ac:dyDescent="0.15">
      <c r="A4920">
        <v>4919</v>
      </c>
      <c r="B4920">
        <v>9.8361000000000001</v>
      </c>
      <c r="C4920">
        <f>'PID Simulator'!$D$7/SQRT(1+('PID Simulator'!$D$8*B4920)^2)</f>
        <v>1.016610571071995E-2</v>
      </c>
      <c r="D4920">
        <f>-DEGREES(ATAN2(1,'PID Simulator'!$D$8*B4920))+DEGREES(-'PID Simulator'!$D$9*B4920)</f>
        <v>-652.98453188375186</v>
      </c>
    </row>
    <row r="4921" spans="1:4" x14ac:dyDescent="0.15">
      <c r="A4921">
        <v>4920</v>
      </c>
      <c r="B4921">
        <v>9.8381000000000007</v>
      </c>
      <c r="C4921">
        <f>'PID Simulator'!$D$7/SQRT(1+('PID Simulator'!$D$8*B4921)^2)</f>
        <v>1.0164039243542951E-2</v>
      </c>
      <c r="D4921">
        <f>-DEGREES(ATAN2(1,'PID Simulator'!$D$8*B4921))+DEGREES(-'PID Simulator'!$D$9*B4921)</f>
        <v>-653.0992418487433</v>
      </c>
    </row>
    <row r="4922" spans="1:4" x14ac:dyDescent="0.15">
      <c r="A4922">
        <v>4921</v>
      </c>
      <c r="B4922">
        <v>9.8400999999999996</v>
      </c>
      <c r="C4922">
        <f>'PID Simulator'!$D$7/SQRT(1+('PID Simulator'!$D$8*B4922)^2)</f>
        <v>1.0161973616254576E-2</v>
      </c>
      <c r="D4922">
        <f>-DEGREES(ATAN2(1,'PID Simulator'!$D$8*B4922))+DEGREES(-'PID Simulator'!$D$9*B4922)</f>
        <v>-653.2139517656077</v>
      </c>
    </row>
    <row r="4923" spans="1:4" x14ac:dyDescent="0.15">
      <c r="A4923">
        <v>4922</v>
      </c>
      <c r="B4923">
        <v>9.8421000000000003</v>
      </c>
      <c r="C4923">
        <f>'PID Simulator'!$D$7/SQRT(1+('PID Simulator'!$D$8*B4923)^2)</f>
        <v>1.0159908828342917E-2</v>
      </c>
      <c r="D4923">
        <f>-DEGREES(ATAN2(1,'PID Simulator'!$D$8*B4923))+DEGREES(-'PID Simulator'!$D$9*B4923)</f>
        <v>-653.32866163437438</v>
      </c>
    </row>
    <row r="4924" spans="1:4" x14ac:dyDescent="0.15">
      <c r="A4924">
        <v>4923</v>
      </c>
      <c r="B4924">
        <v>9.8440999999999992</v>
      </c>
      <c r="C4924">
        <f>'PID Simulator'!$D$7/SQRT(1+('PID Simulator'!$D$8*B4924)^2)</f>
        <v>1.015784487929648E-2</v>
      </c>
      <c r="D4924">
        <f>-DEGREES(ATAN2(1,'PID Simulator'!$D$8*B4924))+DEGREES(-'PID Simulator'!$D$9*B4924)</f>
        <v>-653.44337145507268</v>
      </c>
    </row>
    <row r="4925" spans="1:4" x14ac:dyDescent="0.15">
      <c r="A4925">
        <v>4924</v>
      </c>
      <c r="B4925">
        <v>9.8460999999999999</v>
      </c>
      <c r="C4925">
        <f>'PID Simulator'!$D$7/SQRT(1+('PID Simulator'!$D$8*B4925)^2)</f>
        <v>1.0155781768604176E-2</v>
      </c>
      <c r="D4925">
        <f>-DEGREES(ATAN2(1,'PID Simulator'!$D$8*B4925))+DEGREES(-'PID Simulator'!$D$9*B4925)</f>
        <v>-653.5580812277318</v>
      </c>
    </row>
    <row r="4926" spans="1:4" x14ac:dyDescent="0.15">
      <c r="A4926">
        <v>4925</v>
      </c>
      <c r="B4926">
        <v>9.8481000000000005</v>
      </c>
      <c r="C4926">
        <f>'PID Simulator'!$D$7/SQRT(1+('PID Simulator'!$D$8*B4926)^2)</f>
        <v>1.0153719495755343E-2</v>
      </c>
      <c r="D4926">
        <f>-DEGREES(ATAN2(1,'PID Simulator'!$D$8*B4926))+DEGREES(-'PID Simulator'!$D$9*B4926)</f>
        <v>-653.67279095238109</v>
      </c>
    </row>
    <row r="4927" spans="1:4" x14ac:dyDescent="0.15">
      <c r="A4927">
        <v>4926</v>
      </c>
      <c r="B4927">
        <v>9.8500999999999994</v>
      </c>
      <c r="C4927">
        <f>'PID Simulator'!$D$7/SQRT(1+('PID Simulator'!$D$8*B4927)^2)</f>
        <v>1.0151658060239734E-2</v>
      </c>
      <c r="D4927">
        <f>-DEGREES(ATAN2(1,'PID Simulator'!$D$8*B4927))+DEGREES(-'PID Simulator'!$D$9*B4927)</f>
        <v>-653.78750062904987</v>
      </c>
    </row>
    <row r="4928" spans="1:4" x14ac:dyDescent="0.15">
      <c r="A4928">
        <v>4927</v>
      </c>
      <c r="B4928">
        <v>9.8521000000000001</v>
      </c>
      <c r="C4928">
        <f>'PID Simulator'!$D$7/SQRT(1+('PID Simulator'!$D$8*B4928)^2)</f>
        <v>1.0149597461547507E-2</v>
      </c>
      <c r="D4928">
        <f>-DEGREES(ATAN2(1,'PID Simulator'!$D$8*B4928))+DEGREES(-'PID Simulator'!$D$9*B4928)</f>
        <v>-653.90221025776714</v>
      </c>
    </row>
    <row r="4929" spans="1:4" x14ac:dyDescent="0.15">
      <c r="A4929">
        <v>4928</v>
      </c>
      <c r="B4929">
        <v>9.8541000000000007</v>
      </c>
      <c r="C4929">
        <f>'PID Simulator'!$D$7/SQRT(1+('PID Simulator'!$D$8*B4929)^2)</f>
        <v>1.014753769916924E-2</v>
      </c>
      <c r="D4929">
        <f>-DEGREES(ATAN2(1,'PID Simulator'!$D$8*B4929))+DEGREES(-'PID Simulator'!$D$9*B4929)</f>
        <v>-654.01691983856233</v>
      </c>
    </row>
    <row r="4930" spans="1:4" x14ac:dyDescent="0.15">
      <c r="A4930">
        <v>4929</v>
      </c>
      <c r="B4930">
        <v>9.8560999999999996</v>
      </c>
      <c r="C4930">
        <f>'PID Simulator'!$D$7/SQRT(1+('PID Simulator'!$D$8*B4930)^2)</f>
        <v>1.0145478772595926E-2</v>
      </c>
      <c r="D4930">
        <f>-DEGREES(ATAN2(1,'PID Simulator'!$D$8*B4930))+DEGREES(-'PID Simulator'!$D$9*B4930)</f>
        <v>-654.13162937146444</v>
      </c>
    </row>
    <row r="4931" spans="1:4" x14ac:dyDescent="0.15">
      <c r="A4931">
        <v>4930</v>
      </c>
      <c r="B4931">
        <v>9.8581000000000003</v>
      </c>
      <c r="C4931">
        <f>'PID Simulator'!$D$7/SQRT(1+('PID Simulator'!$D$8*B4931)^2)</f>
        <v>1.0143420681318965E-2</v>
      </c>
      <c r="D4931">
        <f>-DEGREES(ATAN2(1,'PID Simulator'!$D$8*B4931))+DEGREES(-'PID Simulator'!$D$9*B4931)</f>
        <v>-654.24633885650269</v>
      </c>
    </row>
    <row r="4932" spans="1:4" x14ac:dyDescent="0.15">
      <c r="A4932">
        <v>4931</v>
      </c>
      <c r="B4932">
        <v>9.8600999999999992</v>
      </c>
      <c r="C4932">
        <f>'PID Simulator'!$D$7/SQRT(1+('PID Simulator'!$D$8*B4932)^2)</f>
        <v>1.0141363424830175E-2</v>
      </c>
      <c r="D4932">
        <f>-DEGREES(ATAN2(1,'PID Simulator'!$D$8*B4932))+DEGREES(-'PID Simulator'!$D$9*B4932)</f>
        <v>-654.36104829370595</v>
      </c>
    </row>
    <row r="4933" spans="1:4" x14ac:dyDescent="0.15">
      <c r="A4933">
        <v>4932</v>
      </c>
      <c r="B4933">
        <v>9.8620999999999999</v>
      </c>
      <c r="C4933">
        <f>'PID Simulator'!$D$7/SQRT(1+('PID Simulator'!$D$8*B4933)^2)</f>
        <v>1.0139307002621783E-2</v>
      </c>
      <c r="D4933">
        <f>-DEGREES(ATAN2(1,'PID Simulator'!$D$8*B4933))+DEGREES(-'PID Simulator'!$D$9*B4933)</f>
        <v>-654.47575768310389</v>
      </c>
    </row>
    <row r="4934" spans="1:4" x14ac:dyDescent="0.15">
      <c r="A4934">
        <v>4933</v>
      </c>
      <c r="B4934">
        <v>9.8641000000000005</v>
      </c>
      <c r="C4934">
        <f>'PID Simulator'!$D$7/SQRT(1+('PID Simulator'!$D$8*B4934)^2)</f>
        <v>1.0137251414186428E-2</v>
      </c>
      <c r="D4934">
        <f>-DEGREES(ATAN2(1,'PID Simulator'!$D$8*B4934))+DEGREES(-'PID Simulator'!$D$9*B4934)</f>
        <v>-654.59046702472506</v>
      </c>
    </row>
    <row r="4935" spans="1:4" x14ac:dyDescent="0.15">
      <c r="A4935">
        <v>4934</v>
      </c>
      <c r="B4935">
        <v>9.8660999999999994</v>
      </c>
      <c r="C4935">
        <f>'PID Simulator'!$D$7/SQRT(1+('PID Simulator'!$D$8*B4935)^2)</f>
        <v>1.0135196659017161E-2</v>
      </c>
      <c r="D4935">
        <f>-DEGREES(ATAN2(1,'PID Simulator'!$D$8*B4935))+DEGREES(-'PID Simulator'!$D$9*B4935)</f>
        <v>-654.70517631859877</v>
      </c>
    </row>
    <row r="4936" spans="1:4" x14ac:dyDescent="0.15">
      <c r="A4936">
        <v>4935</v>
      </c>
      <c r="B4936">
        <v>9.8681000000000001</v>
      </c>
      <c r="C4936">
        <f>'PID Simulator'!$D$7/SQRT(1+('PID Simulator'!$D$8*B4936)^2)</f>
        <v>1.0133142736607446E-2</v>
      </c>
      <c r="D4936">
        <f>-DEGREES(ATAN2(1,'PID Simulator'!$D$8*B4936))+DEGREES(-'PID Simulator'!$D$9*B4936)</f>
        <v>-654.81988556475392</v>
      </c>
    </row>
    <row r="4937" spans="1:4" x14ac:dyDescent="0.15">
      <c r="A4937">
        <v>4936</v>
      </c>
      <c r="B4937">
        <v>9.8701000000000008</v>
      </c>
      <c r="C4937">
        <f>'PID Simulator'!$D$7/SQRT(1+('PID Simulator'!$D$8*B4937)^2)</f>
        <v>1.0131089646451152E-2</v>
      </c>
      <c r="D4937">
        <f>-DEGREES(ATAN2(1,'PID Simulator'!$D$8*B4937))+DEGREES(-'PID Simulator'!$D$9*B4937)</f>
        <v>-654.93459476321959</v>
      </c>
    </row>
    <row r="4938" spans="1:4" x14ac:dyDescent="0.15">
      <c r="A4938">
        <v>4937</v>
      </c>
      <c r="B4938">
        <v>9.8720999999999997</v>
      </c>
      <c r="C4938">
        <f>'PID Simulator'!$D$7/SQRT(1+('PID Simulator'!$D$8*B4938)^2)</f>
        <v>1.0129037388042564E-2</v>
      </c>
      <c r="D4938">
        <f>-DEGREES(ATAN2(1,'PID Simulator'!$D$8*B4938))+DEGREES(-'PID Simulator'!$D$9*B4938)</f>
        <v>-655.04930391402468</v>
      </c>
    </row>
    <row r="4939" spans="1:4" x14ac:dyDescent="0.15">
      <c r="A4939">
        <v>4938</v>
      </c>
      <c r="B4939">
        <v>9.8741000000000003</v>
      </c>
      <c r="C4939">
        <f>'PID Simulator'!$D$7/SQRT(1+('PID Simulator'!$D$8*B4939)^2)</f>
        <v>1.0126985960876373E-2</v>
      </c>
      <c r="D4939">
        <f>-DEGREES(ATAN2(1,'PID Simulator'!$D$8*B4939))+DEGREES(-'PID Simulator'!$D$9*B4939)</f>
        <v>-655.16401301719827</v>
      </c>
    </row>
    <row r="4940" spans="1:4" x14ac:dyDescent="0.15">
      <c r="A4940">
        <v>4939</v>
      </c>
      <c r="B4940">
        <v>9.8760999999999992</v>
      </c>
      <c r="C4940">
        <f>'PID Simulator'!$D$7/SQRT(1+('PID Simulator'!$D$8*B4940)^2)</f>
        <v>1.0124935364447682E-2</v>
      </c>
      <c r="D4940">
        <f>-DEGREES(ATAN2(1,'PID Simulator'!$D$8*B4940))+DEGREES(-'PID Simulator'!$D$9*B4940)</f>
        <v>-655.27872207276914</v>
      </c>
    </row>
    <row r="4941" spans="1:4" x14ac:dyDescent="0.15">
      <c r="A4941">
        <v>4940</v>
      </c>
      <c r="B4941">
        <v>9.8780999999999999</v>
      </c>
      <c r="C4941">
        <f>'PID Simulator'!$D$7/SQRT(1+('PID Simulator'!$D$8*B4941)^2)</f>
        <v>1.0122885598251996E-2</v>
      </c>
      <c r="D4941">
        <f>-DEGREES(ATAN2(1,'PID Simulator'!$D$8*B4941))+DEGREES(-'PID Simulator'!$D$9*B4941)</f>
        <v>-655.39343108076639</v>
      </c>
    </row>
    <row r="4942" spans="1:4" x14ac:dyDescent="0.15">
      <c r="A4942">
        <v>4941</v>
      </c>
      <c r="B4942">
        <v>9.8801000000000005</v>
      </c>
      <c r="C4942">
        <f>'PID Simulator'!$D$7/SQRT(1+('PID Simulator'!$D$8*B4942)^2)</f>
        <v>1.0120836661785239E-2</v>
      </c>
      <c r="D4942">
        <f>-DEGREES(ATAN2(1,'PID Simulator'!$D$8*B4942))+DEGREES(-'PID Simulator'!$D$9*B4942)</f>
        <v>-655.50814004121878</v>
      </c>
    </row>
    <row r="4943" spans="1:4" x14ac:dyDescent="0.15">
      <c r="A4943">
        <v>4942</v>
      </c>
      <c r="B4943">
        <v>9.8820999999999994</v>
      </c>
      <c r="C4943">
        <f>'PID Simulator'!$D$7/SQRT(1+('PID Simulator'!$D$8*B4943)^2)</f>
        <v>1.0118788554543732E-2</v>
      </c>
      <c r="D4943">
        <f>-DEGREES(ATAN2(1,'PID Simulator'!$D$8*B4943))+DEGREES(-'PID Simulator'!$D$9*B4943)</f>
        <v>-655.62284895415507</v>
      </c>
    </row>
    <row r="4944" spans="1:4" x14ac:dyDescent="0.15">
      <c r="A4944">
        <v>4943</v>
      </c>
      <c r="B4944">
        <v>9.8841000000000001</v>
      </c>
      <c r="C4944">
        <f>'PID Simulator'!$D$7/SQRT(1+('PID Simulator'!$D$8*B4944)^2)</f>
        <v>1.0116741276024212E-2</v>
      </c>
      <c r="D4944">
        <f>-DEGREES(ATAN2(1,'PID Simulator'!$D$8*B4944))+DEGREES(-'PID Simulator'!$D$9*B4944)</f>
        <v>-655.73755781960449</v>
      </c>
    </row>
    <row r="4945" spans="1:4" x14ac:dyDescent="0.15">
      <c r="A4945">
        <v>4944</v>
      </c>
      <c r="B4945">
        <v>9.8861000000000008</v>
      </c>
      <c r="C4945">
        <f>'PID Simulator'!$D$7/SQRT(1+('PID Simulator'!$D$8*B4945)^2)</f>
        <v>1.0114694825723821E-2</v>
      </c>
      <c r="D4945">
        <f>-DEGREES(ATAN2(1,'PID Simulator'!$D$8*B4945))+DEGREES(-'PID Simulator'!$D$9*B4945)</f>
        <v>-655.85226663759533</v>
      </c>
    </row>
    <row r="4946" spans="1:4" x14ac:dyDescent="0.15">
      <c r="A4946">
        <v>4945</v>
      </c>
      <c r="B4946">
        <v>9.8880999999999997</v>
      </c>
      <c r="C4946">
        <f>'PID Simulator'!$D$7/SQRT(1+('PID Simulator'!$D$8*B4946)^2)</f>
        <v>1.0112649203140105E-2</v>
      </c>
      <c r="D4946">
        <f>-DEGREES(ATAN2(1,'PID Simulator'!$D$8*B4946))+DEGREES(-'PID Simulator'!$D$9*B4946)</f>
        <v>-655.96697540815671</v>
      </c>
    </row>
    <row r="4947" spans="1:4" x14ac:dyDescent="0.15">
      <c r="A4947">
        <v>4946</v>
      </c>
      <c r="B4947">
        <v>9.8901000000000003</v>
      </c>
      <c r="C4947">
        <f>'PID Simulator'!$D$7/SQRT(1+('PID Simulator'!$D$8*B4947)^2)</f>
        <v>1.0110604407771019E-2</v>
      </c>
      <c r="D4947">
        <f>-DEGREES(ATAN2(1,'PID Simulator'!$D$8*B4947))+DEGREES(-'PID Simulator'!$D$9*B4947)</f>
        <v>-656.08168413131739</v>
      </c>
    </row>
    <row r="4948" spans="1:4" x14ac:dyDescent="0.15">
      <c r="A4948">
        <v>4947</v>
      </c>
      <c r="B4948">
        <v>9.8920999999999992</v>
      </c>
      <c r="C4948">
        <f>'PID Simulator'!$D$7/SQRT(1+('PID Simulator'!$D$8*B4948)^2)</f>
        <v>1.0108560439114922E-2</v>
      </c>
      <c r="D4948">
        <f>-DEGREES(ATAN2(1,'PID Simulator'!$D$8*B4948))+DEGREES(-'PID Simulator'!$D$9*B4948)</f>
        <v>-656.19639280710601</v>
      </c>
    </row>
    <row r="4949" spans="1:4" x14ac:dyDescent="0.15">
      <c r="A4949">
        <v>4948</v>
      </c>
      <c r="B4949">
        <v>9.8940999999999999</v>
      </c>
      <c r="C4949">
        <f>'PID Simulator'!$D$7/SQRT(1+('PID Simulator'!$D$8*B4949)^2)</f>
        <v>1.0106517296670578E-2</v>
      </c>
      <c r="D4949">
        <f>-DEGREES(ATAN2(1,'PID Simulator'!$D$8*B4949))+DEGREES(-'PID Simulator'!$D$9*B4949)</f>
        <v>-656.31110143555145</v>
      </c>
    </row>
    <row r="4950" spans="1:4" x14ac:dyDescent="0.15">
      <c r="A4950">
        <v>4949</v>
      </c>
      <c r="B4950">
        <v>9.8961000000000006</v>
      </c>
      <c r="C4950">
        <f>'PID Simulator'!$D$7/SQRT(1+('PID Simulator'!$D$8*B4950)^2)</f>
        <v>1.0104474979937161E-2</v>
      </c>
      <c r="D4950">
        <f>-DEGREES(ATAN2(1,'PID Simulator'!$D$8*B4950))+DEGREES(-'PID Simulator'!$D$9*B4950)</f>
        <v>-656.42581001668225</v>
      </c>
    </row>
    <row r="4951" spans="1:4" x14ac:dyDescent="0.15">
      <c r="A4951">
        <v>4950</v>
      </c>
      <c r="B4951">
        <v>9.8980999999999995</v>
      </c>
      <c r="C4951">
        <f>'PID Simulator'!$D$7/SQRT(1+('PID Simulator'!$D$8*B4951)^2)</f>
        <v>1.0102433488414247E-2</v>
      </c>
      <c r="D4951">
        <f>-DEGREES(ATAN2(1,'PID Simulator'!$D$8*B4951))+DEGREES(-'PID Simulator'!$D$9*B4951)</f>
        <v>-656.54051855052705</v>
      </c>
    </row>
    <row r="4952" spans="1:4" x14ac:dyDescent="0.15">
      <c r="A4952">
        <v>4951</v>
      </c>
      <c r="B4952">
        <v>9.9001000000000001</v>
      </c>
      <c r="C4952">
        <f>'PID Simulator'!$D$7/SQRT(1+('PID Simulator'!$D$8*B4952)^2)</f>
        <v>1.0100392821601811E-2</v>
      </c>
      <c r="D4952">
        <f>-DEGREES(ATAN2(1,'PID Simulator'!$D$8*B4952))+DEGREES(-'PID Simulator'!$D$9*B4952)</f>
        <v>-656.65522703711474</v>
      </c>
    </row>
    <row r="4953" spans="1:4" x14ac:dyDescent="0.15">
      <c r="A4953">
        <v>4952</v>
      </c>
      <c r="B4953">
        <v>9.9021000000000008</v>
      </c>
      <c r="C4953">
        <f>'PID Simulator'!$D$7/SQRT(1+('PID Simulator'!$D$8*B4953)^2)</f>
        <v>1.0098352979000238E-2</v>
      </c>
      <c r="D4953">
        <f>-DEGREES(ATAN2(1,'PID Simulator'!$D$8*B4953))+DEGREES(-'PID Simulator'!$D$9*B4953)</f>
        <v>-656.76993547647373</v>
      </c>
    </row>
    <row r="4954" spans="1:4" x14ac:dyDescent="0.15">
      <c r="A4954">
        <v>4953</v>
      </c>
      <c r="B4954">
        <v>9.9040999999999997</v>
      </c>
      <c r="C4954">
        <f>'PID Simulator'!$D$7/SQRT(1+('PID Simulator'!$D$8*B4954)^2)</f>
        <v>1.0096313960110318E-2</v>
      </c>
      <c r="D4954">
        <f>-DEGREES(ATAN2(1,'PID Simulator'!$D$8*B4954))+DEGREES(-'PID Simulator'!$D$9*B4954)</f>
        <v>-656.88464386863257</v>
      </c>
    </row>
    <row r="4955" spans="1:4" x14ac:dyDescent="0.15">
      <c r="A4955">
        <v>4954</v>
      </c>
      <c r="B4955">
        <v>9.9061000000000003</v>
      </c>
      <c r="C4955">
        <f>'PID Simulator'!$D$7/SQRT(1+('PID Simulator'!$D$8*B4955)^2)</f>
        <v>1.0094275764433237E-2</v>
      </c>
      <c r="D4955">
        <f>-DEGREES(ATAN2(1,'PID Simulator'!$D$8*B4955))+DEGREES(-'PID Simulator'!$D$9*B4955)</f>
        <v>-656.99935221362034</v>
      </c>
    </row>
    <row r="4956" spans="1:4" x14ac:dyDescent="0.15">
      <c r="A4956">
        <v>4955</v>
      </c>
      <c r="B4956">
        <v>9.9080999999999992</v>
      </c>
      <c r="C4956">
        <f>'PID Simulator'!$D$7/SQRT(1+('PID Simulator'!$D$8*B4956)^2)</f>
        <v>1.0092238391470592E-2</v>
      </c>
      <c r="D4956">
        <f>-DEGREES(ATAN2(1,'PID Simulator'!$D$8*B4956))+DEGREES(-'PID Simulator'!$D$9*B4956)</f>
        <v>-657.11406051146491</v>
      </c>
    </row>
    <row r="4957" spans="1:4" x14ac:dyDescent="0.15">
      <c r="A4957">
        <v>4956</v>
      </c>
      <c r="B4957">
        <v>9.9100999999999999</v>
      </c>
      <c r="C4957">
        <f>'PID Simulator'!$D$7/SQRT(1+('PID Simulator'!$D$8*B4957)^2)</f>
        <v>1.0090201840724372E-2</v>
      </c>
      <c r="D4957">
        <f>-DEGREES(ATAN2(1,'PID Simulator'!$D$8*B4957))+DEGREES(-'PID Simulator'!$D$9*B4957)</f>
        <v>-657.22876876219527</v>
      </c>
    </row>
    <row r="4958" spans="1:4" x14ac:dyDescent="0.15">
      <c r="A4958">
        <v>4957</v>
      </c>
      <c r="B4958">
        <v>9.9121000000000006</v>
      </c>
      <c r="C4958">
        <f>'PID Simulator'!$D$7/SQRT(1+('PID Simulator'!$D$8*B4958)^2)</f>
        <v>1.0088166111696975E-2</v>
      </c>
      <c r="D4958">
        <f>-DEGREES(ATAN2(1,'PID Simulator'!$D$8*B4958))+DEGREES(-'PID Simulator'!$D$9*B4958)</f>
        <v>-657.34347696583984</v>
      </c>
    </row>
    <row r="4959" spans="1:4" x14ac:dyDescent="0.15">
      <c r="A4959">
        <v>4958</v>
      </c>
      <c r="B4959">
        <v>9.9140999999999995</v>
      </c>
      <c r="C4959">
        <f>'PID Simulator'!$D$7/SQRT(1+('PID Simulator'!$D$8*B4959)^2)</f>
        <v>1.0086131203891206E-2</v>
      </c>
      <c r="D4959">
        <f>-DEGREES(ATAN2(1,'PID Simulator'!$D$8*B4959))+DEGREES(-'PID Simulator'!$D$9*B4959)</f>
        <v>-657.45818512242704</v>
      </c>
    </row>
    <row r="4960" spans="1:4" x14ac:dyDescent="0.15">
      <c r="A4960">
        <v>4959</v>
      </c>
      <c r="B4960">
        <v>9.9161000000000001</v>
      </c>
      <c r="C4960">
        <f>'PID Simulator'!$D$7/SQRT(1+('PID Simulator'!$D$8*B4960)^2)</f>
        <v>1.0084097116810254E-2</v>
      </c>
      <c r="D4960">
        <f>-DEGREES(ATAN2(1,'PID Simulator'!$D$8*B4960))+DEGREES(-'PID Simulator'!$D$9*B4960)</f>
        <v>-657.5728932319854</v>
      </c>
    </row>
    <row r="4961" spans="1:4" x14ac:dyDescent="0.15">
      <c r="A4961">
        <v>4960</v>
      </c>
      <c r="B4961">
        <v>9.9181000000000008</v>
      </c>
      <c r="C4961">
        <f>'PID Simulator'!$D$7/SQRT(1+('PID Simulator'!$D$8*B4961)^2)</f>
        <v>1.0082063849957724E-2</v>
      </c>
      <c r="D4961">
        <f>-DEGREES(ATAN2(1,'PID Simulator'!$D$8*B4961))+DEGREES(-'PID Simulator'!$D$9*B4961)</f>
        <v>-657.68760129454347</v>
      </c>
    </row>
    <row r="4962" spans="1:4" x14ac:dyDescent="0.15">
      <c r="A4962">
        <v>4961</v>
      </c>
      <c r="B4962">
        <v>9.9200999999999997</v>
      </c>
      <c r="C4962">
        <f>'PID Simulator'!$D$7/SQRT(1+('PID Simulator'!$D$8*B4962)^2)</f>
        <v>1.0080031402837621E-2</v>
      </c>
      <c r="D4962">
        <f>-DEGREES(ATAN2(1,'PID Simulator'!$D$8*B4962))+DEGREES(-'PID Simulator'!$D$9*B4962)</f>
        <v>-657.80230931012932</v>
      </c>
    </row>
    <row r="4963" spans="1:4" x14ac:dyDescent="0.15">
      <c r="A4963">
        <v>4962</v>
      </c>
      <c r="B4963">
        <v>9.9221000000000004</v>
      </c>
      <c r="C4963">
        <f>'PID Simulator'!$D$7/SQRT(1+('PID Simulator'!$D$8*B4963)^2)</f>
        <v>1.0077999774954334E-2</v>
      </c>
      <c r="D4963">
        <f>-DEGREES(ATAN2(1,'PID Simulator'!$D$8*B4963))+DEGREES(-'PID Simulator'!$D$9*B4963)</f>
        <v>-657.91701727877182</v>
      </c>
    </row>
    <row r="4964" spans="1:4" x14ac:dyDescent="0.15">
      <c r="A4964">
        <v>4963</v>
      </c>
      <c r="B4964">
        <v>9.9240999999999993</v>
      </c>
      <c r="C4964">
        <f>'PID Simulator'!$D$7/SQRT(1+('PID Simulator'!$D$8*B4964)^2)</f>
        <v>1.0075968965812671E-2</v>
      </c>
      <c r="D4964">
        <f>-DEGREES(ATAN2(1,'PID Simulator'!$D$8*B4964))+DEGREES(-'PID Simulator'!$D$9*B4964)</f>
        <v>-658.03172520049884</v>
      </c>
    </row>
    <row r="4965" spans="1:4" x14ac:dyDescent="0.15">
      <c r="A4965">
        <v>4964</v>
      </c>
      <c r="B4965">
        <v>9.9260999999999999</v>
      </c>
      <c r="C4965">
        <f>'PID Simulator'!$D$7/SQRT(1+('PID Simulator'!$D$8*B4965)^2)</f>
        <v>1.0073938974917823E-2</v>
      </c>
      <c r="D4965">
        <f>-DEGREES(ATAN2(1,'PID Simulator'!$D$8*B4965))+DEGREES(-'PID Simulator'!$D$9*B4965)</f>
        <v>-658.14643307533925</v>
      </c>
    </row>
    <row r="4966" spans="1:4" x14ac:dyDescent="0.15">
      <c r="A4966">
        <v>4965</v>
      </c>
      <c r="B4966">
        <v>9.9281000000000006</v>
      </c>
      <c r="C4966">
        <f>'PID Simulator'!$D$7/SQRT(1+('PID Simulator'!$D$8*B4966)^2)</f>
        <v>1.0071909801775391E-2</v>
      </c>
      <c r="D4966">
        <f>-DEGREES(ATAN2(1,'PID Simulator'!$D$8*B4966))+DEGREES(-'PID Simulator'!$D$9*B4966)</f>
        <v>-658.26114090332112</v>
      </c>
    </row>
    <row r="4967" spans="1:4" x14ac:dyDescent="0.15">
      <c r="A4967">
        <v>4966</v>
      </c>
      <c r="B4967">
        <v>9.9300999999999995</v>
      </c>
      <c r="C4967">
        <f>'PID Simulator'!$D$7/SQRT(1+('PID Simulator'!$D$8*B4967)^2)</f>
        <v>1.0069881445891372E-2</v>
      </c>
      <c r="D4967">
        <f>-DEGREES(ATAN2(1,'PID Simulator'!$D$8*B4967))+DEGREES(-'PID Simulator'!$D$9*B4967)</f>
        <v>-658.37584868447266</v>
      </c>
    </row>
    <row r="4968" spans="1:4" x14ac:dyDescent="0.15">
      <c r="A4968">
        <v>4967</v>
      </c>
      <c r="B4968">
        <v>9.9321000000000002</v>
      </c>
      <c r="C4968">
        <f>'PID Simulator'!$D$7/SQRT(1+('PID Simulator'!$D$8*B4968)^2)</f>
        <v>1.0067853906772154E-2</v>
      </c>
      <c r="D4968">
        <f>-DEGREES(ATAN2(1,'PID Simulator'!$D$8*B4968))+DEGREES(-'PID Simulator'!$D$9*B4968)</f>
        <v>-658.49055641882239</v>
      </c>
    </row>
    <row r="4969" spans="1:4" x14ac:dyDescent="0.15">
      <c r="A4969">
        <v>4968</v>
      </c>
      <c r="B4969">
        <v>9.9341000000000008</v>
      </c>
      <c r="C4969">
        <f>'PID Simulator'!$D$7/SQRT(1+('PID Simulator'!$D$8*B4969)^2)</f>
        <v>1.0065827183924528E-2</v>
      </c>
      <c r="D4969">
        <f>-DEGREES(ATAN2(1,'PID Simulator'!$D$8*B4969))+DEGREES(-'PID Simulator'!$D$9*B4969)</f>
        <v>-658.60526410639852</v>
      </c>
    </row>
    <row r="4970" spans="1:4" x14ac:dyDescent="0.15">
      <c r="A4970">
        <v>4969</v>
      </c>
      <c r="B4970">
        <v>9.9360999999999997</v>
      </c>
      <c r="C4970">
        <f>'PID Simulator'!$D$7/SQRT(1+('PID Simulator'!$D$8*B4970)^2)</f>
        <v>1.0063801276855687E-2</v>
      </c>
      <c r="D4970">
        <f>-DEGREES(ATAN2(1,'PID Simulator'!$D$8*B4970))+DEGREES(-'PID Simulator'!$D$9*B4970)</f>
        <v>-658.71997174722901</v>
      </c>
    </row>
    <row r="4971" spans="1:4" x14ac:dyDescent="0.15">
      <c r="A4971">
        <v>4970</v>
      </c>
      <c r="B4971">
        <v>9.9381000000000004</v>
      </c>
      <c r="C4971">
        <f>'PID Simulator'!$D$7/SQRT(1+('PID Simulator'!$D$8*B4971)^2)</f>
        <v>1.0061776185073206E-2</v>
      </c>
      <c r="D4971">
        <f>-DEGREES(ATAN2(1,'PID Simulator'!$D$8*B4971))+DEGREES(-'PID Simulator'!$D$9*B4971)</f>
        <v>-658.83467934134239</v>
      </c>
    </row>
    <row r="4972" spans="1:4" x14ac:dyDescent="0.15">
      <c r="A4972">
        <v>4971</v>
      </c>
      <c r="B4972">
        <v>9.9400999999999993</v>
      </c>
      <c r="C4972">
        <f>'PID Simulator'!$D$7/SQRT(1+('PID Simulator'!$D$8*B4972)^2)</f>
        <v>1.0059751908085073E-2</v>
      </c>
      <c r="D4972">
        <f>-DEGREES(ATAN2(1,'PID Simulator'!$D$8*B4972))+DEGREES(-'PID Simulator'!$D$9*B4972)</f>
        <v>-658.94938688876687</v>
      </c>
    </row>
    <row r="4973" spans="1:4" x14ac:dyDescent="0.15">
      <c r="A4973">
        <v>4972</v>
      </c>
      <c r="B4973">
        <v>9.9420999999999999</v>
      </c>
      <c r="C4973">
        <f>'PID Simulator'!$D$7/SQRT(1+('PID Simulator'!$D$8*B4973)^2)</f>
        <v>1.005772844539966E-2</v>
      </c>
      <c r="D4973">
        <f>-DEGREES(ATAN2(1,'PID Simulator'!$D$8*B4973))+DEGREES(-'PID Simulator'!$D$9*B4973)</f>
        <v>-659.0640943895304</v>
      </c>
    </row>
    <row r="4974" spans="1:4" x14ac:dyDescent="0.15">
      <c r="A4974">
        <v>4973</v>
      </c>
      <c r="B4974">
        <v>9.9441000000000006</v>
      </c>
      <c r="C4974">
        <f>'PID Simulator'!$D$7/SQRT(1+('PID Simulator'!$D$8*B4974)^2)</f>
        <v>1.0055705796525736E-2</v>
      </c>
      <c r="D4974">
        <f>-DEGREES(ATAN2(1,'PID Simulator'!$D$8*B4974))+DEGREES(-'PID Simulator'!$D$9*B4974)</f>
        <v>-659.17880184366129</v>
      </c>
    </row>
    <row r="4975" spans="1:4" x14ac:dyDescent="0.15">
      <c r="A4975">
        <v>4974</v>
      </c>
      <c r="B4975">
        <v>9.9460999999999995</v>
      </c>
      <c r="C4975">
        <f>'PID Simulator'!$D$7/SQRT(1+('PID Simulator'!$D$8*B4975)^2)</f>
        <v>1.0053683960972471E-2</v>
      </c>
      <c r="D4975">
        <f>-DEGREES(ATAN2(1,'PID Simulator'!$D$8*B4975))+DEGREES(-'PID Simulator'!$D$9*B4975)</f>
        <v>-659.29350925118763</v>
      </c>
    </row>
    <row r="4976" spans="1:4" x14ac:dyDescent="0.15">
      <c r="A4976">
        <v>4975</v>
      </c>
      <c r="B4976">
        <v>9.9481000000000002</v>
      </c>
      <c r="C4976">
        <f>'PID Simulator'!$D$7/SQRT(1+('PID Simulator'!$D$8*B4976)^2)</f>
        <v>1.0051662938249425E-2</v>
      </c>
      <c r="D4976">
        <f>-DEGREES(ATAN2(1,'PID Simulator'!$D$8*B4976))+DEGREES(-'PID Simulator'!$D$9*B4976)</f>
        <v>-659.40821661213761</v>
      </c>
    </row>
    <row r="4977" spans="1:4" x14ac:dyDescent="0.15">
      <c r="A4977">
        <v>4976</v>
      </c>
      <c r="B4977">
        <v>9.9501000000000008</v>
      </c>
      <c r="C4977">
        <f>'PID Simulator'!$D$7/SQRT(1+('PID Simulator'!$D$8*B4977)^2)</f>
        <v>1.0049642727866553E-2</v>
      </c>
      <c r="D4977">
        <f>-DEGREES(ATAN2(1,'PID Simulator'!$D$8*B4977))+DEGREES(-'PID Simulator'!$D$9*B4977)</f>
        <v>-659.52292392653919</v>
      </c>
    </row>
    <row r="4978" spans="1:4" x14ac:dyDescent="0.15">
      <c r="A4978">
        <v>4977</v>
      </c>
      <c r="B4978">
        <v>9.9520999999999997</v>
      </c>
      <c r="C4978">
        <f>'PID Simulator'!$D$7/SQRT(1+('PID Simulator'!$D$8*B4978)^2)</f>
        <v>1.0047623329334204E-2</v>
      </c>
      <c r="D4978">
        <f>-DEGREES(ATAN2(1,'PID Simulator'!$D$8*B4978))+DEGREES(-'PID Simulator'!$D$9*B4978)</f>
        <v>-659.63763119442035</v>
      </c>
    </row>
    <row r="4979" spans="1:4" x14ac:dyDescent="0.15">
      <c r="A4979">
        <v>4978</v>
      </c>
      <c r="B4979">
        <v>9.9541000000000004</v>
      </c>
      <c r="C4979">
        <f>'PID Simulator'!$D$7/SQRT(1+('PID Simulator'!$D$8*B4979)^2)</f>
        <v>1.0045604742163121E-2</v>
      </c>
      <c r="D4979">
        <f>-DEGREES(ATAN2(1,'PID Simulator'!$D$8*B4979))+DEGREES(-'PID Simulator'!$D$9*B4979)</f>
        <v>-659.75233841580928</v>
      </c>
    </row>
    <row r="4980" spans="1:4" x14ac:dyDescent="0.15">
      <c r="A4980">
        <v>4979</v>
      </c>
      <c r="B4980">
        <v>9.9560999999999993</v>
      </c>
      <c r="C4980">
        <f>'PID Simulator'!$D$7/SQRT(1+('PID Simulator'!$D$8*B4980)^2)</f>
        <v>1.0043586965864435E-2</v>
      </c>
      <c r="D4980">
        <f>-DEGREES(ATAN2(1,'PID Simulator'!$D$8*B4980))+DEGREES(-'PID Simulator'!$D$9*B4980)</f>
        <v>-659.86704559073394</v>
      </c>
    </row>
    <row r="4981" spans="1:4" x14ac:dyDescent="0.15">
      <c r="A4981">
        <v>4980</v>
      </c>
      <c r="B4981">
        <v>9.9581</v>
      </c>
      <c r="C4981">
        <f>'PID Simulator'!$D$7/SQRT(1+('PID Simulator'!$D$8*B4981)^2)</f>
        <v>1.0041569999949679E-2</v>
      </c>
      <c r="D4981">
        <f>-DEGREES(ATAN2(1,'PID Simulator'!$D$8*B4981))+DEGREES(-'PID Simulator'!$D$9*B4981)</f>
        <v>-659.98175271922241</v>
      </c>
    </row>
    <row r="4982" spans="1:4" x14ac:dyDescent="0.15">
      <c r="A4982">
        <v>4981</v>
      </c>
      <c r="B4982">
        <v>9.9601000000000006</v>
      </c>
      <c r="C4982">
        <f>'PID Simulator'!$D$7/SQRT(1+('PID Simulator'!$D$8*B4982)^2)</f>
        <v>1.0039553843930772E-2</v>
      </c>
      <c r="D4982">
        <f>-DEGREES(ATAN2(1,'PID Simulator'!$D$8*B4982))+DEGREES(-'PID Simulator'!$D$9*B4982)</f>
        <v>-660.09645980130256</v>
      </c>
    </row>
    <row r="4983" spans="1:4" x14ac:dyDescent="0.15">
      <c r="A4983">
        <v>4982</v>
      </c>
      <c r="B4983">
        <v>9.9620999999999995</v>
      </c>
      <c r="C4983">
        <f>'PID Simulator'!$D$7/SQRT(1+('PID Simulator'!$D$8*B4983)^2)</f>
        <v>1.0037538497320026E-2</v>
      </c>
      <c r="D4983">
        <f>-DEGREES(ATAN2(1,'PID Simulator'!$D$8*B4983))+DEGREES(-'PID Simulator'!$D$9*B4983)</f>
        <v>-660.21116683700234</v>
      </c>
    </row>
    <row r="4984" spans="1:4" x14ac:dyDescent="0.15">
      <c r="A4984">
        <v>4983</v>
      </c>
      <c r="B4984">
        <v>9.9641000000000002</v>
      </c>
      <c r="C4984">
        <f>'PID Simulator'!$D$7/SQRT(1+('PID Simulator'!$D$8*B4984)^2)</f>
        <v>1.0035523959630142E-2</v>
      </c>
      <c r="D4984">
        <f>-DEGREES(ATAN2(1,'PID Simulator'!$D$8*B4984))+DEGREES(-'PID Simulator'!$D$9*B4984)</f>
        <v>-660.32587382634972</v>
      </c>
    </row>
    <row r="4985" spans="1:4" x14ac:dyDescent="0.15">
      <c r="A4985">
        <v>4984</v>
      </c>
      <c r="B4985">
        <v>9.9661000000000008</v>
      </c>
      <c r="C4985">
        <f>'PID Simulator'!$D$7/SQRT(1+('PID Simulator'!$D$8*B4985)^2)</f>
        <v>1.0033510230374219E-2</v>
      </c>
      <c r="D4985">
        <f>-DEGREES(ATAN2(1,'PID Simulator'!$D$8*B4985))+DEGREES(-'PID Simulator'!$D$9*B4985)</f>
        <v>-660.44058076937256</v>
      </c>
    </row>
    <row r="4986" spans="1:4" x14ac:dyDescent="0.15">
      <c r="A4986">
        <v>4985</v>
      </c>
      <c r="B4986">
        <v>9.9680999999999997</v>
      </c>
      <c r="C4986">
        <f>'PID Simulator'!$D$7/SQRT(1+('PID Simulator'!$D$8*B4986)^2)</f>
        <v>1.0031497309065742E-2</v>
      </c>
      <c r="D4986">
        <f>-DEGREES(ATAN2(1,'PID Simulator'!$D$8*B4986))+DEGREES(-'PID Simulator'!$D$9*B4986)</f>
        <v>-660.55528766609882</v>
      </c>
    </row>
    <row r="4987" spans="1:4" x14ac:dyDescent="0.15">
      <c r="A4987">
        <v>4986</v>
      </c>
      <c r="B4987">
        <v>9.9701000000000004</v>
      </c>
      <c r="C4987">
        <f>'PID Simulator'!$D$7/SQRT(1+('PID Simulator'!$D$8*B4987)^2)</f>
        <v>1.0029485195218582E-2</v>
      </c>
      <c r="D4987">
        <f>-DEGREES(ATAN2(1,'PID Simulator'!$D$8*B4987))+DEGREES(-'PID Simulator'!$D$9*B4987)</f>
        <v>-660.66999451655624</v>
      </c>
    </row>
    <row r="4988" spans="1:4" x14ac:dyDescent="0.15">
      <c r="A4988">
        <v>4987</v>
      </c>
      <c r="B4988">
        <v>9.9720999999999993</v>
      </c>
      <c r="C4988">
        <f>'PID Simulator'!$D$7/SQRT(1+('PID Simulator'!$D$8*B4988)^2)</f>
        <v>1.0027473888347009E-2</v>
      </c>
      <c r="D4988">
        <f>-DEGREES(ATAN2(1,'PID Simulator'!$D$8*B4988))+DEGREES(-'PID Simulator'!$D$9*B4988)</f>
        <v>-660.78470132077268</v>
      </c>
    </row>
    <row r="4989" spans="1:4" x14ac:dyDescent="0.15">
      <c r="A4989">
        <v>4988</v>
      </c>
      <c r="B4989">
        <v>9.9741</v>
      </c>
      <c r="C4989">
        <f>'PID Simulator'!$D$7/SQRT(1+('PID Simulator'!$D$8*B4989)^2)</f>
        <v>1.0025463387965675E-2</v>
      </c>
      <c r="D4989">
        <f>-DEGREES(ATAN2(1,'PID Simulator'!$D$8*B4989))+DEGREES(-'PID Simulator'!$D$9*B4989)</f>
        <v>-660.8994080787761</v>
      </c>
    </row>
    <row r="4990" spans="1:4" x14ac:dyDescent="0.15">
      <c r="A4990">
        <v>4989</v>
      </c>
      <c r="B4990">
        <v>9.9761000000000006</v>
      </c>
      <c r="C4990">
        <f>'PID Simulator'!$D$7/SQRT(1+('PID Simulator'!$D$8*B4990)^2)</f>
        <v>1.0023453693589625E-2</v>
      </c>
      <c r="D4990">
        <f>-DEGREES(ATAN2(1,'PID Simulator'!$D$8*B4990))+DEGREES(-'PID Simulator'!$D$9*B4990)</f>
        <v>-661.01411479059414</v>
      </c>
    </row>
    <row r="4991" spans="1:4" x14ac:dyDescent="0.15">
      <c r="A4991">
        <v>4990</v>
      </c>
      <c r="B4991">
        <v>9.9780999999999995</v>
      </c>
      <c r="C4991">
        <f>'PID Simulator'!$D$7/SQRT(1+('PID Simulator'!$D$8*B4991)^2)</f>
        <v>1.0021444804734294E-2</v>
      </c>
      <c r="D4991">
        <f>-DEGREES(ATAN2(1,'PID Simulator'!$D$8*B4991))+DEGREES(-'PID Simulator'!$D$9*B4991)</f>
        <v>-661.12882145625451</v>
      </c>
    </row>
    <row r="4992" spans="1:4" x14ac:dyDescent="0.15">
      <c r="A4992">
        <v>4991</v>
      </c>
      <c r="B4992">
        <v>9.9801000000000002</v>
      </c>
      <c r="C4992">
        <f>'PID Simulator'!$D$7/SQRT(1+('PID Simulator'!$D$8*B4992)^2)</f>
        <v>1.0019436720915499E-2</v>
      </c>
      <c r="D4992">
        <f>-DEGREES(ATAN2(1,'PID Simulator'!$D$8*B4992))+DEGREES(-'PID Simulator'!$D$9*B4992)</f>
        <v>-661.24352807578509</v>
      </c>
    </row>
    <row r="4993" spans="1:4" x14ac:dyDescent="0.15">
      <c r="A4993">
        <v>4992</v>
      </c>
      <c r="B4993">
        <v>9.9821000000000009</v>
      </c>
      <c r="C4993">
        <f>'PID Simulator'!$D$7/SQRT(1+('PID Simulator'!$D$8*B4993)^2)</f>
        <v>1.0017429441649453E-2</v>
      </c>
      <c r="D4993">
        <f>-DEGREES(ATAN2(1,'PID Simulator'!$D$8*B4993))+DEGREES(-'PID Simulator'!$D$9*B4993)</f>
        <v>-661.35823464921361</v>
      </c>
    </row>
    <row r="4994" spans="1:4" x14ac:dyDescent="0.15">
      <c r="A4994">
        <v>4993</v>
      </c>
      <c r="B4994">
        <v>9.9840999999999998</v>
      </c>
      <c r="C4994">
        <f>'PID Simulator'!$D$7/SQRT(1+('PID Simulator'!$D$8*B4994)^2)</f>
        <v>1.0015422966452752E-2</v>
      </c>
      <c r="D4994">
        <f>-DEGREES(ATAN2(1,'PID Simulator'!$D$8*B4994))+DEGREES(-'PID Simulator'!$D$9*B4994)</f>
        <v>-661.4729411765677</v>
      </c>
    </row>
    <row r="4995" spans="1:4" x14ac:dyDescent="0.15">
      <c r="A4995">
        <v>4994</v>
      </c>
      <c r="B4995">
        <v>9.9861000000000004</v>
      </c>
      <c r="C4995">
        <f>'PID Simulator'!$D$7/SQRT(1+('PID Simulator'!$D$8*B4995)^2)</f>
        <v>1.0013417294842375E-2</v>
      </c>
      <c r="D4995">
        <f>-DEGREES(ATAN2(1,'PID Simulator'!$D$8*B4995))+DEGREES(-'PID Simulator'!$D$9*B4995)</f>
        <v>-661.5876476578751</v>
      </c>
    </row>
    <row r="4996" spans="1:4" x14ac:dyDescent="0.15">
      <c r="A4996">
        <v>4995</v>
      </c>
      <c r="B4996">
        <v>9.9880999999999993</v>
      </c>
      <c r="C4996">
        <f>'PID Simulator'!$D$7/SQRT(1+('PID Simulator'!$D$8*B4996)^2)</f>
        <v>1.00114124263357E-2</v>
      </c>
      <c r="D4996">
        <f>-DEGREES(ATAN2(1,'PID Simulator'!$D$8*B4996))+DEGREES(-'PID Simulator'!$D$9*B4996)</f>
        <v>-661.70235409316331</v>
      </c>
    </row>
    <row r="4997" spans="1:4" x14ac:dyDescent="0.15">
      <c r="A4997">
        <v>4996</v>
      </c>
      <c r="B4997">
        <v>9.9901</v>
      </c>
      <c r="C4997">
        <f>'PID Simulator'!$D$7/SQRT(1+('PID Simulator'!$D$8*B4997)^2)</f>
        <v>1.0009408360450479E-2</v>
      </c>
      <c r="D4997">
        <f>-DEGREES(ATAN2(1,'PID Simulator'!$D$8*B4997))+DEGREES(-'PID Simulator'!$D$9*B4997)</f>
        <v>-661.81706048246031</v>
      </c>
    </row>
    <row r="4998" spans="1:4" x14ac:dyDescent="0.15">
      <c r="A4998">
        <v>4997</v>
      </c>
      <c r="B4998">
        <v>9.9921000000000006</v>
      </c>
      <c r="C4998">
        <f>'PID Simulator'!$D$7/SQRT(1+('PID Simulator'!$D$8*B4998)^2)</f>
        <v>1.0007405096704853E-2</v>
      </c>
      <c r="D4998">
        <f>-DEGREES(ATAN2(1,'PID Simulator'!$D$8*B4998))+DEGREES(-'PID Simulator'!$D$9*B4998)</f>
        <v>-661.93176682579337</v>
      </c>
    </row>
    <row r="4999" spans="1:4" x14ac:dyDescent="0.15">
      <c r="A4999">
        <v>4998</v>
      </c>
      <c r="B4999">
        <v>9.9940999999999995</v>
      </c>
      <c r="C4999">
        <f>'PID Simulator'!$D$7/SQRT(1+('PID Simulator'!$D$8*B4999)^2)</f>
        <v>1.0005402634617359E-2</v>
      </c>
      <c r="D4999">
        <f>-DEGREES(ATAN2(1,'PID Simulator'!$D$8*B4999))+DEGREES(-'PID Simulator'!$D$9*B4999)</f>
        <v>-662.04647312319014</v>
      </c>
    </row>
    <row r="5000" spans="1:4" x14ac:dyDescent="0.15">
      <c r="A5000">
        <v>4999</v>
      </c>
      <c r="B5000">
        <v>9.9961000000000002</v>
      </c>
      <c r="C5000">
        <f>'PID Simulator'!$D$7/SQRT(1+('PID Simulator'!$D$8*B5000)^2)</f>
        <v>1.0003400973706902E-2</v>
      </c>
      <c r="D5000">
        <f>-DEGREES(ATAN2(1,'PID Simulator'!$D$8*B5000))+DEGREES(-'PID Simulator'!$D$9*B5000)</f>
        <v>-662.16117937467834</v>
      </c>
    </row>
    <row r="5001" spans="1:4" x14ac:dyDescent="0.15">
      <c r="A5001">
        <v>5000</v>
      </c>
      <c r="B5001">
        <v>9.9980999999999991</v>
      </c>
      <c r="C5001">
        <f>'PID Simulator'!$D$7/SQRT(1+('PID Simulator'!$D$8*B5001)^2)</f>
        <v>1.0001400113492785E-2</v>
      </c>
      <c r="D5001">
        <f>-DEGREES(ATAN2(1,'PID Simulator'!$D$8*B5001))+DEGREES(-'PID Simulator'!$D$9*B5001)</f>
        <v>-662.27588558028526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14</vt:i4>
      </vt:variant>
    </vt:vector>
  </HeadingPairs>
  <TitlesOfParts>
    <vt:vector size="17" baseType="lpstr">
      <vt:lpstr>PID Simulator</vt:lpstr>
      <vt:lpstr>PID Calculations</vt:lpstr>
      <vt:lpstr>ZN Bode Sweep</vt:lpstr>
      <vt:lpstr>PIDS.D</vt:lpstr>
      <vt:lpstr>PIDS.G</vt:lpstr>
      <vt:lpstr>PIDS.K</vt:lpstr>
      <vt:lpstr>PIDS.Mode</vt:lpstr>
      <vt:lpstr>PIDS.T</vt:lpstr>
      <vt:lpstr>PIDS.Td</vt:lpstr>
      <vt:lpstr>PIDS.Ti</vt:lpstr>
      <vt:lpstr>'PID Simulator'!Print_Area</vt:lpstr>
      <vt:lpstr>ZN.a</vt:lpstr>
      <vt:lpstr>ZN.Amplitude</vt:lpstr>
      <vt:lpstr>ZN.h</vt:lpstr>
      <vt:lpstr>ZN.Phase</vt:lpstr>
      <vt:lpstr>ZN.t</vt:lpstr>
      <vt:lpstr>ZN.w</vt:lpstr>
    </vt:vector>
  </TitlesOfParts>
  <Company/>
  <LinksUpToDate>false</LinksUpToDate>
  <SharedDoc>false</SharedDoc>
  <HyperlinkBase>www.engineers-excel.com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Mehta</dc:creator>
  <cp:lastModifiedBy>maciek szczech</cp:lastModifiedBy>
  <dcterms:created xsi:type="dcterms:W3CDTF">2009-03-13T04:59:52Z</dcterms:created>
  <dcterms:modified xsi:type="dcterms:W3CDTF">2026-09-22T14:27:12Z</dcterms:modified>
</cp:coreProperties>
</file>