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charts/chart30.xml" ContentType="application/vnd.openxmlformats-officedocument.drawingml.chart+xml"/>
  <Override PartName="/xl/charts/style26.xml" ContentType="application/vnd.ms-office.chartstyle+xml"/>
  <Override PartName="/xl/charts/colors26.xml" ContentType="application/vnd.ms-office.chartcolorstyle+xml"/>
  <Override PartName="/xl/charts/chart31.xml" ContentType="application/vnd.openxmlformats-officedocument.drawingml.chart+xml"/>
  <Override PartName="/xl/charts/style27.xml" ContentType="application/vnd.ms-office.chartstyle+xml"/>
  <Override PartName="/xl/charts/colors27.xml" ContentType="application/vnd.ms-office.chartcolorstyle+xml"/>
  <Override PartName="/xl/charts/chart32.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slapko01\OneDrive - Cancer Research UK\Working files\Projects\RCRD\"/>
    </mc:Choice>
  </mc:AlternateContent>
  <xr:revisionPtr revIDLastSave="0" documentId="13_ncr:1_{01D7FA9A-28A1-4305-A4DA-395A1882576B}" xr6:coauthVersionLast="45" xr6:coauthVersionMax="47" xr10:uidLastSave="{00000000-0000-0000-0000-000000000000}"/>
  <bookViews>
    <workbookView xWindow="-120" yWindow="-120" windowWidth="29040" windowHeight="15840" tabRatio="769" firstSheet="2" activeTab="6" xr2:uid="{00000000-000D-0000-FFFF-FFFF00000000}"/>
  </bookViews>
  <sheets>
    <sheet name="Completeness - stage " sheetId="13" state="hidden" r:id="rId1"/>
    <sheet name="Completeness - Route" sheetId="14" state="hidden" r:id="rId2"/>
    <sheet name="Info" sheetId="10" r:id="rId3"/>
    <sheet name="Raw" sheetId="20" r:id="rId4"/>
    <sheet name="RtD by site Apr-Oct" sheetId="11" state="hidden" r:id="rId5"/>
    <sheet name="RtD by site" sheetId="26" r:id="rId6"/>
    <sheet name="RtD period calcs (SST)" sheetId="27" r:id="rId7"/>
    <sheet name="Stage by site" sheetId="31" r:id="rId8"/>
    <sheet name="Stage period calcs (SST)" sheetId="32" r:id="rId9"/>
    <sheet name="Stage by site Apr-Oct" sheetId="12" state="hidden" r:id="rId10"/>
  </sheets>
  <definedNames>
    <definedName name="_xlnm._FilterDatabase" localSheetId="3" hidden="1">Raw!$A$1:$H$3283</definedName>
    <definedName name="Slicer_Cancer_group">#N/A</definedName>
    <definedName name="Slicer_Cancer_group1">#N/A</definedName>
    <definedName name="Slicer_Cancer_group2">#N/A</definedName>
    <definedName name="Slicer_Cancer_group21">#N/A</definedName>
    <definedName name="Slicer_Date">#N/A</definedName>
    <definedName name="Slicer_Date1">#N/A</definedName>
  </definedNames>
  <calcPr calcId="191028"/>
  <pivotCaches>
    <pivotCache cacheId="58"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18" i="32" l="1"/>
  <c r="AB9" i="32"/>
  <c r="AA10" i="32"/>
  <c r="AC10" i="32" s="1"/>
  <c r="AA11" i="32"/>
  <c r="AC11" i="32" s="1"/>
  <c r="AA12" i="32"/>
  <c r="AC12" i="32" s="1"/>
  <c r="AA13" i="32"/>
  <c r="AC13" i="32" s="1"/>
  <c r="AA14" i="32"/>
  <c r="AC14" i="32" s="1"/>
  <c r="AA15" i="32"/>
  <c r="AC15" i="32" s="1"/>
  <c r="AA16" i="32"/>
  <c r="AC16" i="32" s="1"/>
  <c r="AA17" i="32"/>
  <c r="AC17" i="32" s="1"/>
  <c r="AA18" i="32"/>
  <c r="AC18" i="32" s="1"/>
  <c r="AA19" i="32"/>
  <c r="AC19" i="32" s="1"/>
  <c r="AA9" i="32"/>
  <c r="AC9" i="32" s="1"/>
  <c r="Z10" i="32"/>
  <c r="AB10" i="32" s="1"/>
  <c r="Z11" i="32"/>
  <c r="AB11" i="32" s="1"/>
  <c r="Z12" i="32"/>
  <c r="AB12" i="32" s="1"/>
  <c r="Z13" i="32"/>
  <c r="AB13" i="32" s="1"/>
  <c r="Z14" i="32"/>
  <c r="AB14" i="32" s="1"/>
  <c r="Z15" i="32"/>
  <c r="AB15" i="32" s="1"/>
  <c r="Z16" i="32"/>
  <c r="AB16" i="32" s="1"/>
  <c r="Z17" i="32"/>
  <c r="AB17" i="32" s="1"/>
  <c r="Z18" i="32"/>
  <c r="Z19" i="32"/>
  <c r="AB19" i="32" s="1"/>
  <c r="Z9" i="32"/>
  <c r="AD26" i="32"/>
  <c r="AE26" i="32"/>
  <c r="AF26" i="32"/>
  <c r="AG26" i="32"/>
  <c r="AD27" i="32"/>
  <c r="AE27" i="32"/>
  <c r="AF27" i="32"/>
  <c r="AG27" i="32"/>
  <c r="AD28" i="32"/>
  <c r="AE28" i="32"/>
  <c r="AF28" i="32"/>
  <c r="AG28" i="32"/>
  <c r="AD29" i="32"/>
  <c r="AE29" i="32"/>
  <c r="AF29" i="32"/>
  <c r="AG29" i="32"/>
  <c r="AD30" i="32"/>
  <c r="AE30" i="32"/>
  <c r="AF30" i="32"/>
  <c r="AG30" i="32"/>
  <c r="AD31" i="32"/>
  <c r="AE31" i="32"/>
  <c r="AF31" i="32"/>
  <c r="AG31" i="32"/>
  <c r="AD32" i="32"/>
  <c r="AE32" i="32"/>
  <c r="AF32" i="32"/>
  <c r="AG32" i="32"/>
  <c r="AG25" i="32"/>
  <c r="AF25" i="32"/>
  <c r="AE25" i="32"/>
  <c r="AD25" i="32"/>
  <c r="AC26" i="32"/>
  <c r="AC27" i="32"/>
  <c r="AC28" i="32"/>
  <c r="AC29" i="32"/>
  <c r="AC30" i="32"/>
  <c r="AC31" i="32"/>
  <c r="AC32" i="32"/>
  <c r="AC25" i="32"/>
  <c r="V10" i="32"/>
  <c r="V11" i="32"/>
  <c r="V12" i="32"/>
  <c r="V13" i="32"/>
  <c r="V14" i="32"/>
  <c r="V15" i="32"/>
  <c r="V16" i="32"/>
  <c r="V17" i="32"/>
  <c r="V18" i="32"/>
  <c r="V19" i="32"/>
  <c r="X19" i="32"/>
  <c r="W19" i="32"/>
  <c r="U19" i="32"/>
  <c r="T19" i="32"/>
  <c r="S19" i="32"/>
  <c r="X18" i="32"/>
  <c r="W18" i="32"/>
  <c r="U18" i="32"/>
  <c r="T18" i="32"/>
  <c r="S18" i="32"/>
  <c r="X17" i="32"/>
  <c r="W17" i="32"/>
  <c r="U17" i="32"/>
  <c r="T17" i="32"/>
  <c r="S17" i="32"/>
  <c r="X16" i="32"/>
  <c r="W16" i="32"/>
  <c r="U16" i="32"/>
  <c r="T16" i="32"/>
  <c r="S16" i="32"/>
  <c r="X15" i="32"/>
  <c r="W15" i="32"/>
  <c r="U15" i="32"/>
  <c r="T15" i="32"/>
  <c r="S15" i="32"/>
  <c r="X14" i="32"/>
  <c r="W14" i="32"/>
  <c r="U14" i="32"/>
  <c r="T14" i="32"/>
  <c r="S14" i="32"/>
  <c r="X13" i="32"/>
  <c r="W13" i="32"/>
  <c r="U13" i="32"/>
  <c r="T13" i="32"/>
  <c r="S13" i="32"/>
  <c r="X12" i="32"/>
  <c r="W12" i="32"/>
  <c r="U12" i="32"/>
  <c r="T12" i="32"/>
  <c r="S12" i="32"/>
  <c r="X11" i="32"/>
  <c r="W11" i="32"/>
  <c r="U11" i="32"/>
  <c r="T11" i="32"/>
  <c r="S11" i="32"/>
  <c r="X10" i="32"/>
  <c r="W10" i="32"/>
  <c r="U10" i="32"/>
  <c r="T10" i="32"/>
  <c r="S10" i="32"/>
  <c r="X9" i="32"/>
  <c r="W9" i="32"/>
  <c r="V9" i="32"/>
  <c r="U9" i="32"/>
  <c r="T9" i="32"/>
  <c r="S9" i="32"/>
  <c r="X23" i="27"/>
  <c r="X10" i="27"/>
  <c r="X11" i="27"/>
  <c r="X12" i="27"/>
  <c r="X13" i="27"/>
  <c r="X14" i="27"/>
  <c r="X15" i="27"/>
  <c r="X16" i="27"/>
  <c r="X17" i="27"/>
  <c r="X18" i="27"/>
  <c r="X19" i="27"/>
  <c r="X20" i="27"/>
  <c r="X21" i="27"/>
  <c r="X22" i="27"/>
  <c r="X24" i="27"/>
  <c r="X9" i="27"/>
  <c r="S10" i="27"/>
  <c r="AC32" i="27" s="1"/>
  <c r="T10" i="27"/>
  <c r="AE32" i="27" s="1"/>
  <c r="U10" i="27"/>
  <c r="AG37" i="27" s="1"/>
  <c r="W10" i="27"/>
  <c r="AK44" i="27" s="1"/>
  <c r="S11" i="27"/>
  <c r="AC43" i="27" s="1"/>
  <c r="T11" i="27"/>
  <c r="AE35" i="27" s="1"/>
  <c r="U11" i="27"/>
  <c r="AG34" i="27" s="1"/>
  <c r="W11" i="27"/>
  <c r="AK36" i="27" s="1"/>
  <c r="S12" i="27"/>
  <c r="AC31" i="27" s="1"/>
  <c r="T12" i="27"/>
  <c r="AE44" i="27" s="1"/>
  <c r="U12" i="27"/>
  <c r="AG31" i="27" s="1"/>
  <c r="V12" i="27"/>
  <c r="AI29" i="27" s="1"/>
  <c r="W12" i="27"/>
  <c r="AK41" i="27" s="1"/>
  <c r="S13" i="27"/>
  <c r="AC39" i="27" s="1"/>
  <c r="T13" i="27"/>
  <c r="AE31" i="27" s="1"/>
  <c r="U13" i="27"/>
  <c r="AG35" i="27" s="1"/>
  <c r="V13" i="27"/>
  <c r="AI31" i="27" s="1"/>
  <c r="W13" i="27"/>
  <c r="AK33" i="27" s="1"/>
  <c r="S14" i="27"/>
  <c r="AC30" i="27" s="1"/>
  <c r="T14" i="27"/>
  <c r="AE37" i="27" s="1"/>
  <c r="U14" i="27"/>
  <c r="AG43" i="27" s="1"/>
  <c r="W14" i="27"/>
  <c r="AK37" i="27" s="1"/>
  <c r="S15" i="27"/>
  <c r="AC33" i="27" s="1"/>
  <c r="T15" i="27"/>
  <c r="AE40" i="27" s="1"/>
  <c r="U15" i="27"/>
  <c r="AG44" i="27" s="1"/>
  <c r="V15" i="27"/>
  <c r="AI32" i="27" s="1"/>
  <c r="W15" i="27"/>
  <c r="AK40" i="27" s="1"/>
  <c r="S16" i="27"/>
  <c r="AC37" i="27" s="1"/>
  <c r="T16" i="27"/>
  <c r="AE33" i="27" s="1"/>
  <c r="U16" i="27"/>
  <c r="AG40" i="27" s="1"/>
  <c r="W16" i="27"/>
  <c r="AK35" i="27" s="1"/>
  <c r="S17" i="27"/>
  <c r="AC42" i="27" s="1"/>
  <c r="T17" i="27"/>
  <c r="AE39" i="27" s="1"/>
  <c r="U17" i="27"/>
  <c r="AG32" i="27" s="1"/>
  <c r="W17" i="27"/>
  <c r="AK39" i="27" s="1"/>
  <c r="S18" i="27"/>
  <c r="AC41" i="27" s="1"/>
  <c r="T18" i="27"/>
  <c r="AE41" i="27" s="1"/>
  <c r="U18" i="27"/>
  <c r="AG42" i="27" s="1"/>
  <c r="W18" i="27"/>
  <c r="AK30" i="27" s="1"/>
  <c r="S19" i="27"/>
  <c r="AC29" i="27" s="1"/>
  <c r="T19" i="27"/>
  <c r="AE29" i="27" s="1"/>
  <c r="U19" i="27"/>
  <c r="AG33" i="27" s="1"/>
  <c r="W19" i="27"/>
  <c r="AK31" i="27" s="1"/>
  <c r="S20" i="27"/>
  <c r="AC44" i="27" s="1"/>
  <c r="T20" i="27"/>
  <c r="AE34" i="27" s="1"/>
  <c r="U20" i="27"/>
  <c r="AG29" i="27" s="1"/>
  <c r="W20" i="27"/>
  <c r="AK38" i="27" s="1"/>
  <c r="S21" i="27"/>
  <c r="AC34" i="27" s="1"/>
  <c r="T21" i="27"/>
  <c r="AE30" i="27" s="1"/>
  <c r="U21" i="27"/>
  <c r="AG30" i="27" s="1"/>
  <c r="W21" i="27"/>
  <c r="AK29" i="27" s="1"/>
  <c r="S22" i="27"/>
  <c r="AC36" i="27" s="1"/>
  <c r="T22" i="27"/>
  <c r="AE43" i="27" s="1"/>
  <c r="U22" i="27"/>
  <c r="AG39" i="27" s="1"/>
  <c r="W22" i="27"/>
  <c r="AK42" i="27" s="1"/>
  <c r="S23" i="27"/>
  <c r="AC40" i="27" s="1"/>
  <c r="T23" i="27"/>
  <c r="AE42" i="27" s="1"/>
  <c r="U23" i="27"/>
  <c r="AG41" i="27" s="1"/>
  <c r="W23" i="27"/>
  <c r="AK43" i="27" s="1"/>
  <c r="S24" i="27"/>
  <c r="AC35" i="27" s="1"/>
  <c r="T24" i="27"/>
  <c r="AE38" i="27" s="1"/>
  <c r="U24" i="27"/>
  <c r="AG38" i="27" s="1"/>
  <c r="W24" i="27"/>
  <c r="AK34" i="27" s="1"/>
  <c r="T9" i="27"/>
  <c r="AE36" i="27" s="1"/>
  <c r="U9" i="27"/>
  <c r="AG36" i="27" s="1"/>
  <c r="V9" i="27"/>
  <c r="AI30" i="27" s="1"/>
  <c r="W9" i="27"/>
  <c r="AK32" i="27" s="1"/>
  <c r="S9" i="27"/>
  <c r="AC38" i="27" s="1"/>
  <c r="J29" i="14" l="1"/>
  <c r="J35" i="14"/>
  <c r="K35" i="14"/>
  <c r="L35" i="14"/>
  <c r="M35" i="14"/>
  <c r="N35" i="14"/>
  <c r="O35" i="14"/>
  <c r="J36" i="14"/>
  <c r="K36" i="14"/>
  <c r="L36" i="14"/>
  <c r="M36" i="14"/>
  <c r="N36" i="14"/>
  <c r="O36" i="14"/>
  <c r="J37" i="14"/>
  <c r="K37" i="14"/>
  <c r="L37" i="14"/>
  <c r="M37" i="14"/>
  <c r="N37" i="14"/>
  <c r="O37" i="14"/>
  <c r="J38" i="14"/>
  <c r="K38" i="14"/>
  <c r="L38" i="14"/>
  <c r="M38" i="14"/>
  <c r="N38" i="14"/>
  <c r="O38" i="14"/>
  <c r="J39" i="14"/>
  <c r="K39" i="14"/>
  <c r="L39" i="14"/>
  <c r="M39" i="14"/>
  <c r="N39" i="14"/>
  <c r="O39" i="14"/>
  <c r="J40" i="14"/>
  <c r="K40" i="14"/>
  <c r="L40" i="14"/>
  <c r="M40" i="14"/>
  <c r="N40" i="14"/>
  <c r="O40" i="14"/>
  <c r="J41" i="14"/>
  <c r="K41" i="14"/>
  <c r="L41" i="14"/>
  <c r="M41" i="14"/>
  <c r="N41" i="14"/>
  <c r="O41" i="14"/>
  <c r="J42" i="14"/>
  <c r="K42" i="14"/>
  <c r="L42" i="14"/>
  <c r="M42" i="14"/>
  <c r="N42" i="14"/>
  <c r="O42" i="14"/>
  <c r="J43" i="14"/>
  <c r="K43" i="14"/>
  <c r="L43" i="14"/>
  <c r="M43" i="14"/>
  <c r="N43" i="14"/>
  <c r="O43" i="14"/>
  <c r="J44" i="14"/>
  <c r="K44" i="14"/>
  <c r="L44" i="14"/>
  <c r="M44" i="14"/>
  <c r="N44" i="14"/>
  <c r="O44" i="14"/>
  <c r="J45" i="14"/>
  <c r="K45" i="14"/>
  <c r="L45" i="14"/>
  <c r="M45" i="14"/>
  <c r="N45" i="14"/>
  <c r="O45" i="14"/>
  <c r="K34" i="14"/>
  <c r="L34" i="14"/>
  <c r="M34" i="14"/>
  <c r="N34" i="14"/>
  <c r="O34" i="14"/>
  <c r="J34" i="14"/>
  <c r="J58" i="13"/>
  <c r="K58" i="13"/>
  <c r="L58" i="13"/>
  <c r="M58" i="13"/>
  <c r="N58" i="13"/>
  <c r="O58" i="13"/>
  <c r="J57" i="13"/>
  <c r="K57" i="13"/>
  <c r="L57" i="13"/>
  <c r="M57" i="13"/>
  <c r="N57" i="13"/>
  <c r="O57" i="13"/>
  <c r="J47" i="13"/>
  <c r="K47" i="13"/>
  <c r="L47" i="13"/>
  <c r="M47" i="13"/>
  <c r="N47" i="13"/>
  <c r="O47" i="13"/>
  <c r="J48" i="13"/>
  <c r="K48" i="13"/>
  <c r="L48" i="13"/>
  <c r="M48" i="13"/>
  <c r="N48" i="13"/>
  <c r="O48" i="13"/>
  <c r="J49" i="13"/>
  <c r="K49" i="13"/>
  <c r="L49" i="13"/>
  <c r="M49" i="13"/>
  <c r="N49" i="13"/>
  <c r="O49" i="13"/>
  <c r="J50" i="13"/>
  <c r="K50" i="13"/>
  <c r="L50" i="13"/>
  <c r="M50" i="13"/>
  <c r="N50" i="13"/>
  <c r="O50" i="13"/>
  <c r="J51" i="13"/>
  <c r="K51" i="13"/>
  <c r="L51" i="13"/>
  <c r="M51" i="13"/>
  <c r="N51" i="13"/>
  <c r="O51" i="13"/>
  <c r="J52" i="13"/>
  <c r="K52" i="13"/>
  <c r="L52" i="13"/>
  <c r="M52" i="13"/>
  <c r="N52" i="13"/>
  <c r="O52" i="13"/>
  <c r="J53" i="13"/>
  <c r="K53" i="13"/>
  <c r="L53" i="13"/>
  <c r="M53" i="13"/>
  <c r="N53" i="13"/>
  <c r="O53" i="13"/>
  <c r="J54" i="13"/>
  <c r="K54" i="13"/>
  <c r="L54" i="13"/>
  <c r="M54" i="13"/>
  <c r="N54" i="13"/>
  <c r="O54" i="13"/>
  <c r="J55" i="13"/>
  <c r="K55" i="13"/>
  <c r="L55" i="13"/>
  <c r="M55" i="13"/>
  <c r="N55" i="13"/>
  <c r="O55" i="13"/>
  <c r="J56" i="13"/>
  <c r="K56" i="13"/>
  <c r="L56" i="13"/>
  <c r="M56" i="13"/>
  <c r="N56" i="13"/>
  <c r="O56" i="13"/>
  <c r="K46" i="13"/>
  <c r="L46" i="13"/>
  <c r="M46" i="13"/>
  <c r="N46" i="13"/>
  <c r="O46" i="13"/>
  <c r="J46" i="13"/>
  <c r="J43" i="13"/>
  <c r="J40" i="13"/>
  <c r="J32" i="13"/>
  <c r="J33" i="13"/>
  <c r="K33" i="13"/>
  <c r="L33" i="13"/>
  <c r="M33" i="13"/>
  <c r="N33" i="13"/>
  <c r="O33" i="13"/>
  <c r="J34" i="13"/>
  <c r="K34" i="13"/>
  <c r="L34" i="13"/>
  <c r="M34" i="13"/>
  <c r="N34" i="13"/>
  <c r="O34" i="13"/>
  <c r="J35" i="13"/>
  <c r="K35" i="13"/>
  <c r="L35" i="13"/>
  <c r="M35" i="13"/>
  <c r="N35" i="13"/>
  <c r="O35" i="13"/>
  <c r="J36" i="13"/>
  <c r="K36" i="13"/>
  <c r="L36" i="13"/>
  <c r="M36" i="13"/>
  <c r="N36" i="13"/>
  <c r="O36" i="13"/>
  <c r="J37" i="13"/>
  <c r="K37" i="13"/>
  <c r="L37" i="13"/>
  <c r="M37" i="13"/>
  <c r="N37" i="13"/>
  <c r="O37" i="13"/>
  <c r="J38" i="13"/>
  <c r="K38" i="13"/>
  <c r="L38" i="13"/>
  <c r="M38" i="13"/>
  <c r="N38" i="13"/>
  <c r="O38" i="13"/>
  <c r="J39" i="13"/>
  <c r="K39" i="13"/>
  <c r="L39" i="13"/>
  <c r="M39" i="13"/>
  <c r="N39" i="13"/>
  <c r="O39" i="13"/>
  <c r="K40" i="13"/>
  <c r="L40" i="13"/>
  <c r="M40" i="13"/>
  <c r="N40" i="13"/>
  <c r="O40" i="13"/>
  <c r="J41" i="13"/>
  <c r="K41" i="13"/>
  <c r="L41" i="13"/>
  <c r="M41" i="13"/>
  <c r="N41" i="13"/>
  <c r="O41" i="13"/>
  <c r="J42" i="13"/>
  <c r="K42" i="13"/>
  <c r="L42" i="13"/>
  <c r="M42" i="13"/>
  <c r="N42" i="13"/>
  <c r="O42" i="13"/>
  <c r="K43" i="13"/>
  <c r="L43" i="13"/>
  <c r="M43" i="13"/>
  <c r="N43" i="13"/>
  <c r="O43" i="13"/>
  <c r="J44" i="13"/>
  <c r="K44" i="13"/>
  <c r="L44" i="13"/>
  <c r="M44" i="13"/>
  <c r="N44" i="13"/>
  <c r="O44" i="13"/>
  <c r="K32" i="13"/>
  <c r="L32" i="13"/>
  <c r="M32" i="13"/>
  <c r="N32" i="13"/>
  <c r="O32" i="13"/>
  <c r="G18" i="14" l="1"/>
  <c r="F18" i="14"/>
  <c r="E18" i="14"/>
  <c r="D18" i="14"/>
  <c r="C18" i="14"/>
  <c r="B18" i="14"/>
  <c r="O15" i="14"/>
  <c r="O29" i="14" s="1"/>
  <c r="N15" i="14"/>
  <c r="N29" i="14" s="1"/>
  <c r="M15" i="14"/>
  <c r="M29" i="14" s="1"/>
  <c r="L15" i="14"/>
  <c r="L29" i="14" s="1"/>
  <c r="K15" i="14"/>
  <c r="K29" i="14" s="1"/>
  <c r="J15" i="14"/>
  <c r="P29" i="14" s="1"/>
  <c r="O14" i="14"/>
  <c r="O28" i="14" s="1"/>
  <c r="N14" i="14"/>
  <c r="N28" i="14" s="1"/>
  <c r="M14" i="14"/>
  <c r="M28" i="14" s="1"/>
  <c r="L14" i="14"/>
  <c r="L28" i="14" s="1"/>
  <c r="K14" i="14"/>
  <c r="K28" i="14" s="1"/>
  <c r="J14" i="14"/>
  <c r="J28" i="14" s="1"/>
  <c r="O13" i="14"/>
  <c r="O27" i="14" s="1"/>
  <c r="N13" i="14"/>
  <c r="N27" i="14" s="1"/>
  <c r="M13" i="14"/>
  <c r="M27" i="14" s="1"/>
  <c r="L13" i="14"/>
  <c r="L27" i="14" s="1"/>
  <c r="K13" i="14"/>
  <c r="K27" i="14" s="1"/>
  <c r="J13" i="14"/>
  <c r="J27" i="14" s="1"/>
  <c r="O12" i="14"/>
  <c r="O26" i="14" s="1"/>
  <c r="N12" i="14"/>
  <c r="N26" i="14" s="1"/>
  <c r="M12" i="14"/>
  <c r="M26" i="14" s="1"/>
  <c r="L12" i="14"/>
  <c r="L26" i="14" s="1"/>
  <c r="K12" i="14"/>
  <c r="K26" i="14" s="1"/>
  <c r="J12" i="14"/>
  <c r="J26" i="14" s="1"/>
  <c r="O11" i="14"/>
  <c r="O25" i="14" s="1"/>
  <c r="N11" i="14"/>
  <c r="N25" i="14" s="1"/>
  <c r="M11" i="14"/>
  <c r="M25" i="14" s="1"/>
  <c r="L11" i="14"/>
  <c r="L25" i="14" s="1"/>
  <c r="K11" i="14"/>
  <c r="K25" i="14" s="1"/>
  <c r="J11" i="14"/>
  <c r="J25" i="14" s="1"/>
  <c r="P25" i="14" s="1"/>
  <c r="O10" i="14"/>
  <c r="O24" i="14" s="1"/>
  <c r="N10" i="14"/>
  <c r="N24" i="14" s="1"/>
  <c r="M10" i="14"/>
  <c r="M24" i="14" s="1"/>
  <c r="L10" i="14"/>
  <c r="L24" i="14" s="1"/>
  <c r="K10" i="14"/>
  <c r="K24" i="14" s="1"/>
  <c r="J10" i="14"/>
  <c r="J24" i="14" s="1"/>
  <c r="P24" i="14" s="1"/>
  <c r="O9" i="14"/>
  <c r="O23" i="14" s="1"/>
  <c r="N9" i="14"/>
  <c r="N23" i="14" s="1"/>
  <c r="M9" i="14"/>
  <c r="M23" i="14" s="1"/>
  <c r="L9" i="14"/>
  <c r="L23" i="14" s="1"/>
  <c r="K9" i="14"/>
  <c r="K23" i="14" s="1"/>
  <c r="J9" i="14"/>
  <c r="J23" i="14" s="1"/>
  <c r="O8" i="14"/>
  <c r="O22" i="14" s="1"/>
  <c r="N8" i="14"/>
  <c r="N22" i="14" s="1"/>
  <c r="M8" i="14"/>
  <c r="M22" i="14" s="1"/>
  <c r="L8" i="14"/>
  <c r="L22" i="14" s="1"/>
  <c r="K8" i="14"/>
  <c r="K22" i="14" s="1"/>
  <c r="J8" i="14"/>
  <c r="J22" i="14" s="1"/>
  <c r="O7" i="14"/>
  <c r="O21" i="14" s="1"/>
  <c r="N7" i="14"/>
  <c r="N21" i="14" s="1"/>
  <c r="M7" i="14"/>
  <c r="M21" i="14" s="1"/>
  <c r="L7" i="14"/>
  <c r="L21" i="14" s="1"/>
  <c r="K7" i="14"/>
  <c r="K21" i="14" s="1"/>
  <c r="J7" i="14"/>
  <c r="J21" i="14" s="1"/>
  <c r="O6" i="14"/>
  <c r="O20" i="14" s="1"/>
  <c r="N6" i="14"/>
  <c r="N20" i="14" s="1"/>
  <c r="M6" i="14"/>
  <c r="M20" i="14" s="1"/>
  <c r="L6" i="14"/>
  <c r="L20" i="14" s="1"/>
  <c r="K6" i="14"/>
  <c r="K20" i="14" s="1"/>
  <c r="J6" i="14"/>
  <c r="J20" i="14" s="1"/>
  <c r="P20" i="14" s="1"/>
  <c r="O5" i="14"/>
  <c r="O19" i="14" s="1"/>
  <c r="N5" i="14"/>
  <c r="N19" i="14" s="1"/>
  <c r="M5" i="14"/>
  <c r="M19" i="14" s="1"/>
  <c r="L5" i="14"/>
  <c r="L19" i="14" s="1"/>
  <c r="K5" i="14"/>
  <c r="K19" i="14" s="1"/>
  <c r="J5" i="14"/>
  <c r="J19" i="14" s="1"/>
  <c r="O4" i="14"/>
  <c r="O18" i="14" s="1"/>
  <c r="N4" i="14"/>
  <c r="N18" i="14" s="1"/>
  <c r="M4" i="14"/>
  <c r="M18" i="14" s="1"/>
  <c r="L4" i="14"/>
  <c r="L18" i="14" s="1"/>
  <c r="K4" i="14"/>
  <c r="K18" i="14" s="1"/>
  <c r="J4" i="14"/>
  <c r="J18" i="14" s="1"/>
  <c r="G3" i="14"/>
  <c r="F3" i="14"/>
  <c r="E3" i="14"/>
  <c r="M3" i="14" s="1"/>
  <c r="D3" i="14"/>
  <c r="C3" i="14"/>
  <c r="K3" i="14" s="1"/>
  <c r="B3" i="14"/>
  <c r="J3" i="14" s="1"/>
  <c r="O14" i="13"/>
  <c r="O28" i="13" s="1"/>
  <c r="N14" i="13"/>
  <c r="N28" i="13" s="1"/>
  <c r="M14" i="13"/>
  <c r="M28" i="13" s="1"/>
  <c r="L14" i="13"/>
  <c r="L28" i="13" s="1"/>
  <c r="K14" i="13"/>
  <c r="K28" i="13" s="1"/>
  <c r="J14" i="13"/>
  <c r="J28" i="13" s="1"/>
  <c r="O13" i="13"/>
  <c r="O27" i="13" s="1"/>
  <c r="N13" i="13"/>
  <c r="N27" i="13" s="1"/>
  <c r="M13" i="13"/>
  <c r="M27" i="13" s="1"/>
  <c r="L13" i="13"/>
  <c r="L27" i="13" s="1"/>
  <c r="K13" i="13"/>
  <c r="K27" i="13" s="1"/>
  <c r="J13" i="13"/>
  <c r="J27" i="13" s="1"/>
  <c r="O12" i="13"/>
  <c r="O26" i="13" s="1"/>
  <c r="N12" i="13"/>
  <c r="N26" i="13" s="1"/>
  <c r="M12" i="13"/>
  <c r="M26" i="13" s="1"/>
  <c r="L12" i="13"/>
  <c r="L26" i="13" s="1"/>
  <c r="K12" i="13"/>
  <c r="K26" i="13" s="1"/>
  <c r="J12" i="13"/>
  <c r="J26" i="13" s="1"/>
  <c r="O11" i="13"/>
  <c r="O25" i="13" s="1"/>
  <c r="N11" i="13"/>
  <c r="N25" i="13" s="1"/>
  <c r="M11" i="13"/>
  <c r="M25" i="13" s="1"/>
  <c r="L11" i="13"/>
  <c r="L25" i="13" s="1"/>
  <c r="K11" i="13"/>
  <c r="K25" i="13" s="1"/>
  <c r="J11" i="13"/>
  <c r="J25" i="13" s="1"/>
  <c r="O10" i="13"/>
  <c r="O24" i="13" s="1"/>
  <c r="N10" i="13"/>
  <c r="N24" i="13" s="1"/>
  <c r="M10" i="13"/>
  <c r="M24" i="13" s="1"/>
  <c r="L10" i="13"/>
  <c r="L24" i="13" s="1"/>
  <c r="K10" i="13"/>
  <c r="K24" i="13" s="1"/>
  <c r="J10" i="13"/>
  <c r="J24" i="13" s="1"/>
  <c r="O9" i="13"/>
  <c r="O23" i="13" s="1"/>
  <c r="N9" i="13"/>
  <c r="N23" i="13" s="1"/>
  <c r="M9" i="13"/>
  <c r="M23" i="13" s="1"/>
  <c r="L9" i="13"/>
  <c r="L23" i="13" s="1"/>
  <c r="K9" i="13"/>
  <c r="K23" i="13" s="1"/>
  <c r="J9" i="13"/>
  <c r="J23" i="13" s="1"/>
  <c r="O8" i="13"/>
  <c r="O22" i="13" s="1"/>
  <c r="N8" i="13"/>
  <c r="N22" i="13" s="1"/>
  <c r="M8" i="13"/>
  <c r="M22" i="13" s="1"/>
  <c r="L8" i="13"/>
  <c r="L22" i="13" s="1"/>
  <c r="K8" i="13"/>
  <c r="K22" i="13" s="1"/>
  <c r="J8" i="13"/>
  <c r="J22" i="13" s="1"/>
  <c r="O7" i="13"/>
  <c r="O21" i="13" s="1"/>
  <c r="N7" i="13"/>
  <c r="N21" i="13" s="1"/>
  <c r="M7" i="13"/>
  <c r="M21" i="13" s="1"/>
  <c r="L7" i="13"/>
  <c r="L21" i="13" s="1"/>
  <c r="K7" i="13"/>
  <c r="K21" i="13" s="1"/>
  <c r="J7" i="13"/>
  <c r="J21" i="13" s="1"/>
  <c r="O6" i="13"/>
  <c r="O20" i="13" s="1"/>
  <c r="N6" i="13"/>
  <c r="N20" i="13" s="1"/>
  <c r="M6" i="13"/>
  <c r="M20" i="13" s="1"/>
  <c r="L6" i="13"/>
  <c r="L20" i="13" s="1"/>
  <c r="K6" i="13"/>
  <c r="K20" i="13" s="1"/>
  <c r="J6" i="13"/>
  <c r="J20" i="13" s="1"/>
  <c r="O5" i="13"/>
  <c r="O19" i="13" s="1"/>
  <c r="N5" i="13"/>
  <c r="N19" i="13" s="1"/>
  <c r="M5" i="13"/>
  <c r="M19" i="13" s="1"/>
  <c r="L5" i="13"/>
  <c r="L19" i="13" s="1"/>
  <c r="K5" i="13"/>
  <c r="K19" i="13" s="1"/>
  <c r="J5" i="13"/>
  <c r="J19" i="13" s="1"/>
  <c r="O4" i="13"/>
  <c r="O18" i="13" s="1"/>
  <c r="N4" i="13"/>
  <c r="N18" i="13" s="1"/>
  <c r="M4" i="13"/>
  <c r="M18" i="13" s="1"/>
  <c r="L4" i="13"/>
  <c r="L18" i="13" s="1"/>
  <c r="K4" i="13"/>
  <c r="K18" i="13" s="1"/>
  <c r="J4" i="13"/>
  <c r="J18" i="13" s="1"/>
  <c r="O3" i="13"/>
  <c r="O17" i="13" s="1"/>
  <c r="N3" i="13"/>
  <c r="N17" i="13" s="1"/>
  <c r="M3" i="13"/>
  <c r="M17" i="13" s="1"/>
  <c r="L3" i="13"/>
  <c r="L17" i="13" s="1"/>
  <c r="K3" i="13"/>
  <c r="K17" i="13" s="1"/>
  <c r="J3" i="13"/>
  <c r="J17" i="13" s="1"/>
  <c r="L3" i="14" l="1"/>
  <c r="N3" i="14"/>
  <c r="O3" i="14"/>
  <c r="P28" i="14"/>
  <c r="P21" i="14"/>
  <c r="P23" i="14"/>
  <c r="P27" i="14"/>
  <c r="P18" i="14"/>
  <c r="P22" i="14"/>
  <c r="P26" i="14"/>
  <c r="P19" i="14"/>
  <c r="P27" i="13"/>
  <c r="P19" i="13"/>
  <c r="P23" i="13"/>
  <c r="P18" i="13"/>
  <c r="P22" i="13"/>
  <c r="P26" i="13"/>
  <c r="P17" i="13"/>
  <c r="P21" i="13"/>
  <c r="P25" i="13"/>
  <c r="P20" i="13"/>
  <c r="P24" i="13"/>
  <c r="P28" i="13"/>
  <c r="B33" i="12"/>
  <c r="B34" i="12"/>
  <c r="B35" i="12"/>
  <c r="B36" i="12"/>
  <c r="B37" i="12"/>
  <c r="B38" i="12"/>
  <c r="B32" i="12"/>
  <c r="C6" i="11" l="1"/>
  <c r="AA3" i="12"/>
  <c r="AB3" i="12"/>
  <c r="AA4" i="12"/>
  <c r="AB4" i="12"/>
  <c r="AC4" i="12"/>
  <c r="AD4" i="12"/>
  <c r="AE4" i="12"/>
  <c r="AF4" i="12"/>
  <c r="B60" i="11" l="1"/>
  <c r="B49" i="11"/>
  <c r="B48" i="11"/>
  <c r="B47" i="11"/>
  <c r="B46" i="11"/>
  <c r="B45" i="11"/>
  <c r="C106" i="12" l="1"/>
  <c r="C93" i="12"/>
  <c r="C81" i="12"/>
  <c r="C69" i="12"/>
  <c r="C57" i="12"/>
  <c r="B57" i="12"/>
  <c r="B69" i="12" s="1"/>
  <c r="B81" i="12" s="1"/>
  <c r="B93" i="12" s="1"/>
  <c r="B106" i="12" s="1"/>
  <c r="B79" i="11"/>
  <c r="B98" i="11" s="1"/>
  <c r="B117" i="11" s="1"/>
  <c r="B124" i="11" s="1"/>
  <c r="C124" i="11"/>
  <c r="C79" i="11"/>
  <c r="C98" i="11"/>
  <c r="C117" i="11"/>
  <c r="C60" i="11"/>
  <c r="C5" i="12" l="1"/>
  <c r="P10" i="12"/>
  <c r="O7" i="12"/>
  <c r="O8" i="12"/>
  <c r="M5" i="12"/>
  <c r="M9" i="12"/>
  <c r="M10" i="12"/>
  <c r="N11" i="12"/>
  <c r="N12" i="12"/>
  <c r="Q5" i="12"/>
  <c r="M11" i="12"/>
  <c r="M12" i="12"/>
  <c r="O5" i="12"/>
  <c r="Q6" i="12"/>
  <c r="Q7" i="12"/>
  <c r="Q8" i="12"/>
  <c r="Q9" i="12"/>
  <c r="N5" i="12"/>
  <c r="P6" i="12"/>
  <c r="P8" i="12"/>
  <c r="Q10" i="12"/>
  <c r="Q11" i="12"/>
  <c r="Q12" i="12"/>
  <c r="N6" i="12"/>
  <c r="N8" i="12"/>
  <c r="O10" i="12"/>
  <c r="P11" i="12"/>
  <c r="P12" i="12"/>
  <c r="P13" i="12"/>
  <c r="M8" i="12"/>
  <c r="N10" i="12"/>
  <c r="O11" i="12"/>
  <c r="O12" i="12"/>
  <c r="P5" i="12"/>
  <c r="G5" i="12"/>
  <c r="F5" i="12"/>
  <c r="E5" i="12"/>
  <c r="D5" i="12"/>
  <c r="O6" i="12"/>
  <c r="M6" i="12"/>
  <c r="G6" i="12"/>
  <c r="F6" i="12"/>
  <c r="E6" i="12"/>
  <c r="D6" i="12"/>
  <c r="C6" i="12"/>
  <c r="P7" i="12"/>
  <c r="N7" i="12"/>
  <c r="M7" i="12"/>
  <c r="G7" i="12"/>
  <c r="F7" i="12"/>
  <c r="E7" i="12"/>
  <c r="D7" i="12"/>
  <c r="C7" i="12"/>
  <c r="G8" i="12"/>
  <c r="F8" i="12"/>
  <c r="E8" i="12"/>
  <c r="D8" i="12"/>
  <c r="C8" i="12"/>
  <c r="P9" i="12"/>
  <c r="O9" i="12"/>
  <c r="N9" i="12"/>
  <c r="G9" i="12"/>
  <c r="F9" i="12"/>
  <c r="E9" i="12"/>
  <c r="D9" i="12"/>
  <c r="C9" i="12"/>
  <c r="G10" i="12"/>
  <c r="F10" i="12"/>
  <c r="E10" i="12"/>
  <c r="D10" i="12"/>
  <c r="C10" i="12"/>
  <c r="G11" i="12"/>
  <c r="F11" i="12"/>
  <c r="E11" i="12"/>
  <c r="D11" i="12"/>
  <c r="C11" i="12"/>
  <c r="G12" i="12"/>
  <c r="F12" i="12"/>
  <c r="E12" i="12"/>
  <c r="D12" i="12"/>
  <c r="C12" i="12"/>
  <c r="Q13" i="12"/>
  <c r="O13" i="12"/>
  <c r="N13" i="12"/>
  <c r="M13" i="12"/>
  <c r="G13" i="12"/>
  <c r="F13" i="12"/>
  <c r="E13" i="12"/>
  <c r="D13" i="12"/>
  <c r="C13" i="12"/>
  <c r="J5" i="12" l="1"/>
  <c r="E19" i="12" s="1"/>
  <c r="H13" i="12"/>
  <c r="C27" i="12" s="1"/>
  <c r="I13" i="12"/>
  <c r="D27" i="12" s="1"/>
  <c r="J13" i="12"/>
  <c r="E27" i="12" s="1"/>
  <c r="K13" i="12"/>
  <c r="F27" i="12" s="1"/>
  <c r="L13" i="12"/>
  <c r="G27" i="12" s="1"/>
  <c r="AF10" i="12" s="1"/>
  <c r="H12" i="12"/>
  <c r="C26" i="12" s="1"/>
  <c r="I12" i="12"/>
  <c r="D26" i="12" s="1"/>
  <c r="J12" i="12"/>
  <c r="E26" i="12" s="1"/>
  <c r="K12" i="12"/>
  <c r="F26" i="12" s="1"/>
  <c r="L12" i="12"/>
  <c r="G26" i="12" s="1"/>
  <c r="H11" i="12"/>
  <c r="C25" i="12" s="1"/>
  <c r="I11" i="12"/>
  <c r="D25" i="12" s="1"/>
  <c r="J11" i="12"/>
  <c r="E25" i="12" s="1"/>
  <c r="K11" i="12"/>
  <c r="F25" i="12" s="1"/>
  <c r="L11" i="12"/>
  <c r="G25" i="12" s="1"/>
  <c r="H10" i="12"/>
  <c r="C24" i="12" s="1"/>
  <c r="I10" i="12"/>
  <c r="D24" i="12" s="1"/>
  <c r="J10" i="12"/>
  <c r="E24" i="12" s="1"/>
  <c r="K10" i="12"/>
  <c r="F24" i="12" s="1"/>
  <c r="L10" i="12"/>
  <c r="G24" i="12" s="1"/>
  <c r="H9" i="12"/>
  <c r="C23" i="12" s="1"/>
  <c r="I9" i="12"/>
  <c r="D23" i="12" s="1"/>
  <c r="J9" i="12"/>
  <c r="E23" i="12" s="1"/>
  <c r="K9" i="12"/>
  <c r="F23" i="12" s="1"/>
  <c r="L9" i="12"/>
  <c r="G23" i="12" s="1"/>
  <c r="H8" i="12"/>
  <c r="C22" i="12" s="1"/>
  <c r="I8" i="12"/>
  <c r="D22" i="12" s="1"/>
  <c r="J8" i="12"/>
  <c r="E22" i="12" s="1"/>
  <c r="K8" i="12"/>
  <c r="F22" i="12" s="1"/>
  <c r="L8" i="12"/>
  <c r="G22" i="12" s="1"/>
  <c r="H7" i="12"/>
  <c r="C21" i="12" s="1"/>
  <c r="I7" i="12"/>
  <c r="D21" i="12" s="1"/>
  <c r="I21" i="12" s="1"/>
  <c r="C72" i="12" s="1"/>
  <c r="J7" i="12"/>
  <c r="E21" i="12" s="1"/>
  <c r="AD7" i="12" s="1"/>
  <c r="K7" i="12"/>
  <c r="F21" i="12" s="1"/>
  <c r="L7" i="12"/>
  <c r="G21" i="12" s="1"/>
  <c r="H6" i="12"/>
  <c r="C20" i="12" s="1"/>
  <c r="I6" i="12"/>
  <c r="D20" i="12" s="1"/>
  <c r="J6" i="12"/>
  <c r="E20" i="12" s="1"/>
  <c r="K6" i="12"/>
  <c r="F20" i="12" s="1"/>
  <c r="L6" i="12"/>
  <c r="G20" i="12" s="1"/>
  <c r="H5" i="12"/>
  <c r="C19" i="12" s="1"/>
  <c r="I5" i="12"/>
  <c r="D19" i="12" s="1"/>
  <c r="K5" i="12"/>
  <c r="F19" i="12" s="1"/>
  <c r="L5" i="12"/>
  <c r="G19" i="12" s="1"/>
  <c r="S6" i="12"/>
  <c r="L16" i="11"/>
  <c r="I17" i="11"/>
  <c r="J17" i="11"/>
  <c r="I16" i="11"/>
  <c r="J18" i="11"/>
  <c r="O12" i="11"/>
  <c r="N12" i="11"/>
  <c r="Q13" i="11"/>
  <c r="O13" i="11"/>
  <c r="N13" i="11"/>
  <c r="M13" i="11"/>
  <c r="Q14" i="11"/>
  <c r="O14" i="11"/>
  <c r="N14" i="11"/>
  <c r="M14" i="11"/>
  <c r="Q15" i="11"/>
  <c r="O15" i="11"/>
  <c r="M15" i="11"/>
  <c r="Q16" i="11"/>
  <c r="O16" i="11"/>
  <c r="N16" i="11"/>
  <c r="M16" i="11"/>
  <c r="G16" i="11"/>
  <c r="D16" i="11"/>
  <c r="Q17" i="11"/>
  <c r="O17" i="11"/>
  <c r="N17" i="11"/>
  <c r="M17" i="11"/>
  <c r="E17" i="11"/>
  <c r="D17" i="11"/>
  <c r="Q18" i="11"/>
  <c r="O18" i="11"/>
  <c r="N18" i="11"/>
  <c r="M18" i="11"/>
  <c r="E18" i="11"/>
  <c r="Q19" i="11"/>
  <c r="O19" i="11"/>
  <c r="N19" i="11"/>
  <c r="M19" i="11"/>
  <c r="Q20" i="11"/>
  <c r="O20" i="11"/>
  <c r="N20" i="11"/>
  <c r="M20" i="11"/>
  <c r="N11" i="11"/>
  <c r="M11" i="11"/>
  <c r="Q10" i="11"/>
  <c r="G11" i="11"/>
  <c r="N10" i="11"/>
  <c r="Q11" i="11"/>
  <c r="E11" i="11"/>
  <c r="Q12" i="11"/>
  <c r="M10" i="11"/>
  <c r="O11" i="11"/>
  <c r="C10" i="11"/>
  <c r="O10" i="11"/>
  <c r="G10" i="11"/>
  <c r="E10" i="11"/>
  <c r="D10" i="11"/>
  <c r="P11" i="11"/>
  <c r="F11" i="11"/>
  <c r="D11" i="11"/>
  <c r="C11" i="11"/>
  <c r="M12" i="11"/>
  <c r="G12" i="11"/>
  <c r="E12" i="11"/>
  <c r="D12" i="11"/>
  <c r="C12" i="11"/>
  <c r="G13" i="11"/>
  <c r="E13" i="11"/>
  <c r="D13" i="11"/>
  <c r="C13" i="11"/>
  <c r="G14" i="11"/>
  <c r="E14" i="11"/>
  <c r="D14" i="11"/>
  <c r="C14" i="11"/>
  <c r="N15" i="11"/>
  <c r="G15" i="11"/>
  <c r="E15" i="11"/>
  <c r="D15" i="11"/>
  <c r="C15" i="11"/>
  <c r="E16" i="11"/>
  <c r="C16" i="11"/>
  <c r="G17" i="11"/>
  <c r="C17" i="11"/>
  <c r="G18" i="11"/>
  <c r="D18" i="11"/>
  <c r="C18" i="11"/>
  <c r="G19" i="11"/>
  <c r="E19" i="11"/>
  <c r="D19" i="11"/>
  <c r="C19" i="11"/>
  <c r="G20" i="11"/>
  <c r="E20" i="11"/>
  <c r="D20" i="11"/>
  <c r="C20" i="11"/>
  <c r="G37" i="11" l="1"/>
  <c r="L37" i="11" s="1"/>
  <c r="C135" i="11" s="1"/>
  <c r="D44" i="12"/>
  <c r="F44" i="12" s="1"/>
  <c r="J21" i="12"/>
  <c r="C87" i="12" s="1"/>
  <c r="D42" i="12"/>
  <c r="F42" i="12" s="1"/>
  <c r="L11" i="11"/>
  <c r="G32" i="11" s="1"/>
  <c r="L32" i="11" s="1"/>
  <c r="C136" i="11" s="1"/>
  <c r="J11" i="11"/>
  <c r="E32" i="11" s="1"/>
  <c r="J32" i="11" s="1"/>
  <c r="C111" i="11" s="1"/>
  <c r="H20" i="11"/>
  <c r="C41" i="11" s="1"/>
  <c r="I20" i="11"/>
  <c r="D41" i="11" s="1"/>
  <c r="I41" i="11" s="1"/>
  <c r="C90" i="11" s="1"/>
  <c r="J20" i="11"/>
  <c r="E41" i="11" s="1"/>
  <c r="L20" i="11"/>
  <c r="G41" i="11" s="1"/>
  <c r="H19" i="11"/>
  <c r="C40" i="11" s="1"/>
  <c r="I19" i="11"/>
  <c r="D40" i="11" s="1"/>
  <c r="I40" i="11" s="1"/>
  <c r="C94" i="11" s="1"/>
  <c r="J19" i="11"/>
  <c r="E40" i="11" s="1"/>
  <c r="J40" i="11" s="1"/>
  <c r="C114" i="11" s="1"/>
  <c r="L19" i="11"/>
  <c r="G40" i="11" s="1"/>
  <c r="L40" i="11" s="1"/>
  <c r="C140" i="11" s="1"/>
  <c r="H18" i="11"/>
  <c r="C39" i="11" s="1"/>
  <c r="L18" i="11"/>
  <c r="G39" i="11" s="1"/>
  <c r="L39" i="11" s="1"/>
  <c r="C139" i="11" s="1"/>
  <c r="H17" i="11"/>
  <c r="C38" i="11" s="1"/>
  <c r="L17" i="11"/>
  <c r="G38" i="11" s="1"/>
  <c r="L38" i="11" s="1"/>
  <c r="H16" i="11"/>
  <c r="C37" i="11" s="1"/>
  <c r="J16" i="11"/>
  <c r="E37" i="11" s="1"/>
  <c r="H15" i="11"/>
  <c r="C36" i="11" s="1"/>
  <c r="J15" i="11"/>
  <c r="E36" i="11" s="1"/>
  <c r="L15" i="11"/>
  <c r="G36" i="11" s="1"/>
  <c r="H14" i="11"/>
  <c r="C35" i="11" s="1"/>
  <c r="I14" i="11"/>
  <c r="D35" i="11" s="1"/>
  <c r="J14" i="11"/>
  <c r="E35" i="11" s="1"/>
  <c r="L14" i="11"/>
  <c r="G35" i="11" s="1"/>
  <c r="H13" i="11"/>
  <c r="C34" i="11" s="1"/>
  <c r="I13" i="11"/>
  <c r="D34" i="11" s="1"/>
  <c r="J13" i="11"/>
  <c r="E34" i="11" s="1"/>
  <c r="L13" i="11"/>
  <c r="G34" i="11" s="1"/>
  <c r="L34" i="11" s="1"/>
  <c r="C134" i="11" s="1"/>
  <c r="I12" i="11"/>
  <c r="D33" i="11" s="1"/>
  <c r="J12" i="11"/>
  <c r="E33" i="11" s="1"/>
  <c r="J33" i="11" s="1"/>
  <c r="C110" i="11" s="1"/>
  <c r="L12" i="11"/>
  <c r="G33" i="11" s="1"/>
  <c r="H11" i="11"/>
  <c r="C32" i="11" s="1"/>
  <c r="I11" i="11"/>
  <c r="D32" i="11" s="1"/>
  <c r="I10" i="11"/>
  <c r="D31" i="11" s="1"/>
  <c r="L10" i="11"/>
  <c r="G31" i="11" s="1"/>
  <c r="H10" i="11"/>
  <c r="C31" i="11" s="1"/>
  <c r="I23" i="12"/>
  <c r="C74" i="12" s="1"/>
  <c r="AB5" i="12"/>
  <c r="M26" i="12"/>
  <c r="G37" i="12"/>
  <c r="C37" i="12" s="1"/>
  <c r="J23" i="12"/>
  <c r="C86" i="12" s="1"/>
  <c r="C5" i="11"/>
  <c r="AB9" i="12"/>
  <c r="G34" i="12"/>
  <c r="C34" i="12" s="1"/>
  <c r="M23" i="12"/>
  <c r="AB10" i="12"/>
  <c r="M27" i="12"/>
  <c r="G38" i="12"/>
  <c r="F38" i="12" s="1"/>
  <c r="D43" i="12"/>
  <c r="F43" i="12" s="1"/>
  <c r="O75" i="12" s="1"/>
  <c r="K19" i="12"/>
  <c r="C98" i="12" s="1"/>
  <c r="AE8" i="12"/>
  <c r="G33" i="12"/>
  <c r="E33" i="12" s="1"/>
  <c r="M22" i="12"/>
  <c r="L19" i="12"/>
  <c r="C111" i="12" s="1"/>
  <c r="AB8" i="12"/>
  <c r="M24" i="12"/>
  <c r="G35" i="12"/>
  <c r="D35" i="12" s="1"/>
  <c r="AB12" i="12"/>
  <c r="M25" i="12"/>
  <c r="G36" i="12"/>
  <c r="C36" i="12" s="1"/>
  <c r="AD8" i="12"/>
  <c r="AD10" i="12"/>
  <c r="AE5" i="12"/>
  <c r="M20" i="12"/>
  <c r="A20" i="12"/>
  <c r="G31" i="12"/>
  <c r="E31" i="12" s="1"/>
  <c r="M19" i="12"/>
  <c r="C42" i="12"/>
  <c r="E42" i="12" s="1"/>
  <c r="O60" i="12" s="1"/>
  <c r="G30" i="12"/>
  <c r="D30" i="12" s="1"/>
  <c r="J19" i="12"/>
  <c r="C84" i="12" s="1"/>
  <c r="G32" i="12"/>
  <c r="C32" i="12" s="1"/>
  <c r="H21" i="12"/>
  <c r="C60" i="12" s="1"/>
  <c r="M21" i="12"/>
  <c r="AD12" i="12"/>
  <c r="AE9" i="12"/>
  <c r="AB11" i="12"/>
  <c r="C45" i="12"/>
  <c r="E45" i="12" s="1"/>
  <c r="O63" i="12" s="1"/>
  <c r="C44" i="12"/>
  <c r="E44" i="12" s="1"/>
  <c r="O61" i="12" s="1"/>
  <c r="C43" i="12"/>
  <c r="E43" i="12" s="1"/>
  <c r="O58" i="12" s="1"/>
  <c r="AD11" i="12"/>
  <c r="D45" i="12"/>
  <c r="F45" i="12" s="1"/>
  <c r="O71" i="12" s="1"/>
  <c r="H19" i="12"/>
  <c r="C63" i="12" s="1"/>
  <c r="AD6" i="12"/>
  <c r="I19" i="12"/>
  <c r="C73" i="12" s="1"/>
  <c r="H20" i="12"/>
  <c r="C58" i="12" s="1"/>
  <c r="J22" i="12"/>
  <c r="C83" i="12" s="1"/>
  <c r="K24" i="12"/>
  <c r="C100" i="12" s="1"/>
  <c r="AB6" i="12"/>
  <c r="K23" i="12"/>
  <c r="C101" i="12" s="1"/>
  <c r="J27" i="12"/>
  <c r="C90" i="12" s="1"/>
  <c r="D46" i="12"/>
  <c r="F46" i="12" s="1"/>
  <c r="O78" i="12" s="1"/>
  <c r="AD9" i="12"/>
  <c r="AC7" i="12"/>
  <c r="AB7" i="12"/>
  <c r="L27" i="12"/>
  <c r="C109" i="12" s="1"/>
  <c r="D38" i="11"/>
  <c r="I38" i="11" s="1"/>
  <c r="C81" i="11" s="1"/>
  <c r="E38" i="11"/>
  <c r="J38" i="11" s="1"/>
  <c r="C100" i="11" s="1"/>
  <c r="D37" i="11"/>
  <c r="E39" i="11"/>
  <c r="J39" i="11" s="1"/>
  <c r="C112" i="11" s="1"/>
  <c r="L20" i="12"/>
  <c r="C110" i="12" s="1"/>
  <c r="AF6" i="12"/>
  <c r="K22" i="12"/>
  <c r="C96" i="12" s="1"/>
  <c r="AE11" i="12"/>
  <c r="L24" i="12"/>
  <c r="C108" i="12" s="1"/>
  <c r="AF8" i="12"/>
  <c r="K27" i="12"/>
  <c r="C97" i="12" s="1"/>
  <c r="AE10" i="12"/>
  <c r="AC9" i="12"/>
  <c r="I27" i="12"/>
  <c r="C77" i="12" s="1"/>
  <c r="AC10" i="12"/>
  <c r="L21" i="12"/>
  <c r="C113" i="12" s="1"/>
  <c r="AF7" i="12"/>
  <c r="L25" i="12"/>
  <c r="C112" i="12" s="1"/>
  <c r="AF12" i="12"/>
  <c r="L22" i="12"/>
  <c r="C115" i="12" s="1"/>
  <c r="AF11" i="12"/>
  <c r="L26" i="12"/>
  <c r="C107" i="12" s="1"/>
  <c r="AF5" i="12"/>
  <c r="I24" i="12"/>
  <c r="C78" i="12" s="1"/>
  <c r="AC8" i="12"/>
  <c r="K21" i="12"/>
  <c r="C95" i="12" s="1"/>
  <c r="AE7" i="12"/>
  <c r="I25" i="12"/>
  <c r="C71" i="12" s="1"/>
  <c r="AC12" i="12"/>
  <c r="L23" i="12"/>
  <c r="C114" i="12" s="1"/>
  <c r="AF9" i="12"/>
  <c r="I26" i="12"/>
  <c r="C70" i="12" s="1"/>
  <c r="AC5" i="12"/>
  <c r="I22" i="12"/>
  <c r="C76" i="12" s="1"/>
  <c r="AC11" i="12"/>
  <c r="I20" i="12"/>
  <c r="C75" i="12" s="1"/>
  <c r="AC6" i="12"/>
  <c r="J26" i="12"/>
  <c r="C82" i="12" s="1"/>
  <c r="AD5" i="12"/>
  <c r="K20" i="12"/>
  <c r="C102" i="12" s="1"/>
  <c r="AE6" i="12"/>
  <c r="K25" i="12"/>
  <c r="C99" i="12" s="1"/>
  <c r="AE12" i="12"/>
  <c r="H23" i="12"/>
  <c r="C66" i="12" s="1"/>
  <c r="C46" i="12"/>
  <c r="E46" i="12" s="1"/>
  <c r="O65" i="12" s="1"/>
  <c r="J25" i="12"/>
  <c r="C89" i="12" s="1"/>
  <c r="D48" i="12"/>
  <c r="F48" i="12" s="1"/>
  <c r="O76" i="12" s="1"/>
  <c r="C50" i="12"/>
  <c r="E50" i="12" s="1"/>
  <c r="O64" i="12" s="1"/>
  <c r="H27" i="12"/>
  <c r="C65" i="12" s="1"/>
  <c r="C49" i="12"/>
  <c r="E49" i="12" s="1"/>
  <c r="O57" i="12" s="1"/>
  <c r="H26" i="12"/>
  <c r="C59" i="12" s="1"/>
  <c r="D50" i="12"/>
  <c r="F50" i="12" s="1"/>
  <c r="O77" i="12" s="1"/>
  <c r="K26" i="12"/>
  <c r="C94" i="12" s="1"/>
  <c r="D49" i="12"/>
  <c r="F49" i="12" s="1"/>
  <c r="O70" i="12" s="1"/>
  <c r="H22" i="12"/>
  <c r="C64" i="12" s="1"/>
  <c r="H24" i="12"/>
  <c r="C62" i="12" s="1"/>
  <c r="C47" i="12"/>
  <c r="E47" i="12" s="1"/>
  <c r="O62" i="12" s="1"/>
  <c r="H25" i="12"/>
  <c r="C61" i="12" s="1"/>
  <c r="C48" i="12"/>
  <c r="E48" i="12" s="1"/>
  <c r="O59" i="12" s="1"/>
  <c r="O74" i="12"/>
  <c r="J20" i="12"/>
  <c r="C88" i="12" s="1"/>
  <c r="J24" i="12"/>
  <c r="C85" i="12" s="1"/>
  <c r="D47" i="12"/>
  <c r="F47" i="12" s="1"/>
  <c r="O72" i="12" s="1"/>
  <c r="O73" i="12"/>
  <c r="Q9" i="11"/>
  <c r="P9" i="11"/>
  <c r="O9" i="11"/>
  <c r="N9" i="11"/>
  <c r="M9" i="11"/>
  <c r="G9" i="11"/>
  <c r="F9" i="11"/>
  <c r="D9" i="11"/>
  <c r="C9" i="11"/>
  <c r="I15" i="11"/>
  <c r="D36" i="11" s="1"/>
  <c r="H12" i="11"/>
  <c r="C33" i="11" s="1"/>
  <c r="K11" i="11"/>
  <c r="F32" i="11" s="1"/>
  <c r="J10" i="11"/>
  <c r="E31" i="11" s="1"/>
  <c r="O6" i="11"/>
  <c r="E7" i="11"/>
  <c r="Q8" i="11"/>
  <c r="P8" i="11"/>
  <c r="O8" i="11"/>
  <c r="N8" i="11"/>
  <c r="F8" i="11"/>
  <c r="E8" i="11"/>
  <c r="D8" i="11"/>
  <c r="M8" i="11"/>
  <c r="C8" i="11"/>
  <c r="I18" i="11"/>
  <c r="D39" i="11" s="1"/>
  <c r="I39" i="11" s="1"/>
  <c r="C93" i="11" s="1"/>
  <c r="N5" i="11"/>
  <c r="C7" i="11"/>
  <c r="Q5" i="11"/>
  <c r="N6" i="11"/>
  <c r="Q6" i="11"/>
  <c r="G7" i="11"/>
  <c r="P5" i="11"/>
  <c r="F5" i="11"/>
  <c r="D7" i="11"/>
  <c r="O5" i="11"/>
  <c r="M7" i="11"/>
  <c r="D6" i="11"/>
  <c r="G6" i="11"/>
  <c r="Q7" i="11"/>
  <c r="E5" i="11"/>
  <c r="G5" i="11"/>
  <c r="E6" i="11"/>
  <c r="O7" i="11"/>
  <c r="N7" i="11"/>
  <c r="M5" i="11"/>
  <c r="D5" i="11"/>
  <c r="G8" i="11"/>
  <c r="E9" i="11"/>
  <c r="F34" i="12" l="1"/>
  <c r="F37" i="12"/>
  <c r="E37" i="12"/>
  <c r="M32" i="11"/>
  <c r="C35" i="12"/>
  <c r="E36" i="12"/>
  <c r="E38" i="12"/>
  <c r="D38" i="12"/>
  <c r="M37" i="11"/>
  <c r="D32" i="12"/>
  <c r="F35" i="12"/>
  <c r="F36" i="12"/>
  <c r="D34" i="12"/>
  <c r="D36" i="12"/>
  <c r="H39" i="11"/>
  <c r="C67" i="11" s="1"/>
  <c r="M39" i="11"/>
  <c r="M41" i="11"/>
  <c r="C33" i="12"/>
  <c r="F30" i="12"/>
  <c r="M34" i="11"/>
  <c r="D31" i="12"/>
  <c r="E32" i="12"/>
  <c r="F32" i="12"/>
  <c r="C31" i="12"/>
  <c r="E35" i="12"/>
  <c r="E34" i="12"/>
  <c r="H49" i="11"/>
  <c r="D49" i="11" s="1"/>
  <c r="M36" i="11"/>
  <c r="M35" i="11"/>
  <c r="H47" i="11"/>
  <c r="E47" i="11" s="1"/>
  <c r="I37" i="11"/>
  <c r="C84" i="11" s="1"/>
  <c r="E30" i="12"/>
  <c r="D33" i="12"/>
  <c r="D37" i="12"/>
  <c r="M33" i="11"/>
  <c r="F33" i="12"/>
  <c r="H46" i="11"/>
  <c r="G46" i="11" s="1"/>
  <c r="M38" i="11"/>
  <c r="C38" i="12"/>
  <c r="M31" i="11"/>
  <c r="M40" i="11"/>
  <c r="C30" i="12"/>
  <c r="F31" i="12"/>
  <c r="I9" i="11"/>
  <c r="D30" i="11" s="1"/>
  <c r="K9" i="11"/>
  <c r="F30" i="11" s="1"/>
  <c r="L9" i="11"/>
  <c r="G30" i="11" s="1"/>
  <c r="H9" i="11"/>
  <c r="C30" i="11" s="1"/>
  <c r="H31" i="11"/>
  <c r="C62" i="11" s="1"/>
  <c r="H52" i="11"/>
  <c r="C52" i="11" s="1"/>
  <c r="I33" i="11"/>
  <c r="C86" i="11" s="1"/>
  <c r="J34" i="11"/>
  <c r="C103" i="11" s="1"/>
  <c r="I34" i="11"/>
  <c r="C88" i="11" s="1"/>
  <c r="H34" i="11"/>
  <c r="C75" i="11" s="1"/>
  <c r="H55" i="11"/>
  <c r="G55" i="11" s="1"/>
  <c r="J37" i="11"/>
  <c r="C101" i="11" s="1"/>
  <c r="H37" i="11"/>
  <c r="C76" i="11" s="1"/>
  <c r="H56" i="11"/>
  <c r="E56" i="11" s="1"/>
  <c r="H40" i="11"/>
  <c r="C73" i="11" s="1"/>
  <c r="H57" i="11"/>
  <c r="L41" i="11"/>
  <c r="C131" i="11" s="1"/>
  <c r="J41" i="11"/>
  <c r="C109" i="11" s="1"/>
  <c r="H41" i="11"/>
  <c r="C69" i="11" s="1"/>
  <c r="H58" i="11"/>
  <c r="D58" i="11" s="1"/>
  <c r="I32" i="11"/>
  <c r="C91" i="11" s="1"/>
  <c r="H32" i="11"/>
  <c r="C65" i="11" s="1"/>
  <c r="H53" i="11"/>
  <c r="L31" i="11"/>
  <c r="C132" i="11" s="1"/>
  <c r="I31" i="11"/>
  <c r="C85" i="11" s="1"/>
  <c r="L33" i="11"/>
  <c r="C133" i="11" s="1"/>
  <c r="J31" i="11"/>
  <c r="C106" i="11" s="1"/>
  <c r="K32" i="11"/>
  <c r="C121" i="11" s="1"/>
  <c r="H33" i="11"/>
  <c r="C68" i="11" s="1"/>
  <c r="H54" i="11"/>
  <c r="E54" i="11" s="1"/>
  <c r="J35" i="11"/>
  <c r="C113" i="11" s="1"/>
  <c r="L35" i="11"/>
  <c r="C126" i="11" s="1"/>
  <c r="I36" i="11"/>
  <c r="C80" i="11" s="1"/>
  <c r="I35" i="11"/>
  <c r="C92" i="11" s="1"/>
  <c r="H35" i="11"/>
  <c r="C72" i="11" s="1"/>
  <c r="L36" i="11"/>
  <c r="C127" i="11" s="1"/>
  <c r="J36" i="11"/>
  <c r="C102" i="11" s="1"/>
  <c r="H36" i="11"/>
  <c r="C61" i="11" s="1"/>
  <c r="C125" i="11"/>
  <c r="H38" i="11"/>
  <c r="C64" i="11" s="1"/>
  <c r="J9" i="11"/>
  <c r="E30" i="11" s="1"/>
  <c r="L6" i="11"/>
  <c r="G27" i="11" s="1"/>
  <c r="J6" i="11"/>
  <c r="E27" i="11" s="1"/>
  <c r="I6" i="11"/>
  <c r="D27" i="11" s="1"/>
  <c r="L7" i="11"/>
  <c r="G28" i="11" s="1"/>
  <c r="J7" i="11"/>
  <c r="E28" i="11" s="1"/>
  <c r="I7" i="11"/>
  <c r="D28" i="11" s="1"/>
  <c r="H7" i="11"/>
  <c r="C28" i="11" s="1"/>
  <c r="K8" i="11"/>
  <c r="F29" i="11" s="1"/>
  <c r="J8" i="11"/>
  <c r="E29" i="11" s="1"/>
  <c r="I8" i="11"/>
  <c r="D29" i="11" s="1"/>
  <c r="L8" i="11"/>
  <c r="G29" i="11" s="1"/>
  <c r="M6" i="11"/>
  <c r="C46" i="11" l="1"/>
  <c r="M30" i="11"/>
  <c r="H30" i="11"/>
  <c r="C71" i="11" s="1"/>
  <c r="H48" i="11"/>
  <c r="D48" i="11" s="1"/>
  <c r="H28" i="11"/>
  <c r="C74" i="11" s="1"/>
  <c r="M28" i="11"/>
  <c r="I31" i="12"/>
  <c r="C55" i="11"/>
  <c r="E52" i="11"/>
  <c r="D52" i="11"/>
  <c r="G52" i="11"/>
  <c r="G58" i="11"/>
  <c r="G54" i="11"/>
  <c r="C58" i="11"/>
  <c r="D55" i="11"/>
  <c r="C54" i="11"/>
  <c r="E55" i="11"/>
  <c r="E58" i="11"/>
  <c r="C53" i="11"/>
  <c r="E53" i="11"/>
  <c r="G53" i="11"/>
  <c r="D54" i="11"/>
  <c r="D53" i="11"/>
  <c r="D56" i="11"/>
  <c r="G56" i="11"/>
  <c r="F53" i="11"/>
  <c r="C56" i="11"/>
  <c r="I28" i="11"/>
  <c r="C89" i="11" s="1"/>
  <c r="H51" i="11"/>
  <c r="C51" i="11" s="1"/>
  <c r="J28" i="11"/>
  <c r="C105" i="11" s="1"/>
  <c r="L28" i="11"/>
  <c r="C130" i="11" s="1"/>
  <c r="I27" i="11"/>
  <c r="C83" i="11" s="1"/>
  <c r="J27" i="11"/>
  <c r="C108" i="11" s="1"/>
  <c r="L27" i="11"/>
  <c r="C138" i="11" s="1"/>
  <c r="J30" i="11"/>
  <c r="C104" i="11" s="1"/>
  <c r="I30" i="11"/>
  <c r="C82" i="11" s="1"/>
  <c r="D47" i="11"/>
  <c r="E49" i="11"/>
  <c r="K30" i="11"/>
  <c r="C120" i="11" s="1"/>
  <c r="G49" i="11"/>
  <c r="C49" i="11"/>
  <c r="L30" i="11"/>
  <c r="C129" i="11" s="1"/>
  <c r="G47" i="11"/>
  <c r="C47" i="11"/>
  <c r="D46" i="11"/>
  <c r="E46" i="11"/>
  <c r="L29" i="11"/>
  <c r="C137" i="11" s="1"/>
  <c r="I29" i="11"/>
  <c r="C95" i="11" s="1"/>
  <c r="J29" i="11"/>
  <c r="C99" i="11" s="1"/>
  <c r="K29" i="11"/>
  <c r="C118" i="11" s="1"/>
  <c r="H6" i="11"/>
  <c r="C27" i="11" s="1"/>
  <c r="M27" i="11" s="1"/>
  <c r="E51" i="11" l="1"/>
  <c r="G51" i="11"/>
  <c r="D51" i="11"/>
  <c r="H27" i="11"/>
  <c r="C66" i="11" s="1"/>
  <c r="H50" i="11"/>
  <c r="C50" i="11" s="1"/>
  <c r="E48" i="11"/>
  <c r="G48" i="11"/>
  <c r="F48" i="11"/>
  <c r="C48" i="11"/>
  <c r="D50" i="11" l="1"/>
  <c r="G50" i="11"/>
  <c r="E50" i="11"/>
  <c r="H8" i="11" l="1"/>
  <c r="C29" i="11" s="1"/>
  <c r="M29" i="11" s="1"/>
  <c r="H29" i="11" l="1"/>
  <c r="C63" i="11" s="1"/>
  <c r="H45" i="11"/>
  <c r="C45" i="11" s="1"/>
  <c r="G45" i="11" l="1"/>
  <c r="D45" i="11"/>
  <c r="E45" i="11"/>
  <c r="F45" i="11"/>
  <c r="I5" i="11" l="1"/>
  <c r="D26" i="11" s="1"/>
  <c r="H5" i="11"/>
  <c r="C26" i="11" s="1"/>
  <c r="L5" i="11"/>
  <c r="G26" i="11" s="1"/>
  <c r="K5" i="11"/>
  <c r="F26" i="11" s="1"/>
  <c r="J5" i="11"/>
  <c r="E26" i="11" s="1"/>
  <c r="M26" i="11" l="1"/>
  <c r="H26" i="11"/>
  <c r="C70" i="11" s="1"/>
  <c r="H44" i="11"/>
  <c r="F44" i="11" s="1"/>
  <c r="J26" i="11"/>
  <c r="C107" i="11" s="1"/>
  <c r="K26" i="11"/>
  <c r="C119" i="11" s="1"/>
  <c r="L26" i="11"/>
  <c r="C128" i="11" s="1"/>
  <c r="I26" i="11"/>
  <c r="C87" i="11" s="1"/>
  <c r="E44" i="11" l="1"/>
  <c r="G44" i="11"/>
  <c r="C44" i="11"/>
  <c r="D44" i="11"/>
</calcChain>
</file>

<file path=xl/sharedStrings.xml><?xml version="1.0" encoding="utf-8"?>
<sst xmlns="http://schemas.openxmlformats.org/spreadsheetml/2006/main" count="10789" uniqueCount="146">
  <si>
    <t>Rapid Registraions data completeness tracking for Stage at diagnosis</t>
  </si>
  <si>
    <t>April 21 release</t>
  </si>
  <si>
    <t>Stage 1 - April</t>
  </si>
  <si>
    <t>Stage 2 - April</t>
  </si>
  <si>
    <t>Stage 3 - April</t>
  </si>
  <si>
    <t>Stage 4 - April</t>
  </si>
  <si>
    <t>Unknown - April</t>
  </si>
  <si>
    <t>Grand Total</t>
  </si>
  <si>
    <t>May vs April 2021</t>
  </si>
  <si>
    <t>Stage 1</t>
  </si>
  <si>
    <t>Stage 2</t>
  </si>
  <si>
    <t>Stage 3</t>
  </si>
  <si>
    <t>Stage 4</t>
  </si>
  <si>
    <t>Unknown</t>
  </si>
  <si>
    <t>January</t>
  </si>
  <si>
    <t>February</t>
  </si>
  <si>
    <t>March</t>
  </si>
  <si>
    <t>April</t>
  </si>
  <si>
    <t>May</t>
  </si>
  <si>
    <t>June</t>
  </si>
  <si>
    <t>July</t>
  </si>
  <si>
    <t>August</t>
  </si>
  <si>
    <t>September</t>
  </si>
  <si>
    <t>October</t>
  </si>
  <si>
    <t>November</t>
  </si>
  <si>
    <t>December</t>
  </si>
  <si>
    <t>May 21 release</t>
  </si>
  <si>
    <t>Stage 1 May</t>
  </si>
  <si>
    <t>Stage 2 - May</t>
  </si>
  <si>
    <t>Stage 3 - May</t>
  </si>
  <si>
    <t>Stage 4 - May</t>
  </si>
  <si>
    <t>Unknown - May</t>
  </si>
  <si>
    <t>June 21 release</t>
  </si>
  <si>
    <t>Stage 1 - June</t>
  </si>
  <si>
    <t>Stage 2 - June</t>
  </si>
  <si>
    <t>Stage 3 - June</t>
  </si>
  <si>
    <t>Stage 4 - June</t>
  </si>
  <si>
    <t>Unknown - June</t>
  </si>
  <si>
    <t>June vs May 2021</t>
  </si>
  <si>
    <t>Rapid Registrations data completeness tracking for Route to diagnosis</t>
  </si>
  <si>
    <t>April 2021 release</t>
  </si>
  <si>
    <t xml:space="preserve">Emergency presentation - April </t>
  </si>
  <si>
    <t>GP referral - April</t>
  </si>
  <si>
    <t>Other - April</t>
  </si>
  <si>
    <t>Screening - April</t>
  </si>
  <si>
    <t>TWW - April</t>
  </si>
  <si>
    <t>Emergency presentation</t>
  </si>
  <si>
    <t>GP referral</t>
  </si>
  <si>
    <t>Other</t>
  </si>
  <si>
    <t>Screening</t>
  </si>
  <si>
    <t>TWW</t>
  </si>
  <si>
    <t>May 2021 release</t>
  </si>
  <si>
    <t>Emergency presentation - May</t>
  </si>
  <si>
    <t>GP referral - May</t>
  </si>
  <si>
    <t>Other - May</t>
  </si>
  <si>
    <t>Screening - May</t>
  </si>
  <si>
    <t>TWW - May</t>
  </si>
  <si>
    <t>Discrepancy</t>
  </si>
  <si>
    <t>June 2021 release</t>
  </si>
  <si>
    <t>Emergency presentation - June</t>
  </si>
  <si>
    <t>GP referral- June</t>
  </si>
  <si>
    <t>Other- June</t>
  </si>
  <si>
    <t>Screening- June</t>
  </si>
  <si>
    <t>TWW - June</t>
  </si>
  <si>
    <t>Source</t>
  </si>
  <si>
    <t xml:space="preserve">https://www.cancerdata.nhs.uk/covid-19/rcrd </t>
  </si>
  <si>
    <t>Activity log</t>
  </si>
  <si>
    <t>MS</t>
  </si>
  <si>
    <t>AH/BS</t>
  </si>
  <si>
    <t>spreadsheet created</t>
  </si>
  <si>
    <t>BS</t>
  </si>
  <si>
    <t>Updated with new data release (to Feb 21)</t>
  </si>
  <si>
    <t>BS/SJ</t>
  </si>
  <si>
    <t>Updated with new data release (1st September 2021)</t>
  </si>
  <si>
    <t>SJ</t>
  </si>
  <si>
    <t>Updated with new data release (29 September 2021)</t>
  </si>
  <si>
    <t>Date</t>
  </si>
  <si>
    <t>Cancer group</t>
  </si>
  <si>
    <t>Breakdown</t>
  </si>
  <si>
    <t>Demographic</t>
  </si>
  <si>
    <t>Statistic</t>
  </si>
  <si>
    <t>All sites combined</t>
  </si>
  <si>
    <t>Route to Diagnosis</t>
  </si>
  <si>
    <t>Stage at diagnosis</t>
  </si>
  <si>
    <t>Bone and soft tissue</t>
  </si>
  <si>
    <t>Brain and CNS</t>
  </si>
  <si>
    <t>Breast</t>
  </si>
  <si>
    <t>Colorectal</t>
  </si>
  <si>
    <t>Endocrine</t>
  </si>
  <si>
    <t>Gynaecological</t>
  </si>
  <si>
    <t>Haematological</t>
  </si>
  <si>
    <t>Head and Neck</t>
  </si>
  <si>
    <t>Lung</t>
  </si>
  <si>
    <t>Melanoma</t>
  </si>
  <si>
    <t>Oesophago-gastric</t>
  </si>
  <si>
    <t>Prostate</t>
  </si>
  <si>
    <t>Upper GI excl OG</t>
  </si>
  <si>
    <t>Urological excl prostate</t>
  </si>
  <si>
    <t>Sum of Statistic</t>
  </si>
  <si>
    <t>Head and neck</t>
  </si>
  <si>
    <t>Route to Diagnosis site comparisons</t>
  </si>
  <si>
    <t>Observed / raw numbers</t>
  </si>
  <si>
    <t>Apr-Oct 2019</t>
  </si>
  <si>
    <t>Apr-Oct 2019 (adjusted to 2020 work days)</t>
  </si>
  <si>
    <t>Apr-Oct 2020</t>
  </si>
  <si>
    <t>Cancer site</t>
  </si>
  <si>
    <t>N/A</t>
  </si>
  <si>
    <t>WD adjusted</t>
  </si>
  <si>
    <t>N difference 2019 v 2020</t>
  </si>
  <si>
    <t>% difference 2019 v 2020</t>
  </si>
  <si>
    <t>as a % of total 'missing':</t>
  </si>
  <si>
    <t>TOTAL</t>
  </si>
  <si>
    <t>all cancers</t>
  </si>
  <si>
    <t>Column Labels</t>
  </si>
  <si>
    <t>Row Labels</t>
  </si>
  <si>
    <t>Stage at Diagnosis site comparisons</t>
  </si>
  <si>
    <t>stage 3</t>
  </si>
  <si>
    <t>stage 4</t>
  </si>
  <si>
    <t>breast</t>
  </si>
  <si>
    <t>N difference</t>
  </si>
  <si>
    <t>% difference</t>
  </si>
  <si>
    <t>Stage 1&amp;2</t>
  </si>
  <si>
    <t>Stage 3 &amp;4</t>
  </si>
  <si>
    <t>Stage 3&amp;4</t>
  </si>
  <si>
    <t>Apr-Oct 2019 (observed)</t>
  </si>
  <si>
    <t>Statistic2019WdAdj</t>
  </si>
  <si>
    <t>nDiff</t>
  </si>
  <si>
    <t>propChange</t>
  </si>
  <si>
    <t>Sum of propChange</t>
  </si>
  <si>
    <t>Observed statistics</t>
  </si>
  <si>
    <t>2019 - WD Adjusted</t>
  </si>
  <si>
    <t>nDiff (Observed - 2019)</t>
  </si>
  <si>
    <t>propChange (nDiff / 2019 WD Adjusted)</t>
  </si>
  <si>
    <t>Pick cancer type below to change chart data</t>
  </si>
  <si>
    <t>Observed</t>
  </si>
  <si>
    <t>2019 WD adjusted</t>
  </si>
  <si>
    <t>nDiff (2019 - obs)</t>
  </si>
  <si>
    <t>Percentage change</t>
  </si>
  <si>
    <t>Select time period below</t>
  </si>
  <si>
    <t>TOTAL (sum of nDiff)</t>
  </si>
  <si>
    <t>Route to Diagnosis - period summary (reported on SST slides)</t>
  </si>
  <si>
    <t>All calculations on this tab are for the period selected below.</t>
  </si>
  <si>
    <t>Route to diagnosis - all sites combined &amp; by cancer site</t>
  </si>
  <si>
    <t>Stage at diagnosis - all sites combined &amp; by cancer site</t>
  </si>
  <si>
    <t>Stage at diagnosis - period summary (reported on SST slides)</t>
  </si>
  <si>
    <t>Updated with new data release (27 October 2021) + layout change to omit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</si>
</sst>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
      <name val="Calibri"/>
      <family val="2"/>
      <scheme val="minor"/>
    </font>
    <font>
      <sz val="11"/>
      <color rgb="FF444444"/>
      <name val="Calibri"/>
      <family val="2"/>
      <charset val="1"/>
    </font>
    <font>
      <sz val="11"/>
      <color rgb="FFC00000"/>
      <name val="Calibri"/>
      <family val="2"/>
      <scheme val="minor"/>
    </font>
    <font>
      <b/>
      <sz val="14"/>
      <color theme="1"/>
      <name val="Calibri"/>
      <family val="2"/>
      <scheme val="minor"/>
    </font>
    <font>
      <b/>
      <sz val="12"/>
      <color theme="1"/>
      <name val="Calibri"/>
      <family val="2"/>
      <scheme val="minor"/>
    </font>
    <font>
      <sz val="9"/>
      <color theme="1"/>
      <name val="Calibri"/>
      <family val="2"/>
      <scheme val="minor"/>
    </font>
    <font>
      <sz val="12"/>
      <color theme="1"/>
      <name val="Calibri"/>
      <family val="2"/>
      <scheme val="minor"/>
    </font>
    <font>
      <b/>
      <sz val="18"/>
      <color theme="1"/>
      <name val="Calibri"/>
      <family val="2"/>
      <scheme val="minor"/>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rgb="FFD9D9D9"/>
        <bgColor indexed="64"/>
      </patternFill>
    </fill>
    <fill>
      <patternFill patternType="solid">
        <fgColor rgb="FFF799D1"/>
        <bgColor indexed="64"/>
      </patternFill>
    </fill>
    <fill>
      <patternFill patternType="solid">
        <fgColor rgb="FFFFFF00"/>
        <bgColor indexed="64"/>
      </patternFill>
    </fill>
    <fill>
      <patternFill patternType="solid">
        <fgColor rgb="FF92D050"/>
        <bgColor indexed="64"/>
      </patternFill>
    </fill>
    <fill>
      <patternFill patternType="solid">
        <fgColor theme="4"/>
        <bgColor theme="4"/>
      </patternFill>
    </fill>
    <fill>
      <patternFill patternType="solid">
        <fgColor theme="7"/>
        <bgColor theme="7"/>
      </patternFill>
    </fill>
    <fill>
      <patternFill patternType="solid">
        <fgColor theme="2" tint="-9.9978637043366805E-2"/>
        <bgColor indexed="64"/>
      </patternFill>
    </fill>
    <fill>
      <patternFill patternType="solid">
        <fgColor theme="7" tint="0.79998168889431442"/>
        <bgColor theme="7" tint="0.79998168889431442"/>
      </patternFill>
    </fill>
    <fill>
      <patternFill patternType="solid">
        <fgColor theme="2" tint="-9.9978637043366805E-2"/>
        <bgColor theme="4" tint="0.79998168889431442"/>
      </patternFill>
    </fill>
    <fill>
      <patternFill patternType="solid">
        <fgColor rgb="FFC6E0B4"/>
        <bgColor indexed="64"/>
      </patternFill>
    </fill>
    <fill>
      <patternFill patternType="solid">
        <fgColor rgb="FFFFC000"/>
        <bgColor indexed="64"/>
      </patternFill>
    </fill>
    <fill>
      <patternFill patternType="solid">
        <fgColor rgb="FFEC008C"/>
        <bgColor indexed="64"/>
      </patternFill>
    </fill>
    <fill>
      <patternFill patternType="solid">
        <fgColor theme="6" tint="0.79998168889431442"/>
        <bgColor indexed="64"/>
      </patternFill>
    </fill>
    <fill>
      <patternFill patternType="solid">
        <fgColor theme="6" tint="0.79998168889431442"/>
        <bgColor theme="4" tint="0.79998168889431442"/>
      </patternFill>
    </fill>
    <fill>
      <patternFill patternType="solid">
        <fgColor theme="7" tint="0.79998168889431442"/>
        <bgColor indexed="64"/>
      </patternFill>
    </fill>
    <fill>
      <patternFill patternType="solid">
        <fgColor theme="7" tint="0.79998168889431442"/>
        <bgColor theme="4" tint="0.79998168889431442"/>
      </patternFill>
    </fill>
  </fills>
  <borders count="9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top style="thin">
        <color indexed="64"/>
      </top>
      <bottom style="thin">
        <color indexed="64"/>
      </bottom>
      <diagonal/>
    </border>
    <border>
      <left style="thin">
        <color indexed="64"/>
      </left>
      <right style="medium">
        <color rgb="FF000000"/>
      </right>
      <top style="thin">
        <color indexed="64"/>
      </top>
      <bottom/>
      <diagonal/>
    </border>
    <border>
      <left style="thin">
        <color rgb="FF000000"/>
      </left>
      <right style="medium">
        <color rgb="FF000000"/>
      </right>
      <top style="thin">
        <color rgb="FF000000"/>
      </top>
      <bottom style="thin">
        <color rgb="FF000000"/>
      </bottom>
      <diagonal/>
    </border>
    <border>
      <left style="medium">
        <color rgb="FF000000"/>
      </left>
      <right/>
      <top style="thin">
        <color indexed="64"/>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medium">
        <color rgb="FF000000"/>
      </left>
      <right style="thin">
        <color indexed="64"/>
      </right>
      <top style="thin">
        <color indexed="64"/>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indexed="64"/>
      </left>
      <right/>
      <top style="medium">
        <color rgb="FF000000"/>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medium">
        <color indexed="64"/>
      </right>
      <top style="medium">
        <color indexed="64"/>
      </top>
      <bottom style="thin">
        <color indexed="64"/>
      </bottom>
      <diagonal/>
    </border>
    <border>
      <left style="thin">
        <color rgb="FF000000"/>
      </left>
      <right style="thin">
        <color rgb="FF000000"/>
      </right>
      <top style="thin">
        <color rgb="FF000000"/>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thin">
        <color theme="4" tint="0.39997558519241921"/>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tint="0.39997558519241921"/>
      </left>
      <right/>
      <top/>
      <bottom/>
      <diagonal/>
    </border>
    <border>
      <left/>
      <right style="thin">
        <color theme="4" tint="0.39997558519241921"/>
      </right>
      <top/>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
      <left style="thin">
        <color theme="7"/>
      </left>
      <right/>
      <top style="thin">
        <color theme="7"/>
      </top>
      <bottom style="thin">
        <color theme="7"/>
      </bottom>
      <diagonal/>
    </border>
    <border>
      <left/>
      <right/>
      <top style="thin">
        <color theme="7"/>
      </top>
      <bottom style="thin">
        <color theme="7"/>
      </bottom>
      <diagonal/>
    </border>
    <border>
      <left/>
      <right style="thin">
        <color theme="7"/>
      </right>
      <top style="thin">
        <color theme="7"/>
      </top>
      <bottom style="thin">
        <color theme="7"/>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
      <left style="thin">
        <color theme="7"/>
      </left>
      <right/>
      <top/>
      <bottom/>
      <diagonal/>
    </border>
    <border>
      <left/>
      <right style="thin">
        <color theme="7"/>
      </right>
      <top/>
      <bottom/>
      <diagonal/>
    </border>
    <border>
      <left style="thin">
        <color theme="7"/>
      </left>
      <right/>
      <top/>
      <bottom style="thin">
        <color theme="7"/>
      </bottom>
      <diagonal/>
    </border>
    <border>
      <left/>
      <right/>
      <top/>
      <bottom style="thin">
        <color theme="7"/>
      </bottom>
      <diagonal/>
    </border>
    <border>
      <left/>
      <right style="thin">
        <color theme="7"/>
      </right>
      <top/>
      <bottom style="thin">
        <color theme="7"/>
      </bottom>
      <diagonal/>
    </border>
    <border>
      <left style="thin">
        <color theme="4"/>
      </left>
      <right/>
      <top style="thin">
        <color theme="4"/>
      </top>
      <bottom style="thin">
        <color theme="4" tint="0.39997558519241921"/>
      </bottom>
      <diagonal/>
    </border>
    <border>
      <left/>
      <right/>
      <top style="thin">
        <color theme="4"/>
      </top>
      <bottom style="thin">
        <color theme="4" tint="0.39997558519241921"/>
      </bottom>
      <diagonal/>
    </border>
    <border>
      <left/>
      <right style="thin">
        <color theme="4"/>
      </right>
      <top style="thin">
        <color theme="4"/>
      </top>
      <bottom style="thin">
        <color theme="4" tint="0.39997558519241921"/>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4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324">
    <xf numFmtId="0" fontId="0" fillId="0" borderId="0" xfId="0"/>
    <xf numFmtId="17"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0" fontId="16" fillId="0" borderId="0" xfId="0" applyFont="1"/>
    <xf numFmtId="164" fontId="0" fillId="0" borderId="0" xfId="1" applyNumberFormat="1" applyFont="1"/>
    <xf numFmtId="0" fontId="0" fillId="0" borderId="0" xfId="0" applyAlignment="1">
      <alignment horizontal="center" vertical="center"/>
    </xf>
    <xf numFmtId="0" fontId="0" fillId="0" borderId="10" xfId="0" applyBorder="1"/>
    <xf numFmtId="164" fontId="0" fillId="0" borderId="10" xfId="1" applyNumberFormat="1" applyFont="1" applyBorder="1"/>
    <xf numFmtId="0" fontId="0" fillId="0" borderId="0" xfId="0" applyAlignment="1">
      <alignment horizontal="right"/>
    </xf>
    <xf numFmtId="0" fontId="19" fillId="0" borderId="0" xfId="0" applyFont="1" applyAlignment="1">
      <alignment horizontal="left"/>
    </xf>
    <xf numFmtId="164" fontId="0" fillId="0" borderId="14" xfId="1" applyNumberFormat="1" applyFont="1" applyBorder="1"/>
    <xf numFmtId="164" fontId="0" fillId="0" borderId="15" xfId="1" applyNumberFormat="1" applyFont="1" applyBorder="1"/>
    <xf numFmtId="9" fontId="0" fillId="0" borderId="14" xfId="2" applyFont="1" applyBorder="1"/>
    <xf numFmtId="9" fontId="0" fillId="0" borderId="10" xfId="2" applyFont="1" applyBorder="1"/>
    <xf numFmtId="9" fontId="0" fillId="0" borderId="15" xfId="2" applyFont="1" applyBorder="1"/>
    <xf numFmtId="9" fontId="0" fillId="0" borderId="13" xfId="2" applyFont="1" applyBorder="1"/>
    <xf numFmtId="0" fontId="22" fillId="0" borderId="0" xfId="0" applyFont="1" applyAlignment="1">
      <alignment horizontal="right"/>
    </xf>
    <xf numFmtId="0" fontId="16" fillId="0" borderId="10"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25" xfId="0" applyFont="1" applyBorder="1"/>
    <xf numFmtId="0" fontId="0" fillId="0" borderId="25" xfId="0" applyBorder="1"/>
    <xf numFmtId="0" fontId="0" fillId="0" borderId="26" xfId="0" applyBorder="1"/>
    <xf numFmtId="164" fontId="0" fillId="0" borderId="10" xfId="1" applyNumberFormat="1" applyFont="1" applyBorder="1" applyAlignment="1">
      <alignment horizontal="center" vertical="center"/>
    </xf>
    <xf numFmtId="164" fontId="0" fillId="0" borderId="16" xfId="1" applyNumberFormat="1" applyFont="1" applyBorder="1"/>
    <xf numFmtId="164" fontId="0" fillId="0" borderId="17" xfId="1" applyNumberFormat="1" applyFont="1" applyBorder="1"/>
    <xf numFmtId="164" fontId="0" fillId="0" borderId="17" xfId="1" applyNumberFormat="1" applyFont="1" applyBorder="1" applyAlignment="1">
      <alignment horizontal="center" vertical="center"/>
    </xf>
    <xf numFmtId="164" fontId="0" fillId="0" borderId="18" xfId="1" applyNumberFormat="1" applyFont="1" applyBorder="1"/>
    <xf numFmtId="0" fontId="0" fillId="0" borderId="27" xfId="0" applyBorder="1" applyAlignment="1">
      <alignment horizontal="center" vertical="center"/>
    </xf>
    <xf numFmtId="164" fontId="0" fillId="0" borderId="10" xfId="0" applyNumberFormat="1" applyBorder="1"/>
    <xf numFmtId="164" fontId="0" fillId="0" borderId="17" xfId="0" applyNumberFormat="1" applyBorder="1"/>
    <xf numFmtId="9" fontId="0" fillId="0" borderId="17" xfId="2" applyFont="1" applyBorder="1"/>
    <xf numFmtId="9" fontId="0" fillId="0" borderId="18" xfId="2" applyFont="1" applyBorder="1"/>
    <xf numFmtId="9" fontId="0" fillId="0" borderId="23" xfId="2" applyFont="1" applyBorder="1"/>
    <xf numFmtId="164" fontId="0" fillId="0" borderId="14" xfId="0" applyNumberFormat="1" applyBorder="1"/>
    <xf numFmtId="164" fontId="0" fillId="0" borderId="15" xfId="0" applyNumberFormat="1" applyBorder="1"/>
    <xf numFmtId="164" fontId="0" fillId="0" borderId="16" xfId="0" applyNumberFormat="1" applyBorder="1"/>
    <xf numFmtId="164" fontId="0" fillId="0" borderId="18" xfId="0" applyNumberFormat="1" applyBorder="1"/>
    <xf numFmtId="0" fontId="0" fillId="34" borderId="10" xfId="0" applyFill="1" applyBorder="1"/>
    <xf numFmtId="9" fontId="0" fillId="34" borderId="10" xfId="2" applyFont="1" applyFill="1" applyBorder="1"/>
    <xf numFmtId="0" fontId="14" fillId="0" borderId="10" xfId="0" applyFont="1" applyBorder="1"/>
    <xf numFmtId="9" fontId="14" fillId="0" borderId="10" xfId="2" applyFont="1" applyBorder="1"/>
    <xf numFmtId="164" fontId="0" fillId="0" borderId="10" xfId="1" applyNumberFormat="1" applyFont="1" applyFill="1" applyBorder="1"/>
    <xf numFmtId="164" fontId="0" fillId="0" borderId="10" xfId="1" applyNumberFormat="1" applyFont="1" applyFill="1" applyBorder="1" applyAlignment="1">
      <alignment horizontal="center" vertical="center"/>
    </xf>
    <xf numFmtId="164" fontId="0" fillId="34" borderId="29" xfId="1" applyNumberFormat="1" applyFont="1" applyFill="1" applyBorder="1"/>
    <xf numFmtId="164" fontId="0" fillId="34" borderId="29" xfId="1" applyNumberFormat="1" applyFont="1" applyFill="1" applyBorder="1" applyAlignment="1">
      <alignment horizontal="center" vertical="center"/>
    </xf>
    <xf numFmtId="164" fontId="0" fillId="0" borderId="13" xfId="1" applyNumberFormat="1" applyFont="1" applyBorder="1"/>
    <xf numFmtId="164" fontId="0" fillId="0" borderId="23" xfId="1" applyNumberFormat="1" applyFont="1" applyBorder="1"/>
    <xf numFmtId="0" fontId="16" fillId="34" borderId="12" xfId="0" applyFont="1" applyFill="1" applyBorder="1" applyAlignment="1">
      <alignment horizontal="center" vertical="center" wrapText="1"/>
    </xf>
    <xf numFmtId="0" fontId="16" fillId="34" borderId="34" xfId="0" applyFont="1" applyFill="1" applyBorder="1" applyAlignment="1">
      <alignment horizontal="center" vertical="center" wrapText="1"/>
    </xf>
    <xf numFmtId="0" fontId="16" fillId="34" borderId="35" xfId="0" applyFont="1" applyFill="1" applyBorder="1" applyAlignment="1">
      <alignment horizontal="center" vertical="center" wrapText="1"/>
    </xf>
    <xf numFmtId="164" fontId="0" fillId="34" borderId="34" xfId="1" applyNumberFormat="1" applyFont="1" applyFill="1" applyBorder="1"/>
    <xf numFmtId="164" fontId="0" fillId="34" borderId="36" xfId="1" applyNumberFormat="1" applyFont="1" applyFill="1" applyBorder="1"/>
    <xf numFmtId="164" fontId="0" fillId="34" borderId="37" xfId="1" applyNumberFormat="1" applyFont="1" applyFill="1" applyBorder="1"/>
    <xf numFmtId="164" fontId="0" fillId="34" borderId="38" xfId="1" applyNumberFormat="1" applyFont="1" applyFill="1" applyBorder="1"/>
    <xf numFmtId="164" fontId="0" fillId="34" borderId="38" xfId="1" applyNumberFormat="1" applyFont="1" applyFill="1" applyBorder="1" applyAlignment="1">
      <alignment horizontal="center" vertical="center"/>
    </xf>
    <xf numFmtId="164" fontId="0" fillId="34" borderId="39" xfId="1" applyNumberFormat="1" applyFont="1" applyFill="1" applyBorder="1"/>
    <xf numFmtId="0" fontId="16" fillId="0" borderId="11" xfId="0" applyFont="1" applyBorder="1" applyAlignment="1">
      <alignment horizontal="center" vertical="center" wrapText="1"/>
    </xf>
    <xf numFmtId="164" fontId="0" fillId="0" borderId="11" xfId="1" applyNumberFormat="1" applyFont="1" applyBorder="1"/>
    <xf numFmtId="164" fontId="0" fillId="0" borderId="40" xfId="1" applyNumberFormat="1" applyFont="1" applyBorder="1"/>
    <xf numFmtId="164" fontId="0" fillId="0" borderId="29" xfId="1" applyNumberFormat="1" applyFont="1" applyBorder="1"/>
    <xf numFmtId="0" fontId="16" fillId="0" borderId="12" xfId="0" applyFont="1" applyBorder="1" applyAlignment="1">
      <alignment horizontal="center" vertical="center" wrapText="1"/>
    </xf>
    <xf numFmtId="0" fontId="16" fillId="0" borderId="41" xfId="0" applyFont="1" applyBorder="1" applyAlignment="1">
      <alignment horizontal="center" vertical="center" wrapText="1"/>
    </xf>
    <xf numFmtId="0" fontId="16" fillId="0" borderId="42" xfId="0" applyFont="1" applyBorder="1" applyAlignment="1">
      <alignment horizontal="center" vertical="center" wrapText="1"/>
    </xf>
    <xf numFmtId="164" fontId="0" fillId="0" borderId="43" xfId="1" applyNumberFormat="1" applyFont="1" applyBorder="1"/>
    <xf numFmtId="164" fontId="0" fillId="0" borderId="36" xfId="1" applyNumberFormat="1" applyFont="1" applyBorder="1"/>
    <xf numFmtId="164" fontId="0" fillId="0" borderId="44" xfId="1" applyNumberFormat="1" applyFont="1" applyBorder="1"/>
    <xf numFmtId="164" fontId="0" fillId="0" borderId="38" xfId="1" applyNumberFormat="1" applyFont="1" applyBorder="1"/>
    <xf numFmtId="164" fontId="0" fillId="0" borderId="39" xfId="1" applyNumberFormat="1" applyFont="1" applyBorder="1"/>
    <xf numFmtId="0" fontId="16" fillId="0" borderId="29" xfId="0" applyFont="1" applyBorder="1" applyAlignment="1">
      <alignment horizontal="center" vertical="center" wrapText="1"/>
    </xf>
    <xf numFmtId="164" fontId="0" fillId="0" borderId="46" xfId="1" applyNumberFormat="1" applyFont="1" applyBorder="1"/>
    <xf numFmtId="164" fontId="0" fillId="0" borderId="47" xfId="1" applyNumberFormat="1" applyFont="1" applyBorder="1"/>
    <xf numFmtId="0" fontId="16" fillId="0" borderId="46" xfId="0" applyFont="1" applyBorder="1" applyAlignment="1">
      <alignment horizontal="center" vertical="center" wrapText="1"/>
    </xf>
    <xf numFmtId="164" fontId="0" fillId="34" borderId="46" xfId="1" applyNumberFormat="1" applyFont="1" applyFill="1" applyBorder="1"/>
    <xf numFmtId="0" fontId="16" fillId="0" borderId="30" xfId="0" applyFont="1" applyBorder="1" applyAlignment="1">
      <alignment horizontal="center" vertical="center" wrapText="1"/>
    </xf>
    <xf numFmtId="164" fontId="0" fillId="0" borderId="30" xfId="1" applyNumberFormat="1" applyFont="1" applyBorder="1"/>
    <xf numFmtId="0" fontId="16" fillId="0" borderId="43" xfId="0" applyFont="1" applyBorder="1" applyAlignment="1">
      <alignment horizontal="center" vertical="center" wrapText="1"/>
    </xf>
    <xf numFmtId="0" fontId="16" fillId="0" borderId="36" xfId="0" applyFont="1" applyBorder="1" applyAlignment="1">
      <alignment horizontal="center" vertical="center" wrapText="1"/>
    </xf>
    <xf numFmtId="164" fontId="0" fillId="34" borderId="43" xfId="1" applyNumberFormat="1" applyFont="1" applyFill="1" applyBorder="1"/>
    <xf numFmtId="164" fontId="0" fillId="34" borderId="44" xfId="1" applyNumberFormat="1" applyFont="1" applyFill="1" applyBorder="1"/>
    <xf numFmtId="164" fontId="0" fillId="34" borderId="47" xfId="1" applyNumberFormat="1" applyFont="1" applyFill="1" applyBorder="1"/>
    <xf numFmtId="164" fontId="0" fillId="0" borderId="53" xfId="1" applyNumberFormat="1" applyFont="1" applyBorder="1"/>
    <xf numFmtId="9" fontId="0" fillId="0" borderId="10" xfId="2" applyFont="1" applyFill="1" applyBorder="1"/>
    <xf numFmtId="164" fontId="0" fillId="0" borderId="0" xfId="0" applyNumberFormat="1"/>
    <xf numFmtId="164" fontId="0" fillId="0" borderId="0" xfId="1" applyNumberFormat="1" applyFont="1" applyBorder="1" applyAlignment="1">
      <alignment horizontal="center" vertical="center"/>
    </xf>
    <xf numFmtId="9" fontId="0" fillId="0" borderId="0" xfId="2" applyFont="1" applyBorder="1"/>
    <xf numFmtId="9" fontId="0" fillId="0" borderId="16" xfId="2" applyFont="1" applyBorder="1"/>
    <xf numFmtId="0" fontId="23" fillId="0" borderId="0" xfId="0" quotePrefix="1" applyFont="1" applyAlignment="1">
      <alignment wrapText="1"/>
    </xf>
    <xf numFmtId="9" fontId="0" fillId="36" borderId="29" xfId="0" applyNumberFormat="1" applyFill="1" applyBorder="1"/>
    <xf numFmtId="9" fontId="0" fillId="0" borderId="13" xfId="2" applyFont="1" applyFill="1" applyBorder="1"/>
    <xf numFmtId="9" fontId="0" fillId="0" borderId="15" xfId="2" applyFont="1" applyFill="1" applyBorder="1"/>
    <xf numFmtId="0" fontId="0" fillId="36" borderId="29" xfId="0" applyFill="1" applyBorder="1"/>
    <xf numFmtId="164" fontId="0" fillId="36" borderId="29" xfId="0" applyNumberFormat="1" applyFill="1" applyBorder="1"/>
    <xf numFmtId="0" fontId="0" fillId="35" borderId="29" xfId="0" applyFill="1" applyBorder="1"/>
    <xf numFmtId="0" fontId="16" fillId="35" borderId="29" xfId="0" applyFont="1" applyFill="1" applyBorder="1" applyAlignment="1">
      <alignment horizontal="center" vertical="center"/>
    </xf>
    <xf numFmtId="0" fontId="0" fillId="38" borderId="0" xfId="0" applyFill="1"/>
    <xf numFmtId="164" fontId="0" fillId="0" borderId="29" xfId="0" applyNumberFormat="1" applyBorder="1"/>
    <xf numFmtId="0" fontId="0" fillId="37" borderId="55" xfId="0" applyFill="1" applyBorder="1"/>
    <xf numFmtId="9" fontId="16" fillId="37" borderId="55" xfId="0" applyNumberFormat="1" applyFont="1" applyFill="1" applyBorder="1"/>
    <xf numFmtId="164" fontId="0" fillId="37" borderId="55" xfId="0" applyNumberFormat="1" applyFill="1" applyBorder="1"/>
    <xf numFmtId="0" fontId="0" fillId="0" borderId="46" xfId="0" applyBorder="1"/>
    <xf numFmtId="9" fontId="0" fillId="0" borderId="29" xfId="0" applyNumberFormat="1" applyBorder="1"/>
    <xf numFmtId="17" fontId="13" fillId="39" borderId="57" xfId="0" applyNumberFormat="1" applyFont="1" applyFill="1" applyBorder="1"/>
    <xf numFmtId="0" fontId="13" fillId="39" borderId="56" xfId="0" applyFont="1" applyFill="1" applyBorder="1"/>
    <xf numFmtId="0" fontId="13" fillId="39" borderId="58" xfId="0" applyFont="1" applyFill="1" applyBorder="1"/>
    <xf numFmtId="0" fontId="13" fillId="40" borderId="59" xfId="0" applyFont="1" applyFill="1" applyBorder="1"/>
    <xf numFmtId="0" fontId="13" fillId="40" borderId="60" xfId="0" applyFont="1" applyFill="1" applyBorder="1"/>
    <xf numFmtId="0" fontId="13" fillId="40" borderId="61" xfId="0" applyFont="1" applyFill="1" applyBorder="1"/>
    <xf numFmtId="0" fontId="0" fillId="0" borderId="57" xfId="0" applyBorder="1"/>
    <xf numFmtId="164" fontId="0" fillId="0" borderId="56" xfId="1" applyNumberFormat="1" applyFont="1" applyBorder="1"/>
    <xf numFmtId="164" fontId="0" fillId="0" borderId="58" xfId="1" applyNumberFormat="1" applyFont="1" applyBorder="1"/>
    <xf numFmtId="0" fontId="0" fillId="0" borderId="59" xfId="0" applyBorder="1"/>
    <xf numFmtId="0" fontId="0" fillId="0" borderId="60" xfId="0" applyBorder="1"/>
    <xf numFmtId="0" fontId="0" fillId="0" borderId="61" xfId="0" applyBorder="1"/>
    <xf numFmtId="0" fontId="0" fillId="33" borderId="57" xfId="0" applyFill="1" applyBorder="1"/>
    <xf numFmtId="164" fontId="0" fillId="33" borderId="56" xfId="1" applyNumberFormat="1" applyFont="1" applyFill="1" applyBorder="1"/>
    <xf numFmtId="164" fontId="0" fillId="33" borderId="58" xfId="1" applyNumberFormat="1" applyFont="1" applyFill="1" applyBorder="1"/>
    <xf numFmtId="0" fontId="0" fillId="42" borderId="59" xfId="0" applyFill="1" applyBorder="1"/>
    <xf numFmtId="0" fontId="0" fillId="42" borderId="60" xfId="0" applyFill="1" applyBorder="1"/>
    <xf numFmtId="0" fontId="0" fillId="42" borderId="61" xfId="0" applyFill="1" applyBorder="1"/>
    <xf numFmtId="0" fontId="0" fillId="33" borderId="62" xfId="0" applyFill="1" applyBorder="1"/>
    <xf numFmtId="164" fontId="0" fillId="33" borderId="63" xfId="1" applyNumberFormat="1" applyFont="1" applyFill="1" applyBorder="1"/>
    <xf numFmtId="164" fontId="0" fillId="33" borderId="64" xfId="1" applyNumberFormat="1" applyFont="1" applyFill="1" applyBorder="1"/>
    <xf numFmtId="0" fontId="0" fillId="42" borderId="65" xfId="0" applyFill="1" applyBorder="1"/>
    <xf numFmtId="0" fontId="0" fillId="42" borderId="66" xfId="0" applyFill="1" applyBorder="1"/>
    <xf numFmtId="0" fontId="0" fillId="42" borderId="67" xfId="0" applyFill="1" applyBorder="1"/>
    <xf numFmtId="164" fontId="0" fillId="0" borderId="0" xfId="1" applyNumberFormat="1" applyFont="1" applyFill="1"/>
    <xf numFmtId="164" fontId="13" fillId="39" borderId="56" xfId="1" applyNumberFormat="1" applyFont="1" applyFill="1" applyBorder="1"/>
    <xf numFmtId="164" fontId="13" fillId="39" borderId="58" xfId="1" applyNumberFormat="1" applyFont="1" applyFill="1" applyBorder="1"/>
    <xf numFmtId="0" fontId="0" fillId="0" borderId="62" xfId="0" applyBorder="1"/>
    <xf numFmtId="164" fontId="0" fillId="0" borderId="63" xfId="1" applyNumberFormat="1" applyFont="1" applyBorder="1"/>
    <xf numFmtId="164" fontId="0" fillId="0" borderId="64" xfId="1" applyNumberFormat="1" applyFont="1" applyBorder="1"/>
    <xf numFmtId="0" fontId="13" fillId="39" borderId="57" xfId="0" applyFont="1" applyFill="1" applyBorder="1"/>
    <xf numFmtId="0" fontId="0" fillId="43" borderId="57" xfId="0" applyFill="1" applyBorder="1"/>
    <xf numFmtId="164" fontId="0" fillId="43" borderId="56" xfId="1" applyNumberFormat="1" applyFont="1" applyFill="1" applyBorder="1"/>
    <xf numFmtId="164" fontId="0" fillId="43" borderId="58" xfId="1" applyNumberFormat="1" applyFont="1" applyFill="1" applyBorder="1"/>
    <xf numFmtId="0" fontId="0" fillId="41" borderId="59" xfId="0" applyFill="1" applyBorder="1"/>
    <xf numFmtId="164" fontId="0" fillId="41" borderId="60" xfId="1" applyNumberFormat="1" applyFont="1" applyFill="1" applyBorder="1"/>
    <xf numFmtId="164" fontId="0" fillId="41" borderId="61" xfId="1" applyNumberFormat="1" applyFont="1" applyFill="1" applyBorder="1"/>
    <xf numFmtId="164" fontId="0" fillId="0" borderId="60" xfId="1" applyNumberFormat="1" applyFont="1" applyBorder="1" applyAlignment="1">
      <alignment horizontal="center"/>
    </xf>
    <xf numFmtId="164" fontId="0" fillId="0" borderId="61" xfId="1" applyNumberFormat="1" applyFont="1" applyBorder="1" applyAlignment="1">
      <alignment horizontal="center"/>
    </xf>
    <xf numFmtId="164" fontId="0" fillId="42" borderId="60" xfId="1" applyNumberFormat="1" applyFont="1" applyFill="1" applyBorder="1" applyAlignment="1">
      <alignment horizontal="center"/>
    </xf>
    <xf numFmtId="164" fontId="0" fillId="42" borderId="61" xfId="1" applyNumberFormat="1" applyFont="1" applyFill="1" applyBorder="1" applyAlignment="1">
      <alignment horizontal="center"/>
    </xf>
    <xf numFmtId="164" fontId="0" fillId="42" borderId="66" xfId="1" applyNumberFormat="1" applyFont="1" applyFill="1" applyBorder="1" applyAlignment="1">
      <alignment horizontal="center"/>
    </xf>
    <xf numFmtId="164" fontId="0" fillId="42" borderId="67" xfId="1" applyNumberFormat="1" applyFont="1" applyFill="1" applyBorder="1" applyAlignment="1">
      <alignment horizontal="center"/>
    </xf>
    <xf numFmtId="0" fontId="25" fillId="0" borderId="0" xfId="0" applyFont="1" applyAlignment="1">
      <alignment horizontal="left" vertical="center"/>
    </xf>
    <xf numFmtId="9" fontId="0" fillId="0" borderId="0" xfId="0" applyNumberFormat="1"/>
    <xf numFmtId="43" fontId="0" fillId="0" borderId="0" xfId="0" applyNumberFormat="1"/>
    <xf numFmtId="0" fontId="0" fillId="37" borderId="29" xfId="0" applyFill="1" applyBorder="1"/>
    <xf numFmtId="9" fontId="16" fillId="37" borderId="29" xfId="0" applyNumberFormat="1" applyFont="1" applyFill="1" applyBorder="1"/>
    <xf numFmtId="164" fontId="0" fillId="37" borderId="29" xfId="0" applyNumberFormat="1" applyFill="1" applyBorder="1"/>
    <xf numFmtId="9" fontId="14" fillId="44" borderId="14" xfId="2" applyFont="1" applyFill="1" applyBorder="1"/>
    <xf numFmtId="9" fontId="0" fillId="44" borderId="10" xfId="2" applyFont="1" applyFill="1" applyBorder="1"/>
    <xf numFmtId="9" fontId="0" fillId="44" borderId="15" xfId="2" applyFont="1" applyFill="1" applyBorder="1"/>
    <xf numFmtId="0" fontId="24" fillId="0" borderId="0" xfId="0" applyFont="1"/>
    <xf numFmtId="0" fontId="16" fillId="45" borderId="28" xfId="0" applyFont="1" applyFill="1" applyBorder="1" applyAlignment="1">
      <alignment horizontal="center" vertical="center"/>
    </xf>
    <xf numFmtId="9" fontId="16" fillId="46" borderId="29" xfId="0" applyNumberFormat="1" applyFont="1" applyFill="1" applyBorder="1"/>
    <xf numFmtId="165" fontId="0" fillId="0" borderId="0" xfId="0" applyNumberFormat="1"/>
    <xf numFmtId="164" fontId="0" fillId="42" borderId="65" xfId="0" applyNumberFormat="1" applyFill="1" applyBorder="1"/>
    <xf numFmtId="164" fontId="0" fillId="0" borderId="59" xfId="0" applyNumberFormat="1" applyBorder="1"/>
    <xf numFmtId="0" fontId="16" fillId="0" borderId="28" xfId="0" applyFont="1" applyBorder="1" applyAlignment="1">
      <alignment horizontal="center"/>
    </xf>
    <xf numFmtId="0" fontId="16" fillId="0" borderId="54" xfId="0" applyFont="1" applyBorder="1" applyAlignment="1">
      <alignment horizontal="center"/>
    </xf>
    <xf numFmtId="0" fontId="16" fillId="0" borderId="19" xfId="0" applyFont="1" applyBorder="1" applyAlignment="1">
      <alignment horizontal="center"/>
    </xf>
    <xf numFmtId="0" fontId="16" fillId="0" borderId="20" xfId="0" applyFont="1" applyBorder="1" applyAlignment="1">
      <alignment horizontal="center"/>
    </xf>
    <xf numFmtId="0" fontId="16" fillId="0" borderId="24" xfId="0" applyFont="1" applyBorder="1" applyAlignment="1">
      <alignment horizontal="center"/>
    </xf>
    <xf numFmtId="0" fontId="16" fillId="0" borderId="22" xfId="0" applyFont="1" applyBorder="1" applyAlignment="1">
      <alignment horizontal="center"/>
    </xf>
    <xf numFmtId="0" fontId="16" fillId="0" borderId="21" xfId="0" applyFont="1" applyBorder="1" applyAlignment="1">
      <alignment horizontal="center"/>
    </xf>
    <xf numFmtId="0" fontId="16" fillId="34" borderId="31" xfId="0" applyFont="1" applyFill="1" applyBorder="1" applyAlignment="1">
      <alignment horizontal="center"/>
    </xf>
    <xf numFmtId="0" fontId="16" fillId="34" borderId="32" xfId="0" applyFont="1" applyFill="1" applyBorder="1" applyAlignment="1">
      <alignment horizontal="center"/>
    </xf>
    <xf numFmtId="0" fontId="16" fillId="34" borderId="33" xfId="0" applyFont="1" applyFill="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52" xfId="0" applyFont="1" applyBorder="1" applyAlignment="1">
      <alignment horizontal="center"/>
    </xf>
    <xf numFmtId="0" fontId="16" fillId="0" borderId="49" xfId="0" applyFont="1" applyBorder="1" applyAlignment="1">
      <alignment horizontal="center"/>
    </xf>
    <xf numFmtId="0" fontId="16" fillId="0" borderId="45" xfId="0" applyFont="1" applyBorder="1" applyAlignment="1">
      <alignment horizontal="center"/>
    </xf>
    <xf numFmtId="0" fontId="16" fillId="34" borderId="48" xfId="0" applyFont="1" applyFill="1" applyBorder="1" applyAlignment="1">
      <alignment horizontal="center"/>
    </xf>
    <xf numFmtId="0" fontId="16" fillId="34" borderId="49" xfId="0" applyFont="1" applyFill="1" applyBorder="1" applyAlignment="1">
      <alignment horizontal="center"/>
    </xf>
    <xf numFmtId="0" fontId="16" fillId="34" borderId="51" xfId="0" applyFont="1" applyFill="1" applyBorder="1" applyAlignment="1">
      <alignment horizontal="center"/>
    </xf>
    <xf numFmtId="0" fontId="16" fillId="0" borderId="50" xfId="0" applyFont="1" applyBorder="1" applyAlignment="1">
      <alignment horizontal="center"/>
    </xf>
    <xf numFmtId="0" fontId="0" fillId="0" borderId="0" xfId="0" applyNumberFormat="1"/>
    <xf numFmtId="17" fontId="0" fillId="0" borderId="0" xfId="0" applyNumberFormat="1" applyAlignment="1">
      <alignment horizontal="left"/>
    </xf>
    <xf numFmtId="17" fontId="0" fillId="0" borderId="0" xfId="0" applyNumberFormat="1" applyAlignment="1">
      <alignment horizontal="left" indent="1"/>
    </xf>
    <xf numFmtId="0" fontId="0" fillId="0" borderId="69" xfId="0" applyBorder="1"/>
    <xf numFmtId="0" fontId="0" fillId="0" borderId="70" xfId="0" applyBorder="1"/>
    <xf numFmtId="0" fontId="0" fillId="0" borderId="71" xfId="0" applyBorder="1"/>
    <xf numFmtId="0" fontId="0" fillId="0" borderId="72" xfId="0" applyBorder="1"/>
    <xf numFmtId="0" fontId="0" fillId="0" borderId="0" xfId="0" applyBorder="1"/>
    <xf numFmtId="3" fontId="0" fillId="0" borderId="0" xfId="0" applyNumberFormat="1" applyBorder="1"/>
    <xf numFmtId="3" fontId="0" fillId="0" borderId="68" xfId="0" applyNumberFormat="1" applyBorder="1"/>
    <xf numFmtId="9" fontId="0" fillId="0" borderId="0" xfId="0" applyNumberFormat="1" applyBorder="1"/>
    <xf numFmtId="9" fontId="0" fillId="0" borderId="75" xfId="0" applyNumberFormat="1" applyBorder="1"/>
    <xf numFmtId="9" fontId="0" fillId="0" borderId="68" xfId="0" applyNumberFormat="1" applyBorder="1"/>
    <xf numFmtId="9" fontId="0" fillId="0" borderId="77" xfId="0" applyNumberFormat="1" applyBorder="1"/>
    <xf numFmtId="1" fontId="0" fillId="0" borderId="0" xfId="0" applyNumberFormat="1" applyBorder="1"/>
    <xf numFmtId="3" fontId="0" fillId="0" borderId="57" xfId="0" applyNumberFormat="1" applyBorder="1"/>
    <xf numFmtId="3" fontId="0" fillId="0" borderId="56" xfId="0" applyNumberFormat="1" applyBorder="1"/>
    <xf numFmtId="3" fontId="0" fillId="0" borderId="58" xfId="0" applyNumberFormat="1" applyBorder="1"/>
    <xf numFmtId="3" fontId="0" fillId="0" borderId="74" xfId="0" applyNumberFormat="1" applyBorder="1"/>
    <xf numFmtId="3" fontId="0" fillId="0" borderId="75" xfId="0" applyNumberFormat="1" applyBorder="1"/>
    <xf numFmtId="3" fontId="0" fillId="0" borderId="76" xfId="0" applyNumberFormat="1" applyBorder="1"/>
    <xf numFmtId="3" fontId="0" fillId="0" borderId="77" xfId="0" applyNumberFormat="1" applyBorder="1"/>
    <xf numFmtId="0" fontId="27" fillId="0" borderId="0" xfId="0" applyFont="1" applyAlignment="1">
      <alignment horizontal="center" vertical="center" wrapText="1"/>
    </xf>
    <xf numFmtId="0" fontId="28" fillId="0" borderId="0" xfId="0" applyFont="1" applyAlignment="1">
      <alignment horizontal="left"/>
    </xf>
    <xf numFmtId="9" fontId="0" fillId="0" borderId="56" xfId="0" applyNumberFormat="1" applyBorder="1"/>
    <xf numFmtId="9" fontId="0" fillId="0" borderId="58" xfId="0" applyNumberFormat="1" applyBorder="1"/>
    <xf numFmtId="9" fontId="0" fillId="0" borderId="63" xfId="0" applyNumberFormat="1" applyBorder="1"/>
    <xf numFmtId="9" fontId="0" fillId="0" borderId="64" xfId="0" applyNumberFormat="1" applyBorder="1"/>
    <xf numFmtId="0" fontId="28" fillId="0" borderId="0" xfId="0" pivotButton="1" applyFont="1"/>
    <xf numFmtId="0" fontId="28" fillId="0" borderId="0" xfId="0" applyFont="1"/>
    <xf numFmtId="3" fontId="28" fillId="0" borderId="0" xfId="0" applyNumberFormat="1" applyFont="1" applyBorder="1"/>
    <xf numFmtId="0" fontId="0" fillId="0" borderId="0" xfId="0" applyFont="1" applyAlignment="1">
      <alignment horizontal="center" vertical="center" wrapText="1"/>
    </xf>
    <xf numFmtId="0" fontId="16" fillId="33" borderId="0" xfId="0" applyFont="1" applyFill="1" applyBorder="1" applyAlignment="1">
      <alignment horizontal="center" vertical="center" wrapText="1"/>
    </xf>
    <xf numFmtId="9" fontId="28" fillId="0" borderId="0" xfId="2" applyFont="1" applyBorder="1"/>
    <xf numFmtId="0" fontId="16" fillId="48" borderId="0" xfId="0" applyFont="1" applyFill="1" applyBorder="1" applyAlignment="1">
      <alignment horizontal="center" vertical="center" wrapText="1"/>
    </xf>
    <xf numFmtId="3" fontId="0" fillId="47" borderId="0" xfId="0" applyNumberFormat="1" applyFill="1"/>
    <xf numFmtId="0" fontId="29" fillId="0" borderId="0" xfId="0" applyFont="1"/>
    <xf numFmtId="0" fontId="16" fillId="0" borderId="57" xfId="0" applyFont="1" applyBorder="1" applyAlignment="1">
      <alignment horizontal="center" vertical="center" wrapText="1"/>
    </xf>
    <xf numFmtId="0" fontId="16" fillId="0" borderId="58" xfId="0" applyFont="1" applyBorder="1" applyAlignment="1">
      <alignment horizontal="center" vertical="center" wrapText="1"/>
    </xf>
    <xf numFmtId="0" fontId="0" fillId="0" borderId="74" xfId="0" applyBorder="1"/>
    <xf numFmtId="0" fontId="0" fillId="0" borderId="76" xfId="0" applyBorder="1"/>
    <xf numFmtId="3" fontId="0" fillId="0" borderId="62" xfId="0" applyNumberFormat="1" applyBorder="1"/>
    <xf numFmtId="3" fontId="0" fillId="0" borderId="63" xfId="0" applyNumberFormat="1" applyBorder="1"/>
    <xf numFmtId="3" fontId="0" fillId="0" borderId="64" xfId="0" applyNumberFormat="1" applyBorder="1"/>
    <xf numFmtId="0" fontId="0" fillId="0" borderId="78" xfId="0" applyBorder="1"/>
    <xf numFmtId="0" fontId="0" fillId="0" borderId="79" xfId="0" applyBorder="1"/>
    <xf numFmtId="0" fontId="0" fillId="0" borderId="80" xfId="0" applyBorder="1"/>
    <xf numFmtId="3" fontId="0" fillId="0" borderId="81" xfId="0" applyNumberFormat="1" applyBorder="1"/>
    <xf numFmtId="3" fontId="0" fillId="0" borderId="82" xfId="0" applyNumberFormat="1" applyBorder="1"/>
    <xf numFmtId="3" fontId="0" fillId="0" borderId="83" xfId="0" applyNumberFormat="1" applyBorder="1"/>
    <xf numFmtId="3" fontId="0" fillId="0" borderId="84" xfId="0" applyNumberFormat="1" applyBorder="1"/>
    <xf numFmtId="3" fontId="0" fillId="0" borderId="85" xfId="0" applyNumberFormat="1" applyBorder="1"/>
    <xf numFmtId="3" fontId="0" fillId="0" borderId="86" xfId="0" applyNumberFormat="1" applyBorder="1"/>
    <xf numFmtId="3" fontId="0" fillId="0" borderId="87" xfId="0" applyNumberFormat="1" applyBorder="1"/>
    <xf numFmtId="3" fontId="0" fillId="0" borderId="88" xfId="0" applyNumberFormat="1" applyBorder="1"/>
    <xf numFmtId="9" fontId="0" fillId="0" borderId="79" xfId="0" applyNumberFormat="1" applyBorder="1"/>
    <xf numFmtId="9" fontId="0" fillId="0" borderId="80" xfId="0" applyNumberFormat="1" applyBorder="1"/>
    <xf numFmtId="9" fontId="0" fillId="0" borderId="82" xfId="0" applyNumberFormat="1" applyBorder="1"/>
    <xf numFmtId="9" fontId="0" fillId="0" borderId="83" xfId="0" applyNumberFormat="1" applyBorder="1"/>
    <xf numFmtId="9" fontId="0" fillId="0" borderId="85" xfId="0" applyNumberFormat="1" applyBorder="1"/>
    <xf numFmtId="9" fontId="0" fillId="0" borderId="87" xfId="0" applyNumberFormat="1" applyBorder="1"/>
    <xf numFmtId="9" fontId="0" fillId="0" borderId="88" xfId="0" applyNumberFormat="1" applyBorder="1"/>
    <xf numFmtId="0" fontId="18" fillId="0" borderId="0" xfId="0" applyFont="1" applyAlignment="1">
      <alignment horizontal="left" vertical="center"/>
    </xf>
    <xf numFmtId="0" fontId="28" fillId="0" borderId="78" xfId="0" applyFont="1" applyBorder="1"/>
    <xf numFmtId="0" fontId="28" fillId="0" borderId="79" xfId="0" applyFont="1" applyBorder="1"/>
    <xf numFmtId="0" fontId="28" fillId="0" borderId="80" xfId="0" applyFont="1" applyBorder="1"/>
    <xf numFmtId="3" fontId="28" fillId="0" borderId="81" xfId="0" applyNumberFormat="1" applyFont="1" applyBorder="1"/>
    <xf numFmtId="3" fontId="28" fillId="0" borderId="82" xfId="0" applyNumberFormat="1" applyFont="1" applyBorder="1"/>
    <xf numFmtId="3" fontId="28" fillId="0" borderId="83" xfId="0" applyNumberFormat="1" applyFont="1" applyBorder="1"/>
    <xf numFmtId="3" fontId="28" fillId="0" borderId="84" xfId="0" applyNumberFormat="1" applyFont="1" applyBorder="1"/>
    <xf numFmtId="3" fontId="28" fillId="0" borderId="85" xfId="0" applyNumberFormat="1" applyFont="1" applyBorder="1"/>
    <xf numFmtId="3" fontId="28" fillId="0" borderId="86" xfId="0" applyNumberFormat="1" applyFont="1" applyBorder="1"/>
    <xf numFmtId="3" fontId="28" fillId="0" borderId="87" xfId="0" applyNumberFormat="1" applyFont="1" applyBorder="1"/>
    <xf numFmtId="3" fontId="28" fillId="0" borderId="88" xfId="0" applyNumberFormat="1" applyFont="1" applyBorder="1"/>
    <xf numFmtId="0" fontId="16" fillId="50" borderId="0" xfId="0" applyFont="1" applyFill="1" applyBorder="1" applyAlignment="1">
      <alignment horizontal="center" vertical="center" wrapText="1"/>
    </xf>
    <xf numFmtId="0" fontId="28" fillId="49" borderId="79" xfId="0" applyFont="1" applyFill="1" applyBorder="1"/>
    <xf numFmtId="0" fontId="28" fillId="49" borderId="80" xfId="0" applyFont="1" applyFill="1" applyBorder="1"/>
    <xf numFmtId="0" fontId="26" fillId="50" borderId="78" xfId="0" applyFont="1" applyFill="1" applyBorder="1"/>
    <xf numFmtId="0" fontId="26" fillId="50" borderId="79" xfId="0" applyFont="1" applyFill="1" applyBorder="1"/>
    <xf numFmtId="0" fontId="26" fillId="50" borderId="80" xfId="0" applyFont="1" applyFill="1" applyBorder="1"/>
    <xf numFmtId="9" fontId="28" fillId="0" borderId="81" xfId="2" applyFont="1" applyBorder="1"/>
    <xf numFmtId="9" fontId="28" fillId="0" borderId="82" xfId="2" applyFont="1" applyBorder="1"/>
    <xf numFmtId="9" fontId="28" fillId="0" borderId="83" xfId="2" applyFont="1" applyBorder="1"/>
    <xf numFmtId="9" fontId="28" fillId="0" borderId="84" xfId="2" applyFont="1" applyBorder="1"/>
    <xf numFmtId="9" fontId="28" fillId="0" borderId="85" xfId="2" applyFont="1" applyBorder="1"/>
    <xf numFmtId="9" fontId="28" fillId="0" borderId="86" xfId="2" applyFont="1" applyBorder="1"/>
    <xf numFmtId="9" fontId="28" fillId="0" borderId="87" xfId="2" applyFont="1" applyBorder="1"/>
    <xf numFmtId="9" fontId="28" fillId="0" borderId="88" xfId="2" applyFont="1" applyBorder="1"/>
    <xf numFmtId="3" fontId="28" fillId="0" borderId="82" xfId="0" applyNumberFormat="1" applyFont="1" applyFill="1" applyBorder="1"/>
    <xf numFmtId="3" fontId="28" fillId="0" borderId="83" xfId="0" applyNumberFormat="1" applyFont="1" applyFill="1" applyBorder="1"/>
    <xf numFmtId="3" fontId="28" fillId="0" borderId="0" xfId="0" applyNumberFormat="1" applyFont="1" applyFill="1" applyBorder="1"/>
    <xf numFmtId="3" fontId="28" fillId="0" borderId="85" xfId="0" applyNumberFormat="1" applyFont="1" applyFill="1" applyBorder="1"/>
    <xf numFmtId="3" fontId="28" fillId="0" borderId="87" xfId="0" applyNumberFormat="1" applyFont="1" applyFill="1" applyBorder="1"/>
    <xf numFmtId="3" fontId="28" fillId="0" borderId="88" xfId="0" applyNumberFormat="1" applyFont="1" applyFill="1" applyBorder="1"/>
    <xf numFmtId="0" fontId="26" fillId="33" borderId="89" xfId="0" applyFont="1" applyFill="1" applyBorder="1"/>
    <xf numFmtId="0" fontId="26" fillId="33" borderId="90" xfId="0" applyFont="1" applyFill="1" applyBorder="1"/>
    <xf numFmtId="0" fontId="26" fillId="33" borderId="91" xfId="0" applyFont="1" applyFill="1" applyBorder="1"/>
    <xf numFmtId="0" fontId="16" fillId="33" borderId="72" xfId="0" applyFont="1" applyFill="1" applyBorder="1" applyAlignment="1">
      <alignment horizontal="center" vertical="center" wrapText="1"/>
    </xf>
    <xf numFmtId="0" fontId="16" fillId="33" borderId="73" xfId="0" applyFont="1" applyFill="1" applyBorder="1" applyAlignment="1">
      <alignment horizontal="center" vertical="center" wrapText="1"/>
    </xf>
    <xf numFmtId="9" fontId="28" fillId="0" borderId="72" xfId="2" applyFont="1" applyBorder="1"/>
    <xf numFmtId="9" fontId="28" fillId="0" borderId="73" xfId="2" applyFont="1" applyBorder="1"/>
    <xf numFmtId="9" fontId="28" fillId="0" borderId="92" xfId="2" applyFont="1" applyBorder="1"/>
    <xf numFmtId="9" fontId="28" fillId="0" borderId="93" xfId="2" applyFont="1" applyBorder="1"/>
    <xf numFmtId="9" fontId="28" fillId="0" borderId="94" xfId="2" applyFont="1" applyBorder="1"/>
    <xf numFmtId="0" fontId="28" fillId="0" borderId="95" xfId="0" applyFont="1" applyBorder="1"/>
    <xf numFmtId="0" fontId="28" fillId="0" borderId="96" xfId="0" applyFont="1" applyBorder="1"/>
    <xf numFmtId="0" fontId="28" fillId="0" borderId="97" xfId="0" applyFont="1" applyBorder="1"/>
    <xf numFmtId="3" fontId="28" fillId="0" borderId="69" xfId="0" applyNumberFormat="1" applyFont="1" applyBorder="1"/>
    <xf numFmtId="3" fontId="28" fillId="0" borderId="70" xfId="0" applyNumberFormat="1" applyFont="1" applyBorder="1"/>
    <xf numFmtId="3" fontId="28" fillId="0" borderId="71" xfId="0" applyNumberFormat="1" applyFont="1" applyBorder="1"/>
    <xf numFmtId="3" fontId="28" fillId="0" borderId="72" xfId="0" applyNumberFormat="1" applyFont="1" applyBorder="1"/>
    <xf numFmtId="3" fontId="28" fillId="0" borderId="73" xfId="0" applyNumberFormat="1" applyFont="1" applyBorder="1"/>
    <xf numFmtId="3" fontId="28" fillId="0" borderId="92" xfId="0" applyNumberFormat="1" applyFont="1" applyBorder="1"/>
    <xf numFmtId="3" fontId="28" fillId="0" borderId="93" xfId="0" applyNumberFormat="1" applyFont="1" applyBorder="1"/>
    <xf numFmtId="3" fontId="28" fillId="0" borderId="94" xfId="0" applyNumberFormat="1" applyFont="1" applyBorder="1"/>
    <xf numFmtId="0" fontId="28" fillId="0" borderId="0" xfId="0" applyFont="1" applyAlignment="1">
      <alignment horizontal="center" vertical="center"/>
    </xf>
    <xf numFmtId="0" fontId="28" fillId="0" borderId="0" xfId="0" pivotButton="1" applyFont="1" applyAlignment="1">
      <alignment horizontal="left" vertical="center"/>
    </xf>
    <xf numFmtId="9" fontId="28" fillId="0" borderId="69" xfId="2" applyFont="1" applyBorder="1"/>
    <xf numFmtId="9" fontId="28" fillId="0" borderId="70" xfId="2" applyFont="1" applyBorder="1"/>
    <xf numFmtId="9" fontId="28" fillId="0" borderId="71" xfId="2" applyFont="1" applyBorder="1"/>
    <xf numFmtId="0" fontId="0" fillId="0" borderId="92" xfId="0" applyBorder="1"/>
    <xf numFmtId="1" fontId="0" fillId="0" borderId="73" xfId="0" applyNumberFormat="1" applyBorder="1"/>
    <xf numFmtId="1" fontId="0" fillId="0" borderId="93" xfId="0" applyNumberFormat="1" applyBorder="1"/>
    <xf numFmtId="1" fontId="0" fillId="0" borderId="94" xfId="0" applyNumberFormat="1" applyBorder="1"/>
    <xf numFmtId="0" fontId="26" fillId="33" borderId="89" xfId="0" applyFont="1" applyFill="1" applyBorder="1" applyAlignment="1">
      <alignment horizontal="center"/>
    </xf>
    <xf numFmtId="0" fontId="26" fillId="33" borderId="91" xfId="0" applyFont="1" applyFill="1" applyBorder="1" applyAlignment="1">
      <alignment horizontal="center"/>
    </xf>
    <xf numFmtId="3" fontId="1" fillId="0" borderId="0" xfId="2" applyNumberFormat="1" applyFont="1" applyBorder="1"/>
    <xf numFmtId="3" fontId="1" fillId="0" borderId="72" xfId="2" applyNumberFormat="1" applyFont="1" applyBorder="1"/>
    <xf numFmtId="3" fontId="1" fillId="0" borderId="92" xfId="2" applyNumberFormat="1" applyFont="1" applyBorder="1"/>
    <xf numFmtId="3" fontId="1" fillId="0" borderId="93" xfId="2" applyNumberFormat="1" applyFont="1" applyBorder="1"/>
    <xf numFmtId="0" fontId="26" fillId="33" borderId="69" xfId="0" applyFont="1" applyFill="1" applyBorder="1" applyAlignment="1">
      <alignment horizontal="center"/>
    </xf>
    <xf numFmtId="0" fontId="16" fillId="33" borderId="69" xfId="0" applyFont="1" applyFill="1" applyBorder="1" applyAlignment="1">
      <alignment horizontal="center" vertical="center" wrapText="1"/>
    </xf>
    <xf numFmtId="0" fontId="26" fillId="33" borderId="70" xfId="0" applyFont="1" applyFill="1" applyBorder="1" applyAlignment="1">
      <alignment horizontal="center"/>
    </xf>
    <xf numFmtId="0" fontId="16" fillId="33" borderId="70" xfId="0" applyFont="1" applyFill="1" applyBorder="1" applyAlignment="1">
      <alignment horizontal="center" vertical="center" wrapText="1"/>
    </xf>
    <xf numFmtId="0" fontId="16" fillId="0" borderId="0" xfId="0" applyFont="1" applyBorder="1"/>
    <xf numFmtId="0" fontId="16" fillId="0" borderId="0" xfId="0" applyFont="1" applyBorder="1" applyAlignment="1">
      <alignment horizontal="right"/>
    </xf>
    <xf numFmtId="0" fontId="21" fillId="0" borderId="0" xfId="44" applyAlignment="1">
      <alignment horizontal="left"/>
    </xf>
    <xf numFmtId="0" fontId="0" fillId="0" borderId="0" xfId="0" applyBorder="1" applyAlignment="1">
      <alignment horizontal="left" vertical="center"/>
    </xf>
    <xf numFmtId="0" fontId="0" fillId="0" borderId="0" xfId="0" applyBorder="1" applyAlignment="1">
      <alignment horizontal="left"/>
    </xf>
    <xf numFmtId="0" fontId="0" fillId="0" borderId="0" xfId="0" applyBorder="1" applyAlignment="1">
      <alignment horizontal="left" vertical="center" wrapText="1"/>
    </xf>
    <xf numFmtId="14" fontId="0" fillId="0" borderId="0" xfId="0" applyNumberFormat="1" applyFont="1" applyBorder="1" applyAlignment="1"/>
    <xf numFmtId="14" fontId="0" fillId="0" borderId="0" xfId="0" applyNumberFormat="1" applyFont="1" applyBorder="1" applyAlignment="1">
      <alignment vertical="top"/>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44" builtinId="8"/>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368">
    <dxf>
      <border>
        <left style="thin">
          <color theme="7"/>
        </left>
      </border>
    </dxf>
    <dxf>
      <font>
        <color rgb="FF9C0006"/>
      </font>
    </dxf>
    <dxf>
      <font>
        <color rgb="FF9C0006"/>
      </font>
    </dxf>
    <dxf>
      <font>
        <color rgb="FF9C0006"/>
      </font>
    </dxf>
    <dxf>
      <font>
        <color rgb="FF9C0006"/>
      </font>
    </dxf>
    <dxf>
      <font>
        <color rgb="FF9C0006"/>
      </font>
    </dxf>
    <dxf>
      <font>
        <color rgb="FF9C0006"/>
      </font>
    </dxf>
    <dxf>
      <font>
        <color rgb="FF9C0006"/>
      </font>
    </dxf>
    <dxf>
      <alignment wrapText="1"/>
    </dxf>
    <dxf>
      <alignment wrapText="1"/>
    </dxf>
    <dxf>
      <alignment wrapText="1"/>
    </dxf>
    <dxf>
      <alignment vertical="center"/>
    </dxf>
    <dxf>
      <alignment vertical="center"/>
    </dxf>
    <dxf>
      <alignment vertical="center"/>
    </dxf>
    <dxf>
      <alignment horizontal="center"/>
    </dxf>
    <dxf>
      <alignment horizontal="center"/>
    </dxf>
    <dxf>
      <alignment horizontal="center"/>
    </dxf>
    <dxf>
      <numFmt numFmtId="1" formatCode="0"/>
    </dxf>
    <dxf>
      <numFmt numFmtId="3" formatCode="#,##0"/>
    </dxf>
    <dxf>
      <border>
        <left style="thin">
          <color theme="4" tint="0.39997558519241921"/>
        </left>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font>
        <sz val="12"/>
      </font>
    </dxf>
    <dxf>
      <font>
        <sz val="11"/>
      </font>
    </dxf>
    <dxf>
      <font>
        <sz val="11"/>
      </font>
    </dxf>
    <dxf>
      <font>
        <sz val="11"/>
      </font>
    </dxf>
    <dxf>
      <font>
        <b val="0"/>
      </font>
    </dxf>
    <dxf>
      <font>
        <b val="0"/>
      </font>
    </dxf>
    <dxf>
      <border>
        <left style="thin">
          <color theme="4"/>
        </left>
        <right style="thin">
          <color theme="4"/>
        </right>
        <top style="thin">
          <color theme="4"/>
        </top>
        <bottom style="thin">
          <color theme="4"/>
        </bottom>
      </border>
    </dxf>
    <dxf>
      <border>
        <right style="thin">
          <color theme="4"/>
        </right>
        <top style="thin">
          <color theme="4"/>
        </top>
        <bottom style="thin">
          <color theme="4"/>
        </bottom>
      </border>
    </dxf>
    <dxf>
      <border>
        <top style="thin">
          <color theme="4"/>
        </top>
        <bottom style="thin">
          <color theme="4"/>
        </bottom>
      </border>
    </dxf>
    <dxf>
      <alignment vertical="center"/>
    </dxf>
    <dxf>
      <alignment vertical="center"/>
    </dxf>
    <dxf>
      <alignment vertical="center"/>
    </dxf>
    <dxf>
      <alignment vertical="center"/>
    </dxf>
    <dxf>
      <alignment horizontal="center"/>
    </dxf>
    <dxf>
      <alignment horizontal="center"/>
    </dxf>
    <dxf>
      <alignment horizontal="center"/>
    </dxf>
    <dxf>
      <alignment horizontal="left"/>
    </dxf>
    <dxf>
      <numFmt numFmtId="13" formatCode="0%"/>
    </dxf>
    <dxf>
      <numFmt numFmtId="13" formatCode="0%"/>
    </dxf>
    <dxf>
      <alignment wrapText="1"/>
    </dxf>
    <dxf>
      <alignment wrapText="1"/>
    </dxf>
    <dxf>
      <alignment wrapText="1"/>
    </dxf>
    <dxf>
      <alignment wrapText="1"/>
    </dxf>
    <dxf>
      <border>
        <left style="thin">
          <color theme="4" tint="0.39997558519241921"/>
        </left>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numFmt numFmtId="13" formatCode="0%"/>
    </dxf>
    <dxf>
      <numFmt numFmtId="1" formatCode="0"/>
    </dxf>
    <dxf>
      <numFmt numFmtId="1" formatCode="0"/>
    </dxf>
    <dxf>
      <numFmt numFmtId="3"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sz val="9"/>
      </font>
    </dxf>
    <dxf>
      <font>
        <sz val="9"/>
      </font>
    </dxf>
    <dxf>
      <font>
        <sz val="9"/>
      </font>
    </dxf>
    <dxf>
      <font>
        <sz val="9"/>
      </font>
    </dxf>
    <dxf>
      <numFmt numFmtId="13" formatCode="0%"/>
    </dxf>
    <dxf>
      <border>
        <left style="thin">
          <color theme="4" tint="0.39997558519241921"/>
        </left>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numFmt numFmtId="13" formatCode="0%"/>
    </dxf>
    <dxf>
      <numFmt numFmtId="3" formatCode="#,##0"/>
    </dxf>
    <dxf>
      <alignment wrapText="1"/>
    </dxf>
    <dxf>
      <alignment wrapText="1"/>
    </dxf>
    <dxf>
      <alignment wrapText="1"/>
    </dxf>
    <dxf>
      <alignment vertical="center"/>
    </dxf>
    <dxf>
      <alignment vertical="center"/>
    </dxf>
    <dxf>
      <alignment vertical="center"/>
    </dxf>
    <dxf>
      <alignment horizontal="center"/>
    </dxf>
    <dxf>
      <alignment horizontal="center"/>
    </dxf>
    <dxf>
      <alignment horizontal="center"/>
    </dxf>
    <dxf>
      <numFmt numFmtId="1" formatCode="0"/>
    </dxf>
    <dxf>
      <numFmt numFmtId="3" formatCode="#,##0"/>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font>
        <sz val="12"/>
      </font>
    </dxf>
    <dxf>
      <font>
        <sz val="11"/>
      </font>
    </dxf>
    <dxf>
      <font>
        <sz val="11"/>
      </font>
    </dxf>
    <dxf>
      <font>
        <sz val="11"/>
      </font>
    </dxf>
    <dxf>
      <font>
        <b val="0"/>
      </font>
    </dxf>
    <dxf>
      <font>
        <b val="0"/>
      </font>
    </dxf>
    <dxf>
      <border>
        <left style="thin">
          <color theme="7"/>
        </left>
        <right style="thin">
          <color theme="7"/>
        </right>
        <top style="thin">
          <color theme="7"/>
        </top>
        <bottom style="thin">
          <color theme="7"/>
        </bottom>
      </border>
    </dxf>
    <dxf>
      <fill>
        <patternFill patternType="solid">
          <bgColor theme="7" tint="0.79998168889431442"/>
        </patternFill>
      </fill>
    </dxf>
    <dxf>
      <fill>
        <patternFill patternType="solid">
          <bgColor theme="7" tint="0.79998168889431442"/>
        </patternFill>
      </fill>
    </dxf>
    <dxf>
      <border>
        <right style="thin">
          <color theme="7"/>
        </right>
        <top style="thin">
          <color theme="7"/>
        </top>
        <bottom style="thin">
          <color theme="7"/>
        </bottom>
      </border>
    </dxf>
    <dxf>
      <border>
        <right style="thin">
          <color theme="7"/>
        </right>
        <top style="thin">
          <color theme="7"/>
        </top>
        <bottom style="thin">
          <color theme="7"/>
        </bottom>
      </border>
    </dxf>
    <dxf>
      <fill>
        <patternFill patternType="none">
          <bgColor auto="1"/>
        </patternFill>
      </fill>
    </dxf>
    <dxf>
      <fill>
        <patternFill patternType="none">
          <bgColor auto="1"/>
        </patternFill>
      </fill>
    </dxf>
    <dxf>
      <fill>
        <patternFill patternType="none">
          <bgColor auto="1"/>
        </patternFill>
      </fill>
    </dxf>
    <dxf>
      <alignment wrapText="1"/>
    </dxf>
    <dxf>
      <alignment wrapText="1"/>
    </dxf>
    <dxf>
      <alignment wrapText="1"/>
    </dxf>
    <dxf>
      <alignment wrapText="1"/>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numFmt numFmtId="13" formatCode="0%"/>
    </dxf>
    <dxf>
      <numFmt numFmtId="1" formatCode="0"/>
    </dxf>
    <dxf>
      <numFmt numFmtId="1" formatCode="0"/>
    </dxf>
    <dxf>
      <numFmt numFmtId="3"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sz val="9"/>
      </font>
    </dxf>
    <dxf>
      <font>
        <sz val="9"/>
      </font>
    </dxf>
    <dxf>
      <font>
        <sz val="9"/>
      </font>
    </dxf>
    <dxf>
      <font>
        <sz val="9"/>
      </font>
    </dxf>
    <dxf>
      <numFmt numFmtId="13" formatCode="0%"/>
    </dxf>
    <dxf>
      <border>
        <left style="thin">
          <color theme="7"/>
        </left>
        <right style="thin">
          <color theme="7"/>
        </right>
        <top style="thin">
          <color theme="7"/>
        </top>
        <bottom style="thin">
          <color theme="7"/>
        </bottom>
      </border>
    </dxf>
    <dxf>
      <border>
        <right style="thin">
          <color theme="7"/>
        </right>
        <top style="thin">
          <color theme="7"/>
        </top>
        <bottom style="thin">
          <color theme="7"/>
        </bottom>
      </border>
    </dxf>
    <dxf>
      <border>
        <left style="thin">
          <color theme="7"/>
        </left>
        <right style="thin">
          <color theme="7"/>
        </right>
      </border>
    </dxf>
    <dxf>
      <numFmt numFmtId="13" formatCode="0%"/>
    </dxf>
    <dxf>
      <numFmt numFmtId="13" formatCode="0%"/>
    </dxf>
    <dxf>
      <alignment wrapText="1"/>
    </dxf>
    <dxf>
      <alignment wrapText="1"/>
    </dxf>
    <dxf>
      <alignment wrapText="1"/>
    </dxf>
    <dxf>
      <alignment vertical="center"/>
    </dxf>
    <dxf>
      <alignment vertical="center"/>
    </dxf>
    <dxf>
      <alignment vertical="center"/>
    </dxf>
    <dxf>
      <alignment horizontal="center"/>
    </dxf>
    <dxf>
      <alignment horizontal="center"/>
    </dxf>
    <dxf>
      <alignment horizontal="center"/>
    </dxf>
    <dxf>
      <numFmt numFmtId="1" formatCode="0"/>
    </dxf>
    <dxf>
      <numFmt numFmtId="3" formatCode="#,##0"/>
    </dxf>
    <dxf>
      <border>
        <left style="thin">
          <color theme="4" tint="0.39997558519241921"/>
        </left>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font>
        <sz val="12"/>
      </font>
    </dxf>
    <dxf>
      <font>
        <sz val="11"/>
      </font>
    </dxf>
    <dxf>
      <font>
        <sz val="11"/>
      </font>
    </dxf>
    <dxf>
      <font>
        <sz val="11"/>
      </font>
    </dxf>
    <dxf>
      <font>
        <b val="0"/>
      </font>
    </dxf>
    <dxf>
      <font>
        <b val="0"/>
      </font>
    </dxf>
    <dxf>
      <border>
        <left style="thin">
          <color theme="4"/>
        </left>
        <right style="thin">
          <color theme="4"/>
        </right>
        <top style="thin">
          <color theme="4"/>
        </top>
        <bottom style="thin">
          <color theme="4"/>
        </bottom>
      </border>
    </dxf>
    <dxf>
      <border>
        <right style="thin">
          <color theme="4"/>
        </right>
        <top style="thin">
          <color theme="4"/>
        </top>
        <bottom style="thin">
          <color theme="4"/>
        </bottom>
      </border>
    </dxf>
    <dxf>
      <border>
        <top style="thin">
          <color theme="4"/>
        </top>
        <bottom style="thin">
          <color theme="4"/>
        </bottom>
      </border>
    </dxf>
    <dxf>
      <alignment vertical="center"/>
    </dxf>
    <dxf>
      <alignment vertical="center"/>
    </dxf>
    <dxf>
      <alignment vertical="center"/>
    </dxf>
    <dxf>
      <alignment vertical="center"/>
    </dxf>
    <dxf>
      <alignment horizontal="center"/>
    </dxf>
    <dxf>
      <alignment horizontal="center"/>
    </dxf>
    <dxf>
      <alignment horizontal="center"/>
    </dxf>
    <dxf>
      <alignment horizontal="left"/>
    </dxf>
    <dxf>
      <numFmt numFmtId="13" formatCode="0%"/>
    </dxf>
    <dxf>
      <numFmt numFmtId="13" formatCode="0%"/>
    </dxf>
    <dxf>
      <alignment wrapText="1"/>
    </dxf>
    <dxf>
      <alignment wrapText="1"/>
    </dxf>
    <dxf>
      <alignment wrapText="1"/>
    </dxf>
    <dxf>
      <alignment wrapText="1"/>
    </dxf>
    <dxf>
      <border>
        <left style="thin">
          <color theme="4" tint="0.39997558519241921"/>
        </left>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numFmt numFmtId="13" formatCode="0%"/>
    </dxf>
    <dxf>
      <numFmt numFmtId="1" formatCode="0"/>
    </dxf>
    <dxf>
      <numFmt numFmtId="1" formatCode="0"/>
    </dxf>
    <dxf>
      <numFmt numFmtId="3"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sz val="9"/>
      </font>
    </dxf>
    <dxf>
      <font>
        <sz val="9"/>
      </font>
    </dxf>
    <dxf>
      <font>
        <sz val="9"/>
      </font>
    </dxf>
    <dxf>
      <font>
        <sz val="9"/>
      </font>
    </dxf>
    <dxf>
      <numFmt numFmtId="13" formatCode="0%"/>
    </dxf>
    <dxf>
      <border>
        <left style="thin">
          <color theme="4" tint="0.39997558519241921"/>
        </left>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numFmt numFmtId="13" formatCode="0%"/>
    </dxf>
    <dxf>
      <numFmt numFmtId="3" formatCode="#,##0"/>
    </dxf>
    <dxf>
      <alignment wrapText="1"/>
    </dxf>
    <dxf>
      <alignment wrapText="1"/>
    </dxf>
    <dxf>
      <alignment wrapText="1"/>
    </dxf>
    <dxf>
      <alignment vertical="center"/>
    </dxf>
    <dxf>
      <alignment vertical="center"/>
    </dxf>
    <dxf>
      <alignment vertical="center"/>
    </dxf>
    <dxf>
      <alignment horizontal="center"/>
    </dxf>
    <dxf>
      <alignment horizontal="center"/>
    </dxf>
    <dxf>
      <alignment horizontal="center"/>
    </dxf>
    <dxf>
      <numFmt numFmtId="1" formatCode="0"/>
    </dxf>
    <dxf>
      <numFmt numFmtId="3" formatCode="#,##0"/>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font>
        <sz val="12"/>
      </font>
    </dxf>
    <dxf>
      <font>
        <sz val="11"/>
      </font>
    </dxf>
    <dxf>
      <font>
        <sz val="11"/>
      </font>
    </dxf>
    <dxf>
      <font>
        <sz val="11"/>
      </font>
    </dxf>
    <dxf>
      <font>
        <b val="0"/>
      </font>
    </dxf>
    <dxf>
      <font>
        <b val="0"/>
      </font>
    </dxf>
    <dxf>
      <border>
        <left style="thin">
          <color theme="7"/>
        </left>
        <right style="thin">
          <color theme="7"/>
        </right>
        <top style="thin">
          <color theme="7"/>
        </top>
        <bottom style="thin">
          <color theme="7"/>
        </bottom>
      </border>
    </dxf>
    <dxf>
      <fill>
        <patternFill patternType="solid">
          <bgColor theme="7" tint="0.79998168889431442"/>
        </patternFill>
      </fill>
    </dxf>
    <dxf>
      <fill>
        <patternFill patternType="solid">
          <bgColor theme="7" tint="0.79998168889431442"/>
        </patternFill>
      </fill>
    </dxf>
    <dxf>
      <border>
        <right style="thin">
          <color theme="7"/>
        </right>
        <top style="thin">
          <color theme="7"/>
        </top>
        <bottom style="thin">
          <color theme="7"/>
        </bottom>
      </border>
    </dxf>
    <dxf>
      <border>
        <right style="thin">
          <color theme="7"/>
        </right>
        <top style="thin">
          <color theme="7"/>
        </top>
        <bottom style="thin">
          <color theme="7"/>
        </bottom>
      </border>
    </dxf>
    <dxf>
      <fill>
        <patternFill patternType="none">
          <bgColor auto="1"/>
        </patternFill>
      </fill>
    </dxf>
    <dxf>
      <fill>
        <patternFill patternType="none">
          <bgColor auto="1"/>
        </patternFill>
      </fill>
    </dxf>
    <dxf>
      <fill>
        <patternFill patternType="none">
          <bgColor auto="1"/>
        </patternFill>
      </fill>
    </dxf>
    <dxf>
      <alignment wrapText="1"/>
    </dxf>
    <dxf>
      <alignment wrapText="1"/>
    </dxf>
    <dxf>
      <alignment wrapText="1"/>
    </dxf>
    <dxf>
      <alignment wrapText="1"/>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numFmt numFmtId="13" formatCode="0%"/>
    </dxf>
    <dxf>
      <numFmt numFmtId="1" formatCode="0"/>
    </dxf>
    <dxf>
      <numFmt numFmtId="1" formatCode="0"/>
    </dxf>
    <dxf>
      <numFmt numFmtId="3"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sz val="9"/>
      </font>
    </dxf>
    <dxf>
      <font>
        <sz val="9"/>
      </font>
    </dxf>
    <dxf>
      <font>
        <sz val="9"/>
      </font>
    </dxf>
    <dxf>
      <font>
        <sz val="9"/>
      </font>
    </dxf>
    <dxf>
      <numFmt numFmtId="13" formatCode="0%"/>
    </dxf>
    <dxf>
      <border>
        <left style="thin">
          <color theme="7"/>
        </left>
        <right style="thin">
          <color theme="7"/>
        </right>
        <top style="thin">
          <color theme="7"/>
        </top>
        <bottom style="thin">
          <color theme="7"/>
        </bottom>
      </border>
    </dxf>
    <dxf>
      <border>
        <right style="thin">
          <color theme="7"/>
        </right>
        <top style="thin">
          <color theme="7"/>
        </top>
        <bottom style="thin">
          <color theme="7"/>
        </bottom>
      </border>
    </dxf>
    <dxf>
      <border>
        <left style="thin">
          <color theme="7"/>
        </left>
        <right style="thin">
          <color theme="7"/>
        </right>
      </border>
    </dxf>
    <dxf>
      <numFmt numFmtId="13" formatCode="0%"/>
    </dxf>
    <dxf>
      <numFmt numFmtId="13" formatCode="0%"/>
    </dxf>
    <dxf>
      <alignment horizontal="left"/>
    </dxf>
    <dxf>
      <alignment horizontal="center"/>
    </dxf>
    <dxf>
      <alignment horizontal="center"/>
    </dxf>
    <dxf>
      <alignment horizontal="center"/>
    </dxf>
    <dxf>
      <alignment vertical="center"/>
    </dxf>
    <dxf>
      <alignment vertical="center"/>
    </dxf>
    <dxf>
      <alignment vertical="center"/>
    </dxf>
    <dxf>
      <alignment vertical="center"/>
    </dxf>
    <dxf>
      <border>
        <top style="thin">
          <color theme="4"/>
        </top>
        <bottom style="thin">
          <color theme="4"/>
        </bottom>
      </border>
    </dxf>
    <dxf>
      <border>
        <right style="thin">
          <color theme="4"/>
        </right>
        <top style="thin">
          <color theme="4"/>
        </top>
        <bottom style="thin">
          <color theme="4"/>
        </bottom>
      </border>
    </dxf>
    <dxf>
      <border>
        <left style="thin">
          <color theme="4"/>
        </left>
        <right style="thin">
          <color theme="4"/>
        </right>
        <top style="thin">
          <color theme="4"/>
        </top>
        <bottom style="thin">
          <color theme="4"/>
        </bottom>
      </border>
    </dxf>
    <dxf>
      <fill>
        <patternFill patternType="none">
          <bgColor auto="1"/>
        </patternFill>
      </fill>
    </dxf>
    <dxf>
      <fill>
        <patternFill patternType="none">
          <bgColor auto="1"/>
        </patternFill>
      </fill>
    </dxf>
    <dxf>
      <fill>
        <patternFill patternType="none">
          <bgColor auto="1"/>
        </patternFill>
      </fill>
    </dxf>
    <dxf>
      <border>
        <right style="thin">
          <color theme="7"/>
        </right>
        <top style="thin">
          <color theme="7"/>
        </top>
        <bottom style="thin">
          <color theme="7"/>
        </bottom>
      </border>
    </dxf>
    <dxf>
      <border>
        <right style="thin">
          <color theme="7"/>
        </right>
        <top style="thin">
          <color theme="7"/>
        </top>
        <bottom style="thin">
          <color theme="7"/>
        </bottom>
      </border>
    </dxf>
    <dxf>
      <fill>
        <patternFill patternType="solid">
          <bgColor theme="7" tint="0.79998168889431442"/>
        </patternFill>
      </fill>
    </dxf>
    <dxf>
      <fill>
        <patternFill patternType="solid">
          <bgColor theme="7" tint="0.79998168889431442"/>
        </patternFill>
      </fill>
    </dxf>
    <dxf>
      <border>
        <left style="thin">
          <color theme="7"/>
        </left>
        <right style="thin">
          <color theme="7"/>
        </right>
        <top style="thin">
          <color theme="7"/>
        </top>
        <bottom style="thin">
          <color theme="7"/>
        </bottom>
      </border>
    </dxf>
    <dxf>
      <border>
        <left style="thin">
          <color theme="7"/>
        </left>
        <right style="thin">
          <color theme="7"/>
        </right>
      </border>
    </dxf>
    <dxf>
      <border>
        <right style="thin">
          <color theme="7"/>
        </right>
        <top style="thin">
          <color theme="7"/>
        </top>
        <bottom style="thin">
          <color theme="7"/>
        </bottom>
      </border>
    </dxf>
    <dxf>
      <border>
        <left style="thin">
          <color theme="7"/>
        </left>
        <right style="thin">
          <color theme="7"/>
        </right>
        <top style="thin">
          <color theme="7"/>
        </top>
        <bottom style="thin">
          <color theme="7"/>
        </bottom>
      </border>
    </dxf>
    <dxf>
      <numFmt numFmtId="3" formatCode="#,##0"/>
    </dxf>
    <dxf>
      <numFmt numFmtId="13" formatCode="0%"/>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left style="thin">
          <color theme="4" tint="0.39997558519241921"/>
        </left>
        <right style="thin">
          <color theme="4" tint="0.39997558519241921"/>
        </right>
        <top style="thin">
          <color theme="4" tint="0.39997558519241921"/>
        </top>
        <bottom style="thin">
          <color theme="4" tint="0.39997558519241921"/>
        </bottom>
      </border>
    </dxf>
    <dxf>
      <alignment wrapText="1"/>
    </dxf>
    <dxf>
      <alignment wrapText="1"/>
    </dxf>
    <dxf>
      <alignment wrapText="1"/>
    </dxf>
    <dxf>
      <alignment vertical="center"/>
    </dxf>
    <dxf>
      <alignment vertical="center"/>
    </dxf>
    <dxf>
      <alignment vertical="center"/>
    </dxf>
    <dxf>
      <alignment horizontal="center"/>
    </dxf>
    <dxf>
      <alignment horizontal="center"/>
    </dxf>
    <dxf>
      <alignment horizontal="center"/>
    </dxf>
    <dxf>
      <numFmt numFmtId="1" formatCode="0"/>
    </dxf>
    <dxf>
      <numFmt numFmtId="3" formatCode="#,##0"/>
    </dxf>
    <dxf>
      <border>
        <left style="thin">
          <color theme="4" tint="0.39997558519241921"/>
        </left>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font>
        <sz val="12"/>
      </font>
    </dxf>
    <dxf>
      <font>
        <sz val="11"/>
      </font>
    </dxf>
    <dxf>
      <font>
        <sz val="11"/>
      </font>
    </dxf>
    <dxf>
      <font>
        <sz val="11"/>
      </font>
    </dxf>
    <dxf>
      <font>
        <b val="0"/>
      </font>
    </dxf>
    <dxf>
      <font>
        <b val="0"/>
      </font>
    </dxf>
    <dxf>
      <alignment wrapText="1"/>
    </dxf>
    <dxf>
      <alignment wrapText="1"/>
    </dxf>
    <dxf>
      <alignment wrapText="1"/>
    </dxf>
    <dxf>
      <alignment wrapText="1"/>
    </dxf>
    <dxf>
      <border>
        <left style="thin">
          <color theme="4" tint="0.39997558519241921"/>
        </left>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numFmt numFmtId="13" formatCode="0%"/>
    </dxf>
    <dxf>
      <numFmt numFmtId="1" formatCode="0"/>
    </dxf>
    <dxf>
      <numFmt numFmtId="1" formatCode="0"/>
    </dxf>
    <dxf>
      <numFmt numFmtId="3"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sz val="9"/>
      </font>
    </dxf>
    <dxf>
      <font>
        <sz val="9"/>
      </font>
    </dxf>
    <dxf>
      <font>
        <sz val="9"/>
      </font>
    </dxf>
    <dxf>
      <font>
        <sz val="9"/>
      </font>
    </dxf>
    <dxf>
      <numFmt numFmtId="13" formatCode="0%"/>
    </dxf>
    <dxf>
      <numFmt numFmtId="13" formatCode="0%"/>
    </dxf>
    <dxf>
      <numFmt numFmtId="13" formatCode="0%"/>
    </dxf>
    <dxf>
      <numFmt numFmtId="13" formatCode="0%"/>
    </dxf>
    <dxf>
      <numFmt numFmtId="13" formatCode="0%"/>
    </dxf>
    <dxf>
      <alignment wrapText="1"/>
    </dxf>
    <dxf>
      <alignment wrapText="1"/>
    </dxf>
    <dxf>
      <alignment wrapText="1"/>
    </dxf>
    <dxf>
      <alignment vertical="center"/>
    </dxf>
    <dxf>
      <alignment vertical="center"/>
    </dxf>
    <dxf>
      <alignment vertical="center"/>
    </dxf>
    <dxf>
      <alignment horizontal="center"/>
    </dxf>
    <dxf>
      <alignment horizontal="center"/>
    </dxf>
    <dxf>
      <alignment horizontal="center"/>
    </dxf>
    <dxf>
      <numFmt numFmtId="1" formatCode="0"/>
    </dxf>
    <dxf>
      <numFmt numFmtId="3" formatCode="#,##0"/>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font>
        <sz val="12"/>
      </font>
    </dxf>
    <dxf>
      <font>
        <sz val="11"/>
      </font>
    </dxf>
    <dxf>
      <font>
        <sz val="11"/>
      </font>
    </dxf>
    <dxf>
      <font>
        <sz val="11"/>
      </font>
    </dxf>
    <dxf>
      <font>
        <b val="0"/>
      </font>
    </dxf>
    <dxf>
      <font>
        <b val="0"/>
      </font>
    </dxf>
    <dxf>
      <alignment wrapText="1"/>
    </dxf>
    <dxf>
      <alignment wrapText="1"/>
    </dxf>
    <dxf>
      <alignment wrapText="1"/>
    </dxf>
    <dxf>
      <alignment wrapText="1"/>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border>
        <right style="thin">
          <color theme="4" tint="0.39997558519241921"/>
        </right>
        <top style="thin">
          <color theme="4" tint="0.39997558519241921"/>
        </top>
        <bottom style="thin">
          <color theme="4" tint="0.39997558519241921"/>
        </bottom>
      </border>
    </dxf>
    <dxf>
      <numFmt numFmtId="13" formatCode="0%"/>
    </dxf>
    <dxf>
      <numFmt numFmtId="1" formatCode="0"/>
    </dxf>
    <dxf>
      <numFmt numFmtId="1" formatCode="0"/>
    </dxf>
    <dxf>
      <numFmt numFmtId="3" formatCode="#,##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ont>
        <sz val="9"/>
      </font>
    </dxf>
    <dxf>
      <font>
        <sz val="9"/>
      </font>
    </dxf>
    <dxf>
      <font>
        <sz val="9"/>
      </font>
    </dxf>
    <dxf>
      <font>
        <sz val="9"/>
      </font>
    </dxf>
    <dxf>
      <numFmt numFmtId="13" formatCode="0%"/>
    </dxf>
  </dxfs>
  <tableStyles count="0" defaultTableStyle="TableStyleMedium2" defaultPivotStyle="PivotStyleLight16"/>
  <colors>
    <mruColors>
      <color rgb="FFC80000"/>
      <color rgb="FFEC000E"/>
      <color rgb="FFF799D1"/>
      <color rgb="FFEC008C"/>
      <color rgb="FF2E008B"/>
      <color rgb="FF00B6ED"/>
      <color rgb="FFA7A8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00" b="0">
                <a:solidFill>
                  <a:schemeClr val="accent6"/>
                </a:solidFill>
              </a:rPr>
              <a:t>Stage at Diagnosis data completeness</a:t>
            </a:r>
          </a:p>
          <a:p>
            <a:pPr>
              <a:defRPr/>
            </a:pPr>
            <a:r>
              <a:rPr lang="en-GB" sz="1400" b="0">
                <a:solidFill>
                  <a:schemeClr val="accent6"/>
                </a:solidFill>
              </a:rPr>
              <a:t>change from April 21 to May 21</a:t>
            </a:r>
          </a:p>
        </c:rich>
      </c:tx>
      <c:overlay val="0"/>
    </c:title>
    <c:autoTitleDeleted val="0"/>
    <c:plotArea>
      <c:layout/>
      <c:lineChart>
        <c:grouping val="standard"/>
        <c:varyColors val="0"/>
        <c:ser>
          <c:idx val="5"/>
          <c:order val="0"/>
          <c:tx>
            <c:strRef>
              <c:f>'Completeness - stage '!$B$2</c:f>
              <c:strCache>
                <c:ptCount val="1"/>
                <c:pt idx="0">
                  <c:v>Stage 1 - April</c:v>
                </c:pt>
              </c:strCache>
            </c:strRef>
          </c:tx>
          <c:spPr>
            <a:ln>
              <a:solidFill>
                <a:schemeClr val="accent5"/>
              </a:solidFill>
              <a:prstDash val="sysDash"/>
            </a:ln>
          </c:spPr>
          <c:marker>
            <c:symbol val="none"/>
          </c:marker>
          <c:cat>
            <c:strRef>
              <c:f>'Completeness - stage '!$A$17:$A$28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stage '!$B$3:$B$14</c:f>
              <c:numCache>
                <c:formatCode>_-* #,##0_-;\-* #,##0_-;_-* "-"??_-;_-@_-</c:formatCode>
                <c:ptCount val="12"/>
                <c:pt idx="0">
                  <c:v>5009</c:v>
                </c:pt>
                <c:pt idx="1">
                  <c:v>4538</c:v>
                </c:pt>
                <c:pt idx="2">
                  <c:v>5146</c:v>
                </c:pt>
                <c:pt idx="3">
                  <c:v>2525</c:v>
                </c:pt>
                <c:pt idx="4">
                  <c:v>2051</c:v>
                </c:pt>
                <c:pt idx="5">
                  <c:v>2787</c:v>
                </c:pt>
                <c:pt idx="6">
                  <c:v>3148</c:v>
                </c:pt>
                <c:pt idx="7">
                  <c:v>2986</c:v>
                </c:pt>
                <c:pt idx="8">
                  <c:v>3685</c:v>
                </c:pt>
                <c:pt idx="9">
                  <c:v>3938</c:v>
                </c:pt>
                <c:pt idx="10">
                  <c:v>3613</c:v>
                </c:pt>
                <c:pt idx="11">
                  <c:v>3533</c:v>
                </c:pt>
              </c:numCache>
            </c:numRef>
          </c:val>
          <c:smooth val="0"/>
          <c:extLst>
            <c:ext xmlns:c16="http://schemas.microsoft.com/office/drawing/2014/chart" uri="{C3380CC4-5D6E-409C-BE32-E72D297353CC}">
              <c16:uniqueId val="{00000000-2B71-493C-81A3-4CC1D4A9AEF4}"/>
            </c:ext>
          </c:extLst>
        </c:ser>
        <c:ser>
          <c:idx val="6"/>
          <c:order val="1"/>
          <c:tx>
            <c:strRef>
              <c:f>'Completeness - stage '!$C$2</c:f>
              <c:strCache>
                <c:ptCount val="1"/>
                <c:pt idx="0">
                  <c:v>Stage 2 - April</c:v>
                </c:pt>
              </c:strCache>
            </c:strRef>
          </c:tx>
          <c:spPr>
            <a:ln>
              <a:solidFill>
                <a:schemeClr val="accent4"/>
              </a:solidFill>
              <a:prstDash val="sysDash"/>
            </a:ln>
          </c:spPr>
          <c:marker>
            <c:symbol val="none"/>
          </c:marker>
          <c:cat>
            <c:strRef>
              <c:f>'Completeness - stage '!$A$17:$A$28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stage '!$C$3:$C$14</c:f>
              <c:numCache>
                <c:formatCode>_-* #,##0_-;\-* #,##0_-;_-* "-"??_-;_-@_-</c:formatCode>
                <c:ptCount val="12"/>
                <c:pt idx="0">
                  <c:v>3049</c:v>
                </c:pt>
                <c:pt idx="1">
                  <c:v>2834</c:v>
                </c:pt>
                <c:pt idx="2">
                  <c:v>3005</c:v>
                </c:pt>
                <c:pt idx="3">
                  <c:v>1642</c:v>
                </c:pt>
                <c:pt idx="4">
                  <c:v>1656</c:v>
                </c:pt>
                <c:pt idx="5">
                  <c:v>2130</c:v>
                </c:pt>
                <c:pt idx="6">
                  <c:v>2469</c:v>
                </c:pt>
                <c:pt idx="7">
                  <c:v>2262</c:v>
                </c:pt>
                <c:pt idx="8">
                  <c:v>2617</c:v>
                </c:pt>
                <c:pt idx="9">
                  <c:v>2630</c:v>
                </c:pt>
                <c:pt idx="10">
                  <c:v>2459</c:v>
                </c:pt>
                <c:pt idx="11">
                  <c:v>2315</c:v>
                </c:pt>
              </c:numCache>
            </c:numRef>
          </c:val>
          <c:smooth val="0"/>
          <c:extLst>
            <c:ext xmlns:c16="http://schemas.microsoft.com/office/drawing/2014/chart" uri="{C3380CC4-5D6E-409C-BE32-E72D297353CC}">
              <c16:uniqueId val="{00000001-2B71-493C-81A3-4CC1D4A9AEF4}"/>
            </c:ext>
          </c:extLst>
        </c:ser>
        <c:ser>
          <c:idx val="7"/>
          <c:order val="2"/>
          <c:tx>
            <c:strRef>
              <c:f>'Completeness - stage '!$D$2</c:f>
              <c:strCache>
                <c:ptCount val="1"/>
                <c:pt idx="0">
                  <c:v>Stage 3 - April</c:v>
                </c:pt>
              </c:strCache>
            </c:strRef>
          </c:tx>
          <c:spPr>
            <a:ln>
              <a:solidFill>
                <a:schemeClr val="accent1">
                  <a:lumMod val="40000"/>
                  <a:lumOff val="60000"/>
                </a:schemeClr>
              </a:solidFill>
              <a:prstDash val="sysDash"/>
            </a:ln>
          </c:spPr>
          <c:marker>
            <c:symbol val="none"/>
          </c:marker>
          <c:cat>
            <c:strRef>
              <c:f>'Completeness - stage '!$A$17:$A$28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stage '!$D$3:$D$14</c:f>
              <c:numCache>
                <c:formatCode>_-* #,##0_-;\-* #,##0_-;_-* "-"??_-;_-@_-</c:formatCode>
                <c:ptCount val="12"/>
                <c:pt idx="0">
                  <c:v>3250</c:v>
                </c:pt>
                <c:pt idx="1">
                  <c:v>3052</c:v>
                </c:pt>
                <c:pt idx="2">
                  <c:v>3156</c:v>
                </c:pt>
                <c:pt idx="3">
                  <c:v>1697</c:v>
                </c:pt>
                <c:pt idx="4">
                  <c:v>1649</c:v>
                </c:pt>
                <c:pt idx="5">
                  <c:v>2143</c:v>
                </c:pt>
                <c:pt idx="6">
                  <c:v>2405</c:v>
                </c:pt>
                <c:pt idx="7">
                  <c:v>2271</c:v>
                </c:pt>
                <c:pt idx="8">
                  <c:v>2513</c:v>
                </c:pt>
                <c:pt idx="9">
                  <c:v>2511</c:v>
                </c:pt>
                <c:pt idx="10">
                  <c:v>2409</c:v>
                </c:pt>
                <c:pt idx="11">
                  <c:v>2241</c:v>
                </c:pt>
              </c:numCache>
            </c:numRef>
          </c:val>
          <c:smooth val="0"/>
          <c:extLst>
            <c:ext xmlns:c16="http://schemas.microsoft.com/office/drawing/2014/chart" uri="{C3380CC4-5D6E-409C-BE32-E72D297353CC}">
              <c16:uniqueId val="{00000002-2B71-493C-81A3-4CC1D4A9AEF4}"/>
            </c:ext>
          </c:extLst>
        </c:ser>
        <c:ser>
          <c:idx val="8"/>
          <c:order val="3"/>
          <c:tx>
            <c:strRef>
              <c:f>'Completeness - stage '!$E$2</c:f>
              <c:strCache>
                <c:ptCount val="1"/>
                <c:pt idx="0">
                  <c:v>Stage 4 - April</c:v>
                </c:pt>
              </c:strCache>
            </c:strRef>
          </c:tx>
          <c:spPr>
            <a:ln>
              <a:solidFill>
                <a:schemeClr val="accent1"/>
              </a:solidFill>
              <a:prstDash val="sysDash"/>
            </a:ln>
          </c:spPr>
          <c:marker>
            <c:symbol val="none"/>
          </c:marker>
          <c:cat>
            <c:strRef>
              <c:f>'Completeness - stage '!$A$17:$A$28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stage '!$E$3:$E$14</c:f>
              <c:numCache>
                <c:formatCode>_-* #,##0_-;\-* #,##0_-;_-* "-"??_-;_-@_-</c:formatCode>
                <c:ptCount val="12"/>
                <c:pt idx="0">
                  <c:v>2851</c:v>
                </c:pt>
                <c:pt idx="1">
                  <c:v>2537</c:v>
                </c:pt>
                <c:pt idx="2">
                  <c:v>2756</c:v>
                </c:pt>
                <c:pt idx="3">
                  <c:v>1907</c:v>
                </c:pt>
                <c:pt idx="4">
                  <c:v>2080</c:v>
                </c:pt>
                <c:pt idx="5">
                  <c:v>2570</c:v>
                </c:pt>
                <c:pt idx="6">
                  <c:v>2735</c:v>
                </c:pt>
                <c:pt idx="7">
                  <c:v>2380</c:v>
                </c:pt>
                <c:pt idx="8">
                  <c:v>2710</c:v>
                </c:pt>
                <c:pt idx="9">
                  <c:v>2438</c:v>
                </c:pt>
                <c:pt idx="10">
                  <c:v>2344</c:v>
                </c:pt>
                <c:pt idx="11">
                  <c:v>2304</c:v>
                </c:pt>
              </c:numCache>
            </c:numRef>
          </c:val>
          <c:smooth val="0"/>
          <c:extLst>
            <c:ext xmlns:c16="http://schemas.microsoft.com/office/drawing/2014/chart" uri="{C3380CC4-5D6E-409C-BE32-E72D297353CC}">
              <c16:uniqueId val="{00000003-2B71-493C-81A3-4CC1D4A9AEF4}"/>
            </c:ext>
          </c:extLst>
        </c:ser>
        <c:ser>
          <c:idx val="9"/>
          <c:order val="4"/>
          <c:tx>
            <c:strRef>
              <c:f>'Completeness - stage '!$F$2</c:f>
              <c:strCache>
                <c:ptCount val="1"/>
                <c:pt idx="0">
                  <c:v>Unknown - April</c:v>
                </c:pt>
              </c:strCache>
            </c:strRef>
          </c:tx>
          <c:spPr>
            <a:ln>
              <a:solidFill>
                <a:schemeClr val="accent6"/>
              </a:solidFill>
              <a:prstDash val="sysDash"/>
            </a:ln>
          </c:spPr>
          <c:marker>
            <c:symbol val="none"/>
          </c:marker>
          <c:cat>
            <c:strRef>
              <c:f>'Completeness - stage '!$A$17:$A$28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stage '!$F$3:$F$14</c:f>
              <c:numCache>
                <c:formatCode>_-* #,##0_-;\-* #,##0_-;_-* "-"??_-;_-@_-</c:formatCode>
                <c:ptCount val="12"/>
                <c:pt idx="0">
                  <c:v>3821</c:v>
                </c:pt>
                <c:pt idx="1">
                  <c:v>3766</c:v>
                </c:pt>
                <c:pt idx="2">
                  <c:v>4120</c:v>
                </c:pt>
                <c:pt idx="3">
                  <c:v>2316</c:v>
                </c:pt>
                <c:pt idx="4">
                  <c:v>2274</c:v>
                </c:pt>
                <c:pt idx="5">
                  <c:v>3049</c:v>
                </c:pt>
                <c:pt idx="6">
                  <c:v>3839</c:v>
                </c:pt>
                <c:pt idx="7">
                  <c:v>3957</c:v>
                </c:pt>
                <c:pt idx="8">
                  <c:v>4928</c:v>
                </c:pt>
                <c:pt idx="9">
                  <c:v>5203</c:v>
                </c:pt>
                <c:pt idx="10">
                  <c:v>5191</c:v>
                </c:pt>
                <c:pt idx="11">
                  <c:v>5390</c:v>
                </c:pt>
              </c:numCache>
            </c:numRef>
          </c:val>
          <c:smooth val="0"/>
          <c:extLst>
            <c:ext xmlns:c16="http://schemas.microsoft.com/office/drawing/2014/chart" uri="{C3380CC4-5D6E-409C-BE32-E72D297353CC}">
              <c16:uniqueId val="{00000004-2B71-493C-81A3-4CC1D4A9AEF4}"/>
            </c:ext>
          </c:extLst>
        </c:ser>
        <c:ser>
          <c:idx val="0"/>
          <c:order val="5"/>
          <c:tx>
            <c:strRef>
              <c:f>'Completeness - stage '!$B$16</c:f>
              <c:strCache>
                <c:ptCount val="1"/>
                <c:pt idx="0">
                  <c:v> Stage 1 May </c:v>
                </c:pt>
              </c:strCache>
            </c:strRef>
          </c:tx>
          <c:spPr>
            <a:ln w="19050" cap="rnd">
              <a:solidFill>
                <a:schemeClr val="accent5"/>
              </a:solidFill>
              <a:round/>
            </a:ln>
            <a:effectLst/>
          </c:spPr>
          <c:marker>
            <c:symbol val="none"/>
          </c:marker>
          <c:cat>
            <c:strRef>
              <c:f>'Completeness - stage '!$A$17:$A$28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stage '!$B$17:$B$28</c:f>
              <c:numCache>
                <c:formatCode>_-* #,##0_-;\-* #,##0_-;_-* "-"??_-;_-@_-</c:formatCode>
                <c:ptCount val="12"/>
                <c:pt idx="0">
                  <c:v>4972</c:v>
                </c:pt>
                <c:pt idx="1">
                  <c:v>4548</c:v>
                </c:pt>
                <c:pt idx="2">
                  <c:v>5153</c:v>
                </c:pt>
                <c:pt idx="3">
                  <c:v>2528</c:v>
                </c:pt>
                <c:pt idx="4">
                  <c:v>2055</c:v>
                </c:pt>
                <c:pt idx="5">
                  <c:v>2802</c:v>
                </c:pt>
                <c:pt idx="6">
                  <c:v>3168</c:v>
                </c:pt>
                <c:pt idx="7">
                  <c:v>3012</c:v>
                </c:pt>
                <c:pt idx="8">
                  <c:v>3739</c:v>
                </c:pt>
                <c:pt idx="9">
                  <c:v>4025</c:v>
                </c:pt>
                <c:pt idx="10">
                  <c:v>3681</c:v>
                </c:pt>
                <c:pt idx="11">
                  <c:v>3670</c:v>
                </c:pt>
              </c:numCache>
            </c:numRef>
          </c:val>
          <c:smooth val="0"/>
          <c:extLst>
            <c:ext xmlns:c16="http://schemas.microsoft.com/office/drawing/2014/chart" uri="{C3380CC4-5D6E-409C-BE32-E72D297353CC}">
              <c16:uniqueId val="{00000005-2B71-493C-81A3-4CC1D4A9AEF4}"/>
            </c:ext>
          </c:extLst>
        </c:ser>
        <c:ser>
          <c:idx val="1"/>
          <c:order val="6"/>
          <c:tx>
            <c:strRef>
              <c:f>'Completeness - stage '!$C$16</c:f>
              <c:strCache>
                <c:ptCount val="1"/>
                <c:pt idx="0">
                  <c:v> Stage 2 - May </c:v>
                </c:pt>
              </c:strCache>
            </c:strRef>
          </c:tx>
          <c:spPr>
            <a:ln w="19050" cap="rnd">
              <a:solidFill>
                <a:schemeClr val="accent4"/>
              </a:solidFill>
              <a:prstDash val="solid"/>
              <a:round/>
            </a:ln>
            <a:effectLst/>
          </c:spPr>
          <c:marker>
            <c:symbol val="none"/>
          </c:marker>
          <c:cat>
            <c:strRef>
              <c:f>'Completeness - stage '!$A$17:$A$28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stage '!$C$17:$C$28</c:f>
              <c:numCache>
                <c:formatCode>_-* #,##0_-;\-* #,##0_-;_-* "-"??_-;_-@_-</c:formatCode>
                <c:ptCount val="12"/>
                <c:pt idx="0">
                  <c:v>3051</c:v>
                </c:pt>
                <c:pt idx="1">
                  <c:v>2844</c:v>
                </c:pt>
                <c:pt idx="2">
                  <c:v>3004</c:v>
                </c:pt>
                <c:pt idx="3">
                  <c:v>1646</c:v>
                </c:pt>
                <c:pt idx="4">
                  <c:v>1659</c:v>
                </c:pt>
                <c:pt idx="5">
                  <c:v>2142</c:v>
                </c:pt>
                <c:pt idx="6">
                  <c:v>2481</c:v>
                </c:pt>
                <c:pt idx="7">
                  <c:v>2305</c:v>
                </c:pt>
                <c:pt idx="8">
                  <c:v>2650</c:v>
                </c:pt>
                <c:pt idx="9">
                  <c:v>2698</c:v>
                </c:pt>
                <c:pt idx="10">
                  <c:v>2515</c:v>
                </c:pt>
                <c:pt idx="11">
                  <c:v>2410</c:v>
                </c:pt>
              </c:numCache>
            </c:numRef>
          </c:val>
          <c:smooth val="0"/>
          <c:extLst>
            <c:ext xmlns:c16="http://schemas.microsoft.com/office/drawing/2014/chart" uri="{C3380CC4-5D6E-409C-BE32-E72D297353CC}">
              <c16:uniqueId val="{00000006-2B71-493C-81A3-4CC1D4A9AEF4}"/>
            </c:ext>
          </c:extLst>
        </c:ser>
        <c:ser>
          <c:idx val="2"/>
          <c:order val="7"/>
          <c:tx>
            <c:strRef>
              <c:f>'Completeness - stage '!$D$16</c:f>
              <c:strCache>
                <c:ptCount val="1"/>
                <c:pt idx="0">
                  <c:v> Stage 3 - May </c:v>
                </c:pt>
              </c:strCache>
            </c:strRef>
          </c:tx>
          <c:spPr>
            <a:ln w="19050" cap="rnd">
              <a:solidFill>
                <a:schemeClr val="accent1">
                  <a:lumMod val="40000"/>
                  <a:lumOff val="60000"/>
                </a:schemeClr>
              </a:solidFill>
              <a:round/>
            </a:ln>
            <a:effectLst/>
          </c:spPr>
          <c:marker>
            <c:symbol val="none"/>
          </c:marker>
          <c:cat>
            <c:strRef>
              <c:f>'Completeness - stage '!$A$17:$A$28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stage '!$D$17:$D$28</c:f>
              <c:numCache>
                <c:formatCode>_-* #,##0_-;\-* #,##0_-;_-* "-"??_-;_-@_-</c:formatCode>
                <c:ptCount val="12"/>
                <c:pt idx="0">
                  <c:v>3253</c:v>
                </c:pt>
                <c:pt idx="1">
                  <c:v>3060</c:v>
                </c:pt>
                <c:pt idx="2">
                  <c:v>3168</c:v>
                </c:pt>
                <c:pt idx="3">
                  <c:v>1701</c:v>
                </c:pt>
                <c:pt idx="4">
                  <c:v>1650</c:v>
                </c:pt>
                <c:pt idx="5">
                  <c:v>2164</c:v>
                </c:pt>
                <c:pt idx="6">
                  <c:v>2406</c:v>
                </c:pt>
                <c:pt idx="7">
                  <c:v>2323</c:v>
                </c:pt>
                <c:pt idx="8">
                  <c:v>2540</c:v>
                </c:pt>
                <c:pt idx="9">
                  <c:v>2566</c:v>
                </c:pt>
                <c:pt idx="10">
                  <c:v>2495</c:v>
                </c:pt>
                <c:pt idx="11">
                  <c:v>2344</c:v>
                </c:pt>
              </c:numCache>
            </c:numRef>
          </c:val>
          <c:smooth val="0"/>
          <c:extLst>
            <c:ext xmlns:c16="http://schemas.microsoft.com/office/drawing/2014/chart" uri="{C3380CC4-5D6E-409C-BE32-E72D297353CC}">
              <c16:uniqueId val="{00000007-2B71-493C-81A3-4CC1D4A9AEF4}"/>
            </c:ext>
          </c:extLst>
        </c:ser>
        <c:ser>
          <c:idx val="3"/>
          <c:order val="8"/>
          <c:tx>
            <c:strRef>
              <c:f>'Completeness - stage '!$E$16</c:f>
              <c:strCache>
                <c:ptCount val="1"/>
                <c:pt idx="0">
                  <c:v> Stage 4 - May </c:v>
                </c:pt>
              </c:strCache>
            </c:strRef>
          </c:tx>
          <c:spPr>
            <a:ln w="19050" cap="rnd">
              <a:solidFill>
                <a:schemeClr val="accent1"/>
              </a:solidFill>
              <a:round/>
            </a:ln>
            <a:effectLst/>
          </c:spPr>
          <c:marker>
            <c:symbol val="none"/>
          </c:marker>
          <c:cat>
            <c:strRef>
              <c:f>'Completeness - stage '!$A$17:$A$28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stage '!$E$17:$E$28</c:f>
              <c:numCache>
                <c:formatCode>_-* #,##0_-;\-* #,##0_-;_-* "-"??_-;_-@_-</c:formatCode>
                <c:ptCount val="12"/>
                <c:pt idx="0">
                  <c:v>2866</c:v>
                </c:pt>
                <c:pt idx="1">
                  <c:v>2548</c:v>
                </c:pt>
                <c:pt idx="2">
                  <c:v>2767</c:v>
                </c:pt>
                <c:pt idx="3">
                  <c:v>1913</c:v>
                </c:pt>
                <c:pt idx="4">
                  <c:v>2084</c:v>
                </c:pt>
                <c:pt idx="5">
                  <c:v>2578</c:v>
                </c:pt>
                <c:pt idx="6">
                  <c:v>2754</c:v>
                </c:pt>
                <c:pt idx="7">
                  <c:v>2417</c:v>
                </c:pt>
                <c:pt idx="8">
                  <c:v>2749</c:v>
                </c:pt>
                <c:pt idx="9">
                  <c:v>2487</c:v>
                </c:pt>
                <c:pt idx="10">
                  <c:v>2395</c:v>
                </c:pt>
                <c:pt idx="11">
                  <c:v>2379</c:v>
                </c:pt>
              </c:numCache>
            </c:numRef>
          </c:val>
          <c:smooth val="0"/>
          <c:extLst>
            <c:ext xmlns:c16="http://schemas.microsoft.com/office/drawing/2014/chart" uri="{C3380CC4-5D6E-409C-BE32-E72D297353CC}">
              <c16:uniqueId val="{00000008-2B71-493C-81A3-4CC1D4A9AEF4}"/>
            </c:ext>
          </c:extLst>
        </c:ser>
        <c:ser>
          <c:idx val="4"/>
          <c:order val="9"/>
          <c:tx>
            <c:strRef>
              <c:f>'Completeness - stage '!$F$16</c:f>
              <c:strCache>
                <c:ptCount val="1"/>
                <c:pt idx="0">
                  <c:v> Unknown - May </c:v>
                </c:pt>
              </c:strCache>
            </c:strRef>
          </c:tx>
          <c:spPr>
            <a:ln w="19050" cap="rnd">
              <a:solidFill>
                <a:schemeClr val="accent6"/>
              </a:solidFill>
              <a:round/>
            </a:ln>
            <a:effectLst/>
          </c:spPr>
          <c:marker>
            <c:symbol val="none"/>
          </c:marker>
          <c:cat>
            <c:strRef>
              <c:f>'Completeness - stage '!$A$17:$A$28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stage '!$F$17:$F$28</c:f>
              <c:numCache>
                <c:formatCode>_-* #,##0_-;\-* #,##0_-;_-* "-"??_-;_-@_-</c:formatCode>
                <c:ptCount val="12"/>
                <c:pt idx="0">
                  <c:v>3778</c:v>
                </c:pt>
                <c:pt idx="1">
                  <c:v>3724</c:v>
                </c:pt>
                <c:pt idx="2">
                  <c:v>4088</c:v>
                </c:pt>
                <c:pt idx="3">
                  <c:v>2287</c:v>
                </c:pt>
                <c:pt idx="4">
                  <c:v>2262</c:v>
                </c:pt>
                <c:pt idx="5">
                  <c:v>2989</c:v>
                </c:pt>
                <c:pt idx="6">
                  <c:v>3796</c:v>
                </c:pt>
                <c:pt idx="7">
                  <c:v>3821</c:v>
                </c:pt>
                <c:pt idx="8">
                  <c:v>4802</c:v>
                </c:pt>
                <c:pt idx="9">
                  <c:v>5096</c:v>
                </c:pt>
                <c:pt idx="10">
                  <c:v>5096</c:v>
                </c:pt>
                <c:pt idx="11">
                  <c:v>5207</c:v>
                </c:pt>
              </c:numCache>
            </c:numRef>
          </c:val>
          <c:smooth val="0"/>
          <c:extLst>
            <c:ext xmlns:c16="http://schemas.microsoft.com/office/drawing/2014/chart" uri="{C3380CC4-5D6E-409C-BE32-E72D297353CC}">
              <c16:uniqueId val="{00000009-2B71-493C-81A3-4CC1D4A9AEF4}"/>
            </c:ext>
          </c:extLst>
        </c:ser>
        <c:dLbls>
          <c:showLegendKey val="0"/>
          <c:showVal val="0"/>
          <c:showCatName val="0"/>
          <c:showSerName val="0"/>
          <c:showPercent val="0"/>
          <c:showBubbleSize val="0"/>
        </c:dLbls>
        <c:smooth val="0"/>
        <c:axId val="915507728"/>
        <c:axId val="915275792"/>
      </c:lineChart>
      <c:catAx>
        <c:axId val="91550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75792"/>
        <c:crosses val="autoZero"/>
        <c:auto val="1"/>
        <c:lblAlgn val="ctr"/>
        <c:lblOffset val="100"/>
        <c:noMultiLvlLbl val="0"/>
      </c:catAx>
      <c:valAx>
        <c:axId val="91527579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07728"/>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Two week</a:t>
            </a:r>
            <a:r>
              <a:rPr lang="en-GB" baseline="0"/>
              <a:t> wait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'RtD by site Apr-Oct'!$C$60</c:f>
              <c:strCache>
                <c:ptCount val="1"/>
                <c:pt idx="0">
                  <c:v>Emergency presentation</c:v>
                </c:pt>
              </c:strCache>
            </c:strRef>
          </c:tx>
          <c:spPr>
            <a:solidFill>
              <a:srgbClr val="2E008B"/>
            </a:solidFill>
            <a:ln>
              <a:noFill/>
            </a:ln>
            <a:effectLst/>
          </c:spPr>
          <c:invertIfNegative val="0"/>
          <c:dPt>
            <c:idx val="3"/>
            <c:invertIfNegative val="0"/>
            <c:bubble3D val="0"/>
            <c:spPr>
              <a:solidFill>
                <a:srgbClr val="A7A8AA"/>
              </a:solidFill>
              <a:ln>
                <a:noFill/>
              </a:ln>
              <a:effectLst/>
            </c:spPr>
            <c:extLst>
              <c:ext xmlns:c16="http://schemas.microsoft.com/office/drawing/2014/chart" uri="{C3380CC4-5D6E-409C-BE32-E72D297353CC}">
                <c16:uniqueId val="{00000000-9904-47F2-8882-EE9F499ECA2F}"/>
              </c:ext>
            </c:extLst>
          </c:dPt>
          <c:cat>
            <c:strRef>
              <c:f>'RtD by site Apr-Oct'!$B$125:$B$140</c:f>
              <c:strCache>
                <c:ptCount val="16"/>
                <c:pt idx="0">
                  <c:v>Prostate</c:v>
                </c:pt>
                <c:pt idx="1">
                  <c:v>Lung</c:v>
                </c:pt>
                <c:pt idx="2">
                  <c:v>Melanoma</c:v>
                </c:pt>
                <c:pt idx="3">
                  <c:v>All sites combined</c:v>
                </c:pt>
                <c:pt idx="4">
                  <c:v>Colorectal</c:v>
                </c:pt>
                <c:pt idx="5">
                  <c:v>Brain and CNS</c:v>
                </c:pt>
                <c:pt idx="6">
                  <c:v>Urological excl prostate</c:v>
                </c:pt>
                <c:pt idx="7">
                  <c:v>Endocrine</c:v>
                </c:pt>
                <c:pt idx="8">
                  <c:v>Haematological</c:v>
                </c:pt>
                <c:pt idx="9">
                  <c:v>Head and neck</c:v>
                </c:pt>
                <c:pt idx="10">
                  <c:v>Oesophago-gastric</c:v>
                </c:pt>
                <c:pt idx="11">
                  <c:v>Gynaecological</c:v>
                </c:pt>
                <c:pt idx="12">
                  <c:v>Breast</c:v>
                </c:pt>
                <c:pt idx="13">
                  <c:v>Bone and soft tissue</c:v>
                </c:pt>
                <c:pt idx="14">
                  <c:v>Unknown</c:v>
                </c:pt>
                <c:pt idx="15">
                  <c:v>Upper GI excl OG</c:v>
                </c:pt>
              </c:strCache>
            </c:strRef>
          </c:cat>
          <c:val>
            <c:numRef>
              <c:f>'RtD by site Apr-Oct'!$C$125:$C$140</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CA0C-45B2-9C81-1FCB6E7114ED}"/>
            </c:ext>
          </c:extLst>
        </c:ser>
        <c:dLbls>
          <c:showLegendKey val="0"/>
          <c:showVal val="0"/>
          <c:showCatName val="0"/>
          <c:showSerName val="0"/>
          <c:showPercent val="0"/>
          <c:showBubbleSize val="0"/>
        </c:dLbls>
        <c:gapWidth val="21"/>
        <c:axId val="139895583"/>
        <c:axId val="1556839472"/>
      </c:barChart>
      <c:catAx>
        <c:axId val="13989558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39472"/>
        <c:crosses val="autoZero"/>
        <c:auto val="1"/>
        <c:lblAlgn val="ctr"/>
        <c:lblOffset val="100"/>
        <c:noMultiLvlLbl val="0"/>
      </c:catAx>
      <c:valAx>
        <c:axId val="1556839472"/>
        <c:scaling>
          <c:orientation val="minMax"/>
          <c:max val="1"/>
          <c:min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[Stage &amp; Route - RCRD (October 2021 data).xlsx]RtD by site!PivotTable8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Monthly number of patients diagnosed by Route to Diagnosis</a:t>
            </a:r>
            <a:endParaRPr lang="en-GB">
              <a:effectLst/>
            </a:endParaRPr>
          </a:p>
          <a:p>
            <a:pPr>
              <a:defRPr/>
            </a:pPr>
            <a:r>
              <a:rPr lang="en-GB" sz="1800" b="0" i="0" baseline="0">
                <a:effectLst/>
              </a:rPr>
              <a:t>from Rapid Registration Data, England</a:t>
            </a:r>
            <a:endParaRPr lang="en-GB">
              <a:effectLst/>
            </a:endParaRPr>
          </a:p>
        </c:rich>
      </c:tx>
      <c:layout>
        <c:manualLayout>
          <c:xMode val="edge"/>
          <c:yMode val="edge"/>
          <c:x val="0.21088747413479628"/>
          <c:y val="2.49132672332220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24212812160696E-2"/>
          <c:y val="0.1630121263589501"/>
          <c:w val="0.7967982171064526"/>
          <c:h val="0.74017031615417617"/>
        </c:manualLayout>
      </c:layout>
      <c:lineChart>
        <c:grouping val="standard"/>
        <c:varyColors val="0"/>
        <c:ser>
          <c:idx val="0"/>
          <c:order val="0"/>
          <c:tx>
            <c:strRef>
              <c:f>'RtD by site'!$X$6:$X$7</c:f>
              <c:strCache>
                <c:ptCount val="1"/>
                <c:pt idx="0">
                  <c:v>Emergency presentation</c:v>
                </c:pt>
              </c:strCache>
            </c:strRef>
          </c:tx>
          <c:spPr>
            <a:ln w="28575" cap="rnd">
              <a:solidFill>
                <a:schemeClr val="accent1"/>
              </a:solidFill>
              <a:round/>
            </a:ln>
            <a:effectLst/>
          </c:spPr>
          <c:marker>
            <c:symbol val="none"/>
          </c:marker>
          <c:cat>
            <c:strRef>
              <c:f>'RtD by site'!$W$8:$W$32</c:f>
              <c:strCache>
                <c:ptCount val="24"/>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strCache>
            </c:strRef>
          </c:cat>
          <c:val>
            <c:numRef>
              <c:f>'RtD by site'!$X$8:$X$32</c:f>
              <c:numCache>
                <c:formatCode>General</c:formatCode>
                <c:ptCount val="24"/>
                <c:pt idx="0">
                  <c:v>1043</c:v>
                </c:pt>
                <c:pt idx="1">
                  <c:v>950</c:v>
                </c:pt>
                <c:pt idx="2">
                  <c:v>903</c:v>
                </c:pt>
                <c:pt idx="3">
                  <c:v>968</c:v>
                </c:pt>
                <c:pt idx="4">
                  <c:v>1007</c:v>
                </c:pt>
                <c:pt idx="5">
                  <c:v>970</c:v>
                </c:pt>
                <c:pt idx="6">
                  <c:v>980</c:v>
                </c:pt>
                <c:pt idx="7">
                  <c:v>899</c:v>
                </c:pt>
                <c:pt idx="8">
                  <c:v>918</c:v>
                </c:pt>
                <c:pt idx="9">
                  <c:v>1104</c:v>
                </c:pt>
                <c:pt idx="10">
                  <c:v>953</c:v>
                </c:pt>
                <c:pt idx="11">
                  <c:v>825</c:v>
                </c:pt>
                <c:pt idx="12">
                  <c:v>1029</c:v>
                </c:pt>
                <c:pt idx="13">
                  <c:v>899</c:v>
                </c:pt>
                <c:pt idx="14">
                  <c:v>892</c:v>
                </c:pt>
                <c:pt idx="15">
                  <c:v>814</c:v>
                </c:pt>
                <c:pt idx="16">
                  <c:v>987</c:v>
                </c:pt>
                <c:pt idx="17">
                  <c:v>1232</c:v>
                </c:pt>
                <c:pt idx="18">
                  <c:v>1220</c:v>
                </c:pt>
                <c:pt idx="19">
                  <c:v>1012</c:v>
                </c:pt>
                <c:pt idx="20">
                  <c:v>1132</c:v>
                </c:pt>
                <c:pt idx="21">
                  <c:v>1037</c:v>
                </c:pt>
                <c:pt idx="22">
                  <c:v>980</c:v>
                </c:pt>
                <c:pt idx="23">
                  <c:v>1026</c:v>
                </c:pt>
              </c:numCache>
            </c:numRef>
          </c:val>
          <c:smooth val="0"/>
          <c:extLst>
            <c:ext xmlns:c16="http://schemas.microsoft.com/office/drawing/2014/chart" uri="{C3380CC4-5D6E-409C-BE32-E72D297353CC}">
              <c16:uniqueId val="{00000000-FD5B-44A0-9F39-527CA0D16747}"/>
            </c:ext>
          </c:extLst>
        </c:ser>
        <c:ser>
          <c:idx val="1"/>
          <c:order val="1"/>
          <c:tx>
            <c:strRef>
              <c:f>'RtD by site'!$Y$6:$Y$7</c:f>
              <c:strCache>
                <c:ptCount val="1"/>
                <c:pt idx="0">
                  <c:v>GP referral</c:v>
                </c:pt>
              </c:strCache>
            </c:strRef>
          </c:tx>
          <c:spPr>
            <a:ln w="28575" cap="rnd">
              <a:solidFill>
                <a:schemeClr val="accent4"/>
              </a:solidFill>
              <a:round/>
            </a:ln>
            <a:effectLst/>
          </c:spPr>
          <c:marker>
            <c:symbol val="none"/>
          </c:marker>
          <c:cat>
            <c:strRef>
              <c:f>'RtD by site'!$W$8:$W$32</c:f>
              <c:strCache>
                <c:ptCount val="24"/>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strCache>
            </c:strRef>
          </c:cat>
          <c:val>
            <c:numRef>
              <c:f>'RtD by site'!$Y$8:$Y$32</c:f>
              <c:numCache>
                <c:formatCode>General</c:formatCode>
                <c:ptCount val="24"/>
                <c:pt idx="0">
                  <c:v>747</c:v>
                </c:pt>
                <c:pt idx="1">
                  <c:v>635</c:v>
                </c:pt>
                <c:pt idx="2">
                  <c:v>630</c:v>
                </c:pt>
                <c:pt idx="3">
                  <c:v>637</c:v>
                </c:pt>
                <c:pt idx="4">
                  <c:v>681</c:v>
                </c:pt>
                <c:pt idx="5">
                  <c:v>690</c:v>
                </c:pt>
                <c:pt idx="6">
                  <c:v>721</c:v>
                </c:pt>
                <c:pt idx="7">
                  <c:v>601</c:v>
                </c:pt>
                <c:pt idx="8">
                  <c:v>617</c:v>
                </c:pt>
                <c:pt idx="9">
                  <c:v>780</c:v>
                </c:pt>
                <c:pt idx="10">
                  <c:v>657</c:v>
                </c:pt>
                <c:pt idx="11">
                  <c:v>642</c:v>
                </c:pt>
                <c:pt idx="12">
                  <c:v>726</c:v>
                </c:pt>
                <c:pt idx="13">
                  <c:v>595</c:v>
                </c:pt>
                <c:pt idx="14">
                  <c:v>728</c:v>
                </c:pt>
                <c:pt idx="15">
                  <c:v>402</c:v>
                </c:pt>
                <c:pt idx="16">
                  <c:v>369</c:v>
                </c:pt>
                <c:pt idx="17">
                  <c:v>491</c:v>
                </c:pt>
                <c:pt idx="18">
                  <c:v>564</c:v>
                </c:pt>
                <c:pt idx="19">
                  <c:v>527</c:v>
                </c:pt>
                <c:pt idx="20">
                  <c:v>653</c:v>
                </c:pt>
                <c:pt idx="21">
                  <c:v>633</c:v>
                </c:pt>
                <c:pt idx="22">
                  <c:v>632</c:v>
                </c:pt>
                <c:pt idx="23">
                  <c:v>604</c:v>
                </c:pt>
              </c:numCache>
            </c:numRef>
          </c:val>
          <c:smooth val="0"/>
          <c:extLst>
            <c:ext xmlns:c16="http://schemas.microsoft.com/office/drawing/2014/chart" uri="{C3380CC4-5D6E-409C-BE32-E72D297353CC}">
              <c16:uniqueId val="{00000001-FD5B-44A0-9F39-527CA0D16747}"/>
            </c:ext>
          </c:extLst>
        </c:ser>
        <c:ser>
          <c:idx val="2"/>
          <c:order val="2"/>
          <c:tx>
            <c:strRef>
              <c:f>'RtD by site'!$Z$6:$Z$7</c:f>
              <c:strCache>
                <c:ptCount val="1"/>
                <c:pt idx="0">
                  <c:v>Other</c:v>
                </c:pt>
              </c:strCache>
            </c:strRef>
          </c:tx>
          <c:spPr>
            <a:ln w="28575" cap="rnd">
              <a:solidFill>
                <a:schemeClr val="accent3"/>
              </a:solidFill>
              <a:round/>
            </a:ln>
            <a:effectLst/>
          </c:spPr>
          <c:marker>
            <c:symbol val="none"/>
          </c:marker>
          <c:cat>
            <c:strRef>
              <c:f>'RtD by site'!$W$8:$W$32</c:f>
              <c:strCache>
                <c:ptCount val="24"/>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strCache>
            </c:strRef>
          </c:cat>
          <c:val>
            <c:numRef>
              <c:f>'RtD by site'!$Z$8:$Z$32</c:f>
              <c:numCache>
                <c:formatCode>General</c:formatCode>
                <c:ptCount val="24"/>
                <c:pt idx="0">
                  <c:v>626</c:v>
                </c:pt>
                <c:pt idx="1">
                  <c:v>535</c:v>
                </c:pt>
                <c:pt idx="2">
                  <c:v>607</c:v>
                </c:pt>
                <c:pt idx="3">
                  <c:v>600</c:v>
                </c:pt>
                <c:pt idx="4">
                  <c:v>633</c:v>
                </c:pt>
                <c:pt idx="5">
                  <c:v>619</c:v>
                </c:pt>
                <c:pt idx="6">
                  <c:v>717</c:v>
                </c:pt>
                <c:pt idx="7">
                  <c:v>631</c:v>
                </c:pt>
                <c:pt idx="8">
                  <c:v>631</c:v>
                </c:pt>
                <c:pt idx="9">
                  <c:v>658</c:v>
                </c:pt>
                <c:pt idx="10">
                  <c:v>575</c:v>
                </c:pt>
                <c:pt idx="11">
                  <c:v>585</c:v>
                </c:pt>
                <c:pt idx="12">
                  <c:v>651</c:v>
                </c:pt>
                <c:pt idx="13">
                  <c:v>589</c:v>
                </c:pt>
                <c:pt idx="14">
                  <c:v>687</c:v>
                </c:pt>
                <c:pt idx="15">
                  <c:v>445</c:v>
                </c:pt>
                <c:pt idx="16">
                  <c:v>433</c:v>
                </c:pt>
                <c:pt idx="17">
                  <c:v>554</c:v>
                </c:pt>
                <c:pt idx="18">
                  <c:v>669</c:v>
                </c:pt>
                <c:pt idx="19">
                  <c:v>653</c:v>
                </c:pt>
                <c:pt idx="20">
                  <c:v>700</c:v>
                </c:pt>
                <c:pt idx="21">
                  <c:v>737</c:v>
                </c:pt>
                <c:pt idx="22">
                  <c:v>708</c:v>
                </c:pt>
                <c:pt idx="23">
                  <c:v>728</c:v>
                </c:pt>
              </c:numCache>
            </c:numRef>
          </c:val>
          <c:smooth val="0"/>
          <c:extLst>
            <c:ext xmlns:c16="http://schemas.microsoft.com/office/drawing/2014/chart" uri="{C3380CC4-5D6E-409C-BE32-E72D297353CC}">
              <c16:uniqueId val="{00000002-FD5B-44A0-9F39-527CA0D16747}"/>
            </c:ext>
          </c:extLst>
        </c:ser>
        <c:ser>
          <c:idx val="3"/>
          <c:order val="3"/>
          <c:tx>
            <c:strRef>
              <c:f>'RtD by site'!$AA$6:$AA$7</c:f>
              <c:strCache>
                <c:ptCount val="1"/>
                <c:pt idx="0">
                  <c:v>TWW</c:v>
                </c:pt>
              </c:strCache>
            </c:strRef>
          </c:tx>
          <c:spPr>
            <a:ln w="28575" cap="rnd">
              <a:solidFill>
                <a:schemeClr val="accent5"/>
              </a:solidFill>
              <a:round/>
            </a:ln>
            <a:effectLst/>
          </c:spPr>
          <c:marker>
            <c:symbol val="none"/>
          </c:marker>
          <c:cat>
            <c:strRef>
              <c:f>'RtD by site'!$W$8:$W$32</c:f>
              <c:strCache>
                <c:ptCount val="24"/>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strCache>
            </c:strRef>
          </c:cat>
          <c:val>
            <c:numRef>
              <c:f>'RtD by site'!$AA$8:$AA$32</c:f>
              <c:numCache>
                <c:formatCode>General</c:formatCode>
                <c:ptCount val="24"/>
                <c:pt idx="0">
                  <c:v>835</c:v>
                </c:pt>
                <c:pt idx="1">
                  <c:v>800</c:v>
                </c:pt>
                <c:pt idx="2">
                  <c:v>822</c:v>
                </c:pt>
                <c:pt idx="3">
                  <c:v>830</c:v>
                </c:pt>
                <c:pt idx="4">
                  <c:v>908</c:v>
                </c:pt>
                <c:pt idx="5">
                  <c:v>825</c:v>
                </c:pt>
                <c:pt idx="6">
                  <c:v>906</c:v>
                </c:pt>
                <c:pt idx="7">
                  <c:v>835</c:v>
                </c:pt>
                <c:pt idx="8">
                  <c:v>844</c:v>
                </c:pt>
                <c:pt idx="9">
                  <c:v>918</c:v>
                </c:pt>
                <c:pt idx="10">
                  <c:v>821</c:v>
                </c:pt>
                <c:pt idx="11">
                  <c:v>781</c:v>
                </c:pt>
                <c:pt idx="12">
                  <c:v>821</c:v>
                </c:pt>
                <c:pt idx="13">
                  <c:v>773</c:v>
                </c:pt>
                <c:pt idx="14">
                  <c:v>977</c:v>
                </c:pt>
                <c:pt idx="15">
                  <c:v>646</c:v>
                </c:pt>
                <c:pt idx="16">
                  <c:v>419</c:v>
                </c:pt>
                <c:pt idx="17">
                  <c:v>571</c:v>
                </c:pt>
                <c:pt idx="18">
                  <c:v>640</c:v>
                </c:pt>
                <c:pt idx="19">
                  <c:v>631</c:v>
                </c:pt>
                <c:pt idx="20">
                  <c:v>735</c:v>
                </c:pt>
                <c:pt idx="21">
                  <c:v>709</c:v>
                </c:pt>
                <c:pt idx="22">
                  <c:v>709</c:v>
                </c:pt>
                <c:pt idx="23">
                  <c:v>774</c:v>
                </c:pt>
              </c:numCache>
            </c:numRef>
          </c:val>
          <c:smooth val="0"/>
          <c:extLst>
            <c:ext xmlns:c16="http://schemas.microsoft.com/office/drawing/2014/chart" uri="{C3380CC4-5D6E-409C-BE32-E72D297353CC}">
              <c16:uniqueId val="{00000003-FD5B-44A0-9F39-527CA0D16747}"/>
            </c:ext>
          </c:extLst>
        </c:ser>
        <c:dLbls>
          <c:showLegendKey val="0"/>
          <c:showVal val="0"/>
          <c:showCatName val="0"/>
          <c:showSerName val="0"/>
          <c:showPercent val="0"/>
          <c:showBubbleSize val="0"/>
        </c:dLbls>
        <c:smooth val="0"/>
        <c:axId val="896763583"/>
        <c:axId val="572611727"/>
      </c:lineChart>
      <c:dateAx>
        <c:axId val="896763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11727"/>
        <c:crosses val="autoZero"/>
        <c:auto val="0"/>
        <c:lblOffset val="100"/>
        <c:baseTimeUnit val="days"/>
      </c:dateAx>
      <c:valAx>
        <c:axId val="57261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76358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[Stage &amp; Route - RCRD (October 2021 data).xlsx]RtD by site!PivotTable12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change in number of patients diagnosed by Route to Diagnosis</a:t>
            </a:r>
            <a:endParaRPr lang="en-GB">
              <a:effectLst/>
            </a:endParaRPr>
          </a:p>
          <a:p>
            <a:pPr>
              <a:defRPr/>
            </a:pPr>
            <a:r>
              <a:rPr lang="en-GB" sz="1800" b="0" i="0" baseline="0">
                <a:effectLst/>
              </a:rPr>
              <a:t>from Rapid Registration Data, England</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'RtD by site'!$AU$6:$AU$7</c:f>
              <c:strCache>
                <c:ptCount val="1"/>
                <c:pt idx="0">
                  <c:v>Emergency presentation</c:v>
                </c:pt>
              </c:strCache>
            </c:strRef>
          </c:tx>
          <c:spPr>
            <a:ln w="28575" cap="rnd">
              <a:solidFill>
                <a:schemeClr val="accent1"/>
              </a:solidFill>
              <a:round/>
            </a:ln>
            <a:effectLst/>
          </c:spPr>
          <c:marker>
            <c:symbol val="none"/>
          </c:marker>
          <c:cat>
            <c:strRef>
              <c:f>'RtD by site'!$AT$8:$AT$19</c:f>
              <c:strCache>
                <c:ptCount val="12"/>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strCache>
            </c:strRef>
          </c:cat>
          <c:val>
            <c:numRef>
              <c:f>'RtD by site'!$AU$8:$AU$19</c:f>
              <c:numCache>
                <c:formatCode>0%</c:formatCode>
                <c:ptCount val="12"/>
                <c:pt idx="0">
                  <c:v>-1.34228187919463E-2</c:v>
                </c:pt>
                <c:pt idx="1">
                  <c:v>-5.36842105263158E-2</c:v>
                </c:pt>
                <c:pt idx="2">
                  <c:v>-5.70824524312896E-2</c:v>
                </c:pt>
                <c:pt idx="3">
                  <c:v>-0.15909090909090901</c:v>
                </c:pt>
                <c:pt idx="4">
                  <c:v>8.3311555950452101E-2</c:v>
                </c:pt>
                <c:pt idx="5">
                  <c:v>0.15463917525773199</c:v>
                </c:pt>
                <c:pt idx="6">
                  <c:v>0.24489795918367299</c:v>
                </c:pt>
                <c:pt idx="7">
                  <c:v>0.18197997775305899</c:v>
                </c:pt>
                <c:pt idx="8">
                  <c:v>0.17706476530005899</c:v>
                </c:pt>
                <c:pt idx="9">
                  <c:v>-1.7992424242424199E-2</c:v>
                </c:pt>
                <c:pt idx="10">
                  <c:v>2.8331584470094401E-2</c:v>
                </c:pt>
                <c:pt idx="11">
                  <c:v>0.18441558441558401</c:v>
                </c:pt>
              </c:numCache>
            </c:numRef>
          </c:val>
          <c:smooth val="0"/>
          <c:extLst>
            <c:ext xmlns:c16="http://schemas.microsoft.com/office/drawing/2014/chart" uri="{C3380CC4-5D6E-409C-BE32-E72D297353CC}">
              <c16:uniqueId val="{00000000-433F-4D3C-A114-06897B349915}"/>
            </c:ext>
          </c:extLst>
        </c:ser>
        <c:ser>
          <c:idx val="1"/>
          <c:order val="1"/>
          <c:tx>
            <c:strRef>
              <c:f>'RtD by site'!$AV$6:$AV$7</c:f>
              <c:strCache>
                <c:ptCount val="1"/>
                <c:pt idx="0">
                  <c:v>GP referral</c:v>
                </c:pt>
              </c:strCache>
            </c:strRef>
          </c:tx>
          <c:spPr>
            <a:ln w="28575" cap="rnd">
              <a:solidFill>
                <a:schemeClr val="accent2"/>
              </a:solidFill>
              <a:round/>
            </a:ln>
            <a:effectLst/>
          </c:spPr>
          <c:marker>
            <c:symbol val="none"/>
          </c:marker>
          <c:cat>
            <c:strRef>
              <c:f>'RtD by site'!$AT$8:$AT$19</c:f>
              <c:strCache>
                <c:ptCount val="12"/>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strCache>
            </c:strRef>
          </c:cat>
          <c:val>
            <c:numRef>
              <c:f>'RtD by site'!$AV$8:$AV$19</c:f>
              <c:numCache>
                <c:formatCode>0%</c:formatCode>
                <c:ptCount val="12"/>
                <c:pt idx="0">
                  <c:v>-2.81124497991968E-2</c:v>
                </c:pt>
                <c:pt idx="1">
                  <c:v>-6.2992125984251995E-2</c:v>
                </c:pt>
                <c:pt idx="2">
                  <c:v>0.103030303030303</c:v>
                </c:pt>
                <c:pt idx="3">
                  <c:v>-0.36891679748822598</c:v>
                </c:pt>
                <c:pt idx="4">
                  <c:v>-0.40111291444470198</c:v>
                </c:pt>
                <c:pt idx="5">
                  <c:v>-0.35309617918313602</c:v>
                </c:pt>
                <c:pt idx="6">
                  <c:v>-0.21775312066574201</c:v>
                </c:pt>
                <c:pt idx="7">
                  <c:v>-7.9284525790349294E-2</c:v>
                </c:pt>
                <c:pt idx="8">
                  <c:v>1.02401650213643E-2</c:v>
                </c:pt>
                <c:pt idx="9">
                  <c:v>-0.15157342657342701</c:v>
                </c:pt>
                <c:pt idx="10">
                  <c:v>-3.8051750380517502E-2</c:v>
                </c:pt>
                <c:pt idx="11">
                  <c:v>-0.103990505859665</c:v>
                </c:pt>
              </c:numCache>
            </c:numRef>
          </c:val>
          <c:smooth val="0"/>
          <c:extLst>
            <c:ext xmlns:c16="http://schemas.microsoft.com/office/drawing/2014/chart" uri="{C3380CC4-5D6E-409C-BE32-E72D297353CC}">
              <c16:uniqueId val="{00000001-433F-4D3C-A114-06897B349915}"/>
            </c:ext>
          </c:extLst>
        </c:ser>
        <c:ser>
          <c:idx val="2"/>
          <c:order val="2"/>
          <c:tx>
            <c:strRef>
              <c:f>'RtD by site'!$AW$6:$AW$7</c:f>
              <c:strCache>
                <c:ptCount val="1"/>
                <c:pt idx="0">
                  <c:v>Other</c:v>
                </c:pt>
              </c:strCache>
            </c:strRef>
          </c:tx>
          <c:spPr>
            <a:ln w="28575" cap="rnd">
              <a:solidFill>
                <a:schemeClr val="accent3"/>
              </a:solidFill>
              <a:round/>
            </a:ln>
            <a:effectLst/>
          </c:spPr>
          <c:marker>
            <c:symbol val="none"/>
          </c:marker>
          <c:cat>
            <c:strRef>
              <c:f>'RtD by site'!$AT$8:$AT$19</c:f>
              <c:strCache>
                <c:ptCount val="12"/>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strCache>
            </c:strRef>
          </c:cat>
          <c:val>
            <c:numRef>
              <c:f>'RtD by site'!$AW$8:$AW$19</c:f>
              <c:numCache>
                <c:formatCode>0%</c:formatCode>
                <c:ptCount val="12"/>
                <c:pt idx="0">
                  <c:v>3.9936102236421703E-2</c:v>
                </c:pt>
                <c:pt idx="1">
                  <c:v>0.10093457943925201</c:v>
                </c:pt>
                <c:pt idx="2">
                  <c:v>8.0350456791972405E-2</c:v>
                </c:pt>
                <c:pt idx="3">
                  <c:v>-0.25833333333333303</c:v>
                </c:pt>
                <c:pt idx="4">
                  <c:v>-0.243951110002494</c:v>
                </c:pt>
                <c:pt idx="5">
                  <c:v>-0.18637097958584201</c:v>
                </c:pt>
                <c:pt idx="6">
                  <c:v>-6.6945606694560705E-2</c:v>
                </c:pt>
                <c:pt idx="7">
                  <c:v>8.6608557844690903E-2</c:v>
                </c:pt>
                <c:pt idx="8">
                  <c:v>5.8925226912548603E-2</c:v>
                </c:pt>
                <c:pt idx="9">
                  <c:v>0.17097264437689999</c:v>
                </c:pt>
                <c:pt idx="10">
                  <c:v>0.231304347826087</c:v>
                </c:pt>
                <c:pt idx="11">
                  <c:v>0.18518518518518501</c:v>
                </c:pt>
              </c:numCache>
            </c:numRef>
          </c:val>
          <c:smooth val="0"/>
          <c:extLst>
            <c:ext xmlns:c16="http://schemas.microsoft.com/office/drawing/2014/chart" uri="{C3380CC4-5D6E-409C-BE32-E72D297353CC}">
              <c16:uniqueId val="{00000002-433F-4D3C-A114-06897B349915}"/>
            </c:ext>
          </c:extLst>
        </c:ser>
        <c:ser>
          <c:idx val="3"/>
          <c:order val="3"/>
          <c:tx>
            <c:strRef>
              <c:f>'RtD by site'!$AX$6:$AX$7</c:f>
              <c:strCache>
                <c:ptCount val="1"/>
                <c:pt idx="0">
                  <c:v>TWW</c:v>
                </c:pt>
              </c:strCache>
            </c:strRef>
          </c:tx>
          <c:spPr>
            <a:ln w="28575" cap="rnd">
              <a:solidFill>
                <a:schemeClr val="accent4"/>
              </a:solidFill>
              <a:round/>
            </a:ln>
            <a:effectLst/>
          </c:spPr>
          <c:marker>
            <c:symbol val="none"/>
          </c:marker>
          <c:cat>
            <c:strRef>
              <c:f>'RtD by site'!$AT$8:$AT$19</c:f>
              <c:strCache>
                <c:ptCount val="12"/>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strCache>
            </c:strRef>
          </c:cat>
          <c:val>
            <c:numRef>
              <c:f>'RtD by site'!$AX$8:$AX$19</c:f>
              <c:numCache>
                <c:formatCode>0%</c:formatCode>
                <c:ptCount val="12"/>
                <c:pt idx="0">
                  <c:v>-1.6766467065868301E-2</c:v>
                </c:pt>
                <c:pt idx="1">
                  <c:v>-3.3750000000000002E-2</c:v>
                </c:pt>
                <c:pt idx="2">
                  <c:v>0.13453881884538799</c:v>
                </c:pt>
                <c:pt idx="3">
                  <c:v>-0.22168674698795199</c:v>
                </c:pt>
                <c:pt idx="4">
                  <c:v>-0.48997217713888203</c:v>
                </c:pt>
                <c:pt idx="5">
                  <c:v>-0.37079889807162503</c:v>
                </c:pt>
                <c:pt idx="6">
                  <c:v>-0.29359823399558499</c:v>
                </c:pt>
                <c:pt idx="7">
                  <c:v>-0.20652694610778399</c:v>
                </c:pt>
                <c:pt idx="8">
                  <c:v>-0.16873115036622199</c:v>
                </c:pt>
                <c:pt idx="9">
                  <c:v>-0.19256288373935401</c:v>
                </c:pt>
                <c:pt idx="10">
                  <c:v>-0.136419001218027</c:v>
                </c:pt>
                <c:pt idx="11">
                  <c:v>-5.6155112493140702E-2</c:v>
                </c:pt>
              </c:numCache>
            </c:numRef>
          </c:val>
          <c:smooth val="0"/>
          <c:extLst>
            <c:ext xmlns:c16="http://schemas.microsoft.com/office/drawing/2014/chart" uri="{C3380CC4-5D6E-409C-BE32-E72D297353CC}">
              <c16:uniqueId val="{00000003-433F-4D3C-A114-06897B349915}"/>
            </c:ext>
          </c:extLst>
        </c:ser>
        <c:dLbls>
          <c:showLegendKey val="0"/>
          <c:showVal val="0"/>
          <c:showCatName val="0"/>
          <c:showSerName val="0"/>
          <c:showPercent val="0"/>
          <c:showBubbleSize val="0"/>
        </c:dLbls>
        <c:smooth val="0"/>
        <c:axId val="1076891679"/>
        <c:axId val="826620079"/>
      </c:lineChart>
      <c:catAx>
        <c:axId val="107689167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620079"/>
        <c:crosses val="autoZero"/>
        <c:auto val="1"/>
        <c:lblAlgn val="ctr"/>
        <c:lblOffset val="100"/>
        <c:noMultiLvlLbl val="0"/>
      </c:catAx>
      <c:valAx>
        <c:axId val="826620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9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Route to diagnosis by site </a:t>
            </a:r>
          </a:p>
          <a:p>
            <a:pPr>
              <a:defRPr/>
            </a:pPr>
            <a:r>
              <a:rPr lang="en-GB" sz="1800" b="0" i="0" baseline="0">
                <a:effectLst/>
              </a:rPr>
              <a:t>% change Apr-Dec (2019 v 2020)</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'RtD period calcs (SST)'!$S$8</c:f>
              <c:strCache>
                <c:ptCount val="1"/>
                <c:pt idx="0">
                  <c:v>Emergency presentation</c:v>
                </c:pt>
              </c:strCache>
            </c:strRef>
          </c:tx>
          <c:spPr>
            <a:solidFill>
              <a:schemeClr val="accent1"/>
            </a:solidFill>
            <a:ln>
              <a:noFill/>
            </a:ln>
            <a:effectLst/>
          </c:spPr>
          <c:invertIfNegative val="0"/>
          <c:cat>
            <c:strRef>
              <c:f>'RtD period calcs (SST)'!$C$9:$C$24</c:f>
              <c:strCache>
                <c:ptCount val="16"/>
                <c:pt idx="0">
                  <c:v>All sites combined</c:v>
                </c:pt>
                <c:pt idx="1">
                  <c:v>Bone and soft tissue</c:v>
                </c:pt>
                <c:pt idx="2">
                  <c:v>Brain and CNS</c:v>
                </c:pt>
                <c:pt idx="3">
                  <c:v>Breast</c:v>
                </c:pt>
                <c:pt idx="4">
                  <c:v>Colorectal</c:v>
                </c:pt>
                <c:pt idx="5">
                  <c:v>Endocrine</c:v>
                </c:pt>
                <c:pt idx="6">
                  <c:v>Gynaecological</c:v>
                </c:pt>
                <c:pt idx="7">
                  <c:v>Haematological</c:v>
                </c:pt>
                <c:pt idx="8">
                  <c:v>Head and Neck</c:v>
                </c:pt>
                <c:pt idx="9">
                  <c:v>Lung</c:v>
                </c:pt>
                <c:pt idx="10">
                  <c:v>Melanoma</c:v>
                </c:pt>
                <c:pt idx="11">
                  <c:v>Oesophago-gastric</c:v>
                </c:pt>
                <c:pt idx="12">
                  <c:v>Prostate</c:v>
                </c:pt>
                <c:pt idx="13">
                  <c:v>Unknown</c:v>
                </c:pt>
                <c:pt idx="14">
                  <c:v>Upper GI excl OG</c:v>
                </c:pt>
                <c:pt idx="15">
                  <c:v>Urological excl prostate</c:v>
                </c:pt>
              </c:strCache>
            </c:strRef>
          </c:cat>
          <c:val>
            <c:numLit>
              <c:formatCode>General</c:formatCode>
              <c:ptCount val="16"/>
              <c:pt idx="0">
                <c:v>4.5143681294413755E-2</c:v>
              </c:pt>
              <c:pt idx="1">
                <c:v>-6.2352838580273837E-2</c:v>
              </c:pt>
              <c:pt idx="2">
                <c:v>0.10795298539488325</c:v>
              </c:pt>
              <c:pt idx="3">
                <c:v>-8.5336027729993089E-2</c:v>
              </c:pt>
              <c:pt idx="4">
                <c:v>6.2497142214324793E-2</c:v>
              </c:pt>
              <c:pt idx="5">
                <c:v>-0.13514978853148424</c:v>
              </c:pt>
              <c:pt idx="6">
                <c:v>-4.879509817870669E-2</c:v>
              </c:pt>
              <c:pt idx="7">
                <c:v>2.1244520653949509E-2</c:v>
              </c:pt>
              <c:pt idx="8">
                <c:v>0.10075629878077276</c:v>
              </c:pt>
              <c:pt idx="9">
                <c:v>9.5222902224671502E-2</c:v>
              </c:pt>
              <c:pt idx="10">
                <c:v>-0.26171664943123074</c:v>
              </c:pt>
              <c:pt idx="11">
                <c:v>0.12519989444370239</c:v>
              </c:pt>
              <c:pt idx="12">
                <c:v>-4.6418135648181237E-2</c:v>
              </c:pt>
              <c:pt idx="13">
                <c:v>7.8595164889865801E-2</c:v>
              </c:pt>
              <c:pt idx="14">
                <c:v>-2.5457795460556085E-3</c:v>
              </c:pt>
              <c:pt idx="15">
                <c:v>0</c:v>
              </c:pt>
            </c:numLit>
          </c:val>
          <c:extLst>
            <c:ext xmlns:c16="http://schemas.microsoft.com/office/drawing/2014/chart" uri="{C3380CC4-5D6E-409C-BE32-E72D297353CC}">
              <c16:uniqueId val="{00000000-5473-480C-A445-AE716089D513}"/>
            </c:ext>
          </c:extLst>
        </c:ser>
        <c:ser>
          <c:idx val="1"/>
          <c:order val="1"/>
          <c:tx>
            <c:strRef>
              <c:f>'RtD period calcs (SST)'!$T$8</c:f>
              <c:strCache>
                <c:ptCount val="1"/>
                <c:pt idx="0">
                  <c:v>GP referral</c:v>
                </c:pt>
              </c:strCache>
            </c:strRef>
          </c:tx>
          <c:spPr>
            <a:solidFill>
              <a:schemeClr val="accent4"/>
            </a:solidFill>
            <a:ln>
              <a:noFill/>
            </a:ln>
            <a:effectLst/>
          </c:spPr>
          <c:invertIfNegative val="0"/>
          <c:cat>
            <c:strRef>
              <c:f>'RtD period calcs (SST)'!$C$9:$C$24</c:f>
              <c:strCache>
                <c:ptCount val="16"/>
                <c:pt idx="0">
                  <c:v>All sites combined</c:v>
                </c:pt>
                <c:pt idx="1">
                  <c:v>Bone and soft tissue</c:v>
                </c:pt>
                <c:pt idx="2">
                  <c:v>Brain and CNS</c:v>
                </c:pt>
                <c:pt idx="3">
                  <c:v>Breast</c:v>
                </c:pt>
                <c:pt idx="4">
                  <c:v>Colorectal</c:v>
                </c:pt>
                <c:pt idx="5">
                  <c:v>Endocrine</c:v>
                </c:pt>
                <c:pt idx="6">
                  <c:v>Gynaecological</c:v>
                </c:pt>
                <c:pt idx="7">
                  <c:v>Haematological</c:v>
                </c:pt>
                <c:pt idx="8">
                  <c:v>Head and Neck</c:v>
                </c:pt>
                <c:pt idx="9">
                  <c:v>Lung</c:v>
                </c:pt>
                <c:pt idx="10">
                  <c:v>Melanoma</c:v>
                </c:pt>
                <c:pt idx="11">
                  <c:v>Oesophago-gastric</c:v>
                </c:pt>
                <c:pt idx="12">
                  <c:v>Prostate</c:v>
                </c:pt>
                <c:pt idx="13">
                  <c:v>Unknown</c:v>
                </c:pt>
                <c:pt idx="14">
                  <c:v>Upper GI excl OG</c:v>
                </c:pt>
                <c:pt idx="15">
                  <c:v>Urological excl prostate</c:v>
                </c:pt>
              </c:strCache>
            </c:strRef>
          </c:cat>
          <c:val>
            <c:numLit>
              <c:formatCode>General</c:formatCode>
              <c:ptCount val="16"/>
              <c:pt idx="0">
                <c:v>-0.27583246524787258</c:v>
              </c:pt>
              <c:pt idx="1">
                <c:v>-0.3284504653341328</c:v>
              </c:pt>
              <c:pt idx="2">
                <c:v>-0.28669027022776739</c:v>
              </c:pt>
              <c:pt idx="3">
                <c:v>-8.8677857837374502E-2</c:v>
              </c:pt>
              <c:pt idx="4">
                <c:v>-0.33776005279961951</c:v>
              </c:pt>
              <c:pt idx="5">
                <c:v>-0.25732767836597553</c:v>
              </c:pt>
              <c:pt idx="6">
                <c:v>-0.222633126228969</c:v>
              </c:pt>
              <c:pt idx="7">
                <c:v>-0.29392686476300262</c:v>
              </c:pt>
              <c:pt idx="8">
                <c:v>-0.24229745806885347</c:v>
              </c:pt>
              <c:pt idx="9">
                <c:v>-0.19142049454966675</c:v>
              </c:pt>
              <c:pt idx="10">
                <c:v>-0.38258905410358923</c:v>
              </c:pt>
              <c:pt idx="11">
                <c:v>-0.29147945067719933</c:v>
              </c:pt>
              <c:pt idx="12">
                <c:v>-0.36347767773655187</c:v>
              </c:pt>
              <c:pt idx="13">
                <c:v>-0.17983813005051197</c:v>
              </c:pt>
              <c:pt idx="14">
                <c:v>-0.25221012878382665</c:v>
              </c:pt>
              <c:pt idx="15">
                <c:v>0</c:v>
              </c:pt>
            </c:numLit>
          </c:val>
          <c:extLst>
            <c:ext xmlns:c16="http://schemas.microsoft.com/office/drawing/2014/chart" uri="{C3380CC4-5D6E-409C-BE32-E72D297353CC}">
              <c16:uniqueId val="{00000001-5473-480C-A445-AE716089D513}"/>
            </c:ext>
          </c:extLst>
        </c:ser>
        <c:ser>
          <c:idx val="2"/>
          <c:order val="2"/>
          <c:tx>
            <c:strRef>
              <c:f>'RtD period calcs (SST)'!$U$8</c:f>
              <c:strCache>
                <c:ptCount val="1"/>
                <c:pt idx="0">
                  <c:v>Other</c:v>
                </c:pt>
              </c:strCache>
            </c:strRef>
          </c:tx>
          <c:spPr>
            <a:solidFill>
              <a:schemeClr val="accent3"/>
            </a:solidFill>
            <a:ln>
              <a:noFill/>
            </a:ln>
            <a:effectLst/>
          </c:spPr>
          <c:invertIfNegative val="0"/>
          <c:cat>
            <c:strRef>
              <c:f>'RtD period calcs (SST)'!$C$9:$C$24</c:f>
              <c:strCache>
                <c:ptCount val="16"/>
                <c:pt idx="0">
                  <c:v>All sites combined</c:v>
                </c:pt>
                <c:pt idx="1">
                  <c:v>Bone and soft tissue</c:v>
                </c:pt>
                <c:pt idx="2">
                  <c:v>Brain and CNS</c:v>
                </c:pt>
                <c:pt idx="3">
                  <c:v>Breast</c:v>
                </c:pt>
                <c:pt idx="4">
                  <c:v>Colorectal</c:v>
                </c:pt>
                <c:pt idx="5">
                  <c:v>Endocrine</c:v>
                </c:pt>
                <c:pt idx="6">
                  <c:v>Gynaecological</c:v>
                </c:pt>
                <c:pt idx="7">
                  <c:v>Haematological</c:v>
                </c:pt>
                <c:pt idx="8">
                  <c:v>Head and Neck</c:v>
                </c:pt>
                <c:pt idx="9">
                  <c:v>Lung</c:v>
                </c:pt>
                <c:pt idx="10">
                  <c:v>Melanoma</c:v>
                </c:pt>
                <c:pt idx="11">
                  <c:v>Oesophago-gastric</c:v>
                </c:pt>
                <c:pt idx="12">
                  <c:v>Prostate</c:v>
                </c:pt>
                <c:pt idx="13">
                  <c:v>Unknown</c:v>
                </c:pt>
                <c:pt idx="14">
                  <c:v>Upper GI excl OG</c:v>
                </c:pt>
                <c:pt idx="15">
                  <c:v>Urological excl prostate</c:v>
                </c:pt>
              </c:strCache>
            </c:strRef>
          </c:cat>
          <c:val>
            <c:numLit>
              <c:formatCode>General</c:formatCode>
              <c:ptCount val="16"/>
              <c:pt idx="0">
                <c:v>-8.7840870028836782E-2</c:v>
              </c:pt>
              <c:pt idx="1">
                <c:v>-5.3498707250267348E-2</c:v>
              </c:pt>
              <c:pt idx="2">
                <c:v>-0.10992876619652897</c:v>
              </c:pt>
              <c:pt idx="3">
                <c:v>-0.23742864314836745</c:v>
              </c:pt>
              <c:pt idx="4">
                <c:v>-0.10979326096882921</c:v>
              </c:pt>
              <c:pt idx="5">
                <c:v>-4.2112360244939495E-3</c:v>
              </c:pt>
              <c:pt idx="6">
                <c:v>2.534761478881549E-2</c:v>
              </c:pt>
              <c:pt idx="7">
                <c:v>-1.4194538536045864E-2</c:v>
              </c:pt>
              <c:pt idx="8">
                <c:v>-0.19123262354957507</c:v>
              </c:pt>
              <c:pt idx="9">
                <c:v>-4.2920709699922465E-3</c:v>
              </c:pt>
              <c:pt idx="10">
                <c:v>-0.18192359479001902</c:v>
              </c:pt>
              <c:pt idx="11">
                <c:v>-0.25687423501888651</c:v>
              </c:pt>
              <c:pt idx="12">
                <c:v>-0.2494998679168241</c:v>
              </c:pt>
              <c:pt idx="13">
                <c:v>-8.4553446971652093E-3</c:v>
              </c:pt>
              <c:pt idx="14">
                <c:v>-3.3802786072582969E-2</c:v>
              </c:pt>
              <c:pt idx="15">
                <c:v>0</c:v>
              </c:pt>
            </c:numLit>
          </c:val>
          <c:extLst>
            <c:ext xmlns:c16="http://schemas.microsoft.com/office/drawing/2014/chart" uri="{C3380CC4-5D6E-409C-BE32-E72D297353CC}">
              <c16:uniqueId val="{00000002-5473-480C-A445-AE716089D513}"/>
            </c:ext>
          </c:extLst>
        </c:ser>
        <c:ser>
          <c:idx val="3"/>
          <c:order val="3"/>
          <c:tx>
            <c:strRef>
              <c:f>'RtD period calcs (SST)'!$V$8</c:f>
              <c:strCache>
                <c:ptCount val="1"/>
                <c:pt idx="0">
                  <c:v>Screening</c:v>
                </c:pt>
              </c:strCache>
            </c:strRef>
          </c:tx>
          <c:spPr>
            <a:solidFill>
              <a:schemeClr val="accent1">
                <a:lumMod val="40000"/>
                <a:lumOff val="60000"/>
              </a:schemeClr>
            </a:solidFill>
            <a:ln>
              <a:noFill/>
            </a:ln>
            <a:effectLst/>
          </c:spPr>
          <c:invertIfNegative val="0"/>
          <c:cat>
            <c:strRef>
              <c:f>'RtD period calcs (SST)'!$C$9:$C$24</c:f>
              <c:strCache>
                <c:ptCount val="16"/>
                <c:pt idx="0">
                  <c:v>All sites combined</c:v>
                </c:pt>
                <c:pt idx="1">
                  <c:v>Bone and soft tissue</c:v>
                </c:pt>
                <c:pt idx="2">
                  <c:v>Brain and CNS</c:v>
                </c:pt>
                <c:pt idx="3">
                  <c:v>Breast</c:v>
                </c:pt>
                <c:pt idx="4">
                  <c:v>Colorectal</c:v>
                </c:pt>
                <c:pt idx="5">
                  <c:v>Endocrine</c:v>
                </c:pt>
                <c:pt idx="6">
                  <c:v>Gynaecological</c:v>
                </c:pt>
                <c:pt idx="7">
                  <c:v>Haematological</c:v>
                </c:pt>
                <c:pt idx="8">
                  <c:v>Head and Neck</c:v>
                </c:pt>
                <c:pt idx="9">
                  <c:v>Lung</c:v>
                </c:pt>
                <c:pt idx="10">
                  <c:v>Melanoma</c:v>
                </c:pt>
                <c:pt idx="11">
                  <c:v>Oesophago-gastric</c:v>
                </c:pt>
                <c:pt idx="12">
                  <c:v>Prostate</c:v>
                </c:pt>
                <c:pt idx="13">
                  <c:v>Unknown</c:v>
                </c:pt>
                <c:pt idx="14">
                  <c:v>Upper GI excl OG</c:v>
                </c:pt>
                <c:pt idx="15">
                  <c:v>Urological excl prostate</c:v>
                </c:pt>
              </c:strCache>
            </c:strRef>
          </c:cat>
          <c:val>
            <c:numLit>
              <c:formatCode>General</c:formatCode>
              <c:ptCount val="16"/>
              <c:pt idx="0">
                <c:v>-0.51942869504323541</c:v>
              </c:pt>
              <c:pt idx="1">
                <c:v>0</c:v>
              </c:pt>
              <c:pt idx="2">
                <c:v>0</c:v>
              </c:pt>
              <c:pt idx="3">
                <c:v>-0.59802672697578574</c:v>
              </c:pt>
              <c:pt idx="4">
                <c:v>-0.32162886910901028</c:v>
              </c:pt>
              <c:pt idx="5">
                <c:v>0</c:v>
              </c:pt>
              <c:pt idx="6">
                <c:v>-0.21636889935791981</c:v>
              </c:pt>
              <c:pt idx="7">
                <c:v>0</c:v>
              </c:pt>
              <c:pt idx="8">
                <c:v>0</c:v>
              </c:pt>
              <c:pt idx="9">
                <c:v>0</c:v>
              </c:pt>
              <c:pt idx="10">
                <c:v>0</c:v>
              </c:pt>
              <c:pt idx="11">
                <c:v>0</c:v>
              </c:pt>
              <c:pt idx="12">
                <c:v>0</c:v>
              </c:pt>
              <c:pt idx="13">
                <c:v>0</c:v>
              </c:pt>
              <c:pt idx="14">
                <c:v>0</c:v>
              </c:pt>
              <c:pt idx="15">
                <c:v>0</c:v>
              </c:pt>
            </c:numLit>
          </c:val>
          <c:extLst>
            <c:ext xmlns:c16="http://schemas.microsoft.com/office/drawing/2014/chart" uri="{C3380CC4-5D6E-409C-BE32-E72D297353CC}">
              <c16:uniqueId val="{00000003-5473-480C-A445-AE716089D513}"/>
            </c:ext>
          </c:extLst>
        </c:ser>
        <c:ser>
          <c:idx val="4"/>
          <c:order val="4"/>
          <c:tx>
            <c:strRef>
              <c:f>'RtD period calcs (SST)'!$W$8</c:f>
              <c:strCache>
                <c:ptCount val="1"/>
                <c:pt idx="0">
                  <c:v>TWW</c:v>
                </c:pt>
              </c:strCache>
            </c:strRef>
          </c:tx>
          <c:spPr>
            <a:solidFill>
              <a:schemeClr val="accent5"/>
            </a:solidFill>
            <a:ln>
              <a:noFill/>
            </a:ln>
            <a:effectLst/>
          </c:spPr>
          <c:invertIfNegative val="0"/>
          <c:cat>
            <c:strRef>
              <c:f>'RtD period calcs (SST)'!$C$9:$C$24</c:f>
              <c:strCache>
                <c:ptCount val="16"/>
                <c:pt idx="0">
                  <c:v>All sites combined</c:v>
                </c:pt>
                <c:pt idx="1">
                  <c:v>Bone and soft tissue</c:v>
                </c:pt>
                <c:pt idx="2">
                  <c:v>Brain and CNS</c:v>
                </c:pt>
                <c:pt idx="3">
                  <c:v>Breast</c:v>
                </c:pt>
                <c:pt idx="4">
                  <c:v>Colorectal</c:v>
                </c:pt>
                <c:pt idx="5">
                  <c:v>Endocrine</c:v>
                </c:pt>
                <c:pt idx="6">
                  <c:v>Gynaecological</c:v>
                </c:pt>
                <c:pt idx="7">
                  <c:v>Haematological</c:v>
                </c:pt>
                <c:pt idx="8">
                  <c:v>Head and Neck</c:v>
                </c:pt>
                <c:pt idx="9">
                  <c:v>Lung</c:v>
                </c:pt>
                <c:pt idx="10">
                  <c:v>Melanoma</c:v>
                </c:pt>
                <c:pt idx="11">
                  <c:v>Oesophago-gastric</c:v>
                </c:pt>
                <c:pt idx="12">
                  <c:v>Prostate</c:v>
                </c:pt>
                <c:pt idx="13">
                  <c:v>Unknown</c:v>
                </c:pt>
                <c:pt idx="14">
                  <c:v>Upper GI excl OG</c:v>
                </c:pt>
                <c:pt idx="15">
                  <c:v>Urological excl prostate</c:v>
                </c:pt>
              </c:strCache>
            </c:strRef>
          </c:cat>
          <c:val>
            <c:numLit>
              <c:formatCode>General</c:formatCode>
              <c:ptCount val="16"/>
              <c:pt idx="0">
                <c:v>-0.14745006356546417</c:v>
              </c:pt>
              <c:pt idx="1">
                <c:v>4.4099108121163556E-2</c:v>
              </c:pt>
              <c:pt idx="2">
                <c:v>-9.2631556347553476E-2</c:v>
              </c:pt>
              <c:pt idx="3">
                <c:v>-3.0305532935212924E-2</c:v>
              </c:pt>
              <c:pt idx="4">
                <c:v>-0.11999080931581958</c:v>
              </c:pt>
              <c:pt idx="5">
                <c:v>-8.8492739175034751E-2</c:v>
              </c:pt>
              <c:pt idx="6">
                <c:v>-5.511062613190125E-2</c:v>
              </c:pt>
              <c:pt idx="7">
                <c:v>-0.10445051250570353</c:v>
              </c:pt>
              <c:pt idx="8">
                <c:v>-7.7622510757739599E-2</c:v>
              </c:pt>
              <c:pt idx="9">
                <c:v>-0.23873791469065633</c:v>
              </c:pt>
              <c:pt idx="10">
                <c:v>-0.15178083037408638</c:v>
              </c:pt>
              <c:pt idx="11">
                <c:v>-8.3770481216757703E-2</c:v>
              </c:pt>
              <c:pt idx="12">
                <c:v>-0.3441133484057422</c:v>
              </c:pt>
              <c:pt idx="13">
                <c:v>4.1620148407700855E-2</c:v>
              </c:pt>
              <c:pt idx="14">
                <c:v>-0.10807479525994775</c:v>
              </c:pt>
              <c:pt idx="15">
                <c:v>0</c:v>
              </c:pt>
            </c:numLit>
          </c:val>
          <c:extLst>
            <c:ext xmlns:c16="http://schemas.microsoft.com/office/drawing/2014/chart" uri="{C3380CC4-5D6E-409C-BE32-E72D297353CC}">
              <c16:uniqueId val="{00000004-5473-480C-A445-AE716089D513}"/>
            </c:ext>
          </c:extLst>
        </c:ser>
        <c:dLbls>
          <c:showLegendKey val="0"/>
          <c:showVal val="0"/>
          <c:showCatName val="0"/>
          <c:showSerName val="0"/>
          <c:showPercent val="0"/>
          <c:showBubbleSize val="0"/>
        </c:dLbls>
        <c:gapWidth val="182"/>
        <c:axId val="826766815"/>
        <c:axId val="512710063"/>
      </c:barChart>
      <c:catAx>
        <c:axId val="826766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2710063"/>
        <c:crosses val="autoZero"/>
        <c:auto val="1"/>
        <c:lblAlgn val="ctr"/>
        <c:lblOffset val="100"/>
        <c:noMultiLvlLbl val="0"/>
      </c:catAx>
      <c:valAx>
        <c:axId val="51271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7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Emergency presentations</a:t>
            </a:r>
          </a:p>
          <a:p>
            <a:pPr>
              <a:defRPr/>
            </a:pPr>
            <a:r>
              <a:rPr lang="en-GB" sz="1100" b="0"/>
              <a:t>%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9"/>
            <c:invertIfNegative val="0"/>
            <c:bubble3D val="0"/>
            <c:spPr>
              <a:solidFill>
                <a:schemeClr val="accent6"/>
              </a:solidFill>
              <a:ln>
                <a:noFill/>
              </a:ln>
              <a:effectLst/>
            </c:spPr>
            <c:extLst>
              <c:ext xmlns:c16="http://schemas.microsoft.com/office/drawing/2014/chart" uri="{C3380CC4-5D6E-409C-BE32-E72D297353CC}">
                <c16:uniqueId val="{00000001-8C2B-4688-9B67-7D2FA82B99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'RtD period calcs (SST)'!$AB$29:$AB$44</c:f>
              <c:strCache>
                <c:ptCount val="16"/>
                <c:pt idx="0">
                  <c:v>Melanoma</c:v>
                </c:pt>
                <c:pt idx="1">
                  <c:v>Endocrine</c:v>
                </c:pt>
                <c:pt idx="2">
                  <c:v>Breast</c:v>
                </c:pt>
                <c:pt idx="3">
                  <c:v>Bone and soft tissue</c:v>
                </c:pt>
                <c:pt idx="4">
                  <c:v>Gynaecological</c:v>
                </c:pt>
                <c:pt idx="5">
                  <c:v>Prostate</c:v>
                </c:pt>
                <c:pt idx="6">
                  <c:v>Urological excl prostate</c:v>
                </c:pt>
                <c:pt idx="7">
                  <c:v>Unknown</c:v>
                </c:pt>
                <c:pt idx="8">
                  <c:v>Haematological</c:v>
                </c:pt>
                <c:pt idx="9">
                  <c:v>All sites combined</c:v>
                </c:pt>
                <c:pt idx="10">
                  <c:v>Colorectal</c:v>
                </c:pt>
                <c:pt idx="11">
                  <c:v>Upper GI excl OG</c:v>
                </c:pt>
                <c:pt idx="12">
                  <c:v>Lung</c:v>
                </c:pt>
                <c:pt idx="13">
                  <c:v>Head and Neck</c:v>
                </c:pt>
                <c:pt idx="14">
                  <c:v>Brain and CNS</c:v>
                </c:pt>
                <c:pt idx="15">
                  <c:v>Oesophago-gastric</c:v>
                </c:pt>
              </c:strCache>
            </c:strRef>
          </c:cat>
          <c:val>
            <c:numRef>
              <c:f>'RtD period calcs (SST)'!$AC$29:$AC$44</c:f>
              <c:numCache>
                <c:formatCode>0%</c:formatCode>
                <c:ptCount val="16"/>
                <c:pt idx="0">
                  <c:v>-0.26171664943123074</c:v>
                </c:pt>
                <c:pt idx="1">
                  <c:v>-0.13514978853148424</c:v>
                </c:pt>
                <c:pt idx="2">
                  <c:v>-8.5336027729993089E-2</c:v>
                </c:pt>
                <c:pt idx="3">
                  <c:v>-6.2352838580273837E-2</c:v>
                </c:pt>
                <c:pt idx="4">
                  <c:v>-4.879509817870669E-2</c:v>
                </c:pt>
                <c:pt idx="5">
                  <c:v>-4.6418135648181237E-2</c:v>
                </c:pt>
                <c:pt idx="6">
                  <c:v>-2.5457795460556085E-3</c:v>
                </c:pt>
                <c:pt idx="7">
                  <c:v>1.4240032349819113E-2</c:v>
                </c:pt>
                <c:pt idx="8">
                  <c:v>2.1244520653949509E-2</c:v>
                </c:pt>
                <c:pt idx="9">
                  <c:v>4.5143681294413755E-2</c:v>
                </c:pt>
                <c:pt idx="10">
                  <c:v>6.2497142214324793E-2</c:v>
                </c:pt>
                <c:pt idx="11">
                  <c:v>7.8595164889865801E-2</c:v>
                </c:pt>
                <c:pt idx="12">
                  <c:v>9.5222902224671502E-2</c:v>
                </c:pt>
                <c:pt idx="13">
                  <c:v>0.10075629878077276</c:v>
                </c:pt>
                <c:pt idx="14">
                  <c:v>0.10795298539488325</c:v>
                </c:pt>
                <c:pt idx="15">
                  <c:v>0.12519989444370239</c:v>
                </c:pt>
              </c:numCache>
            </c:numRef>
          </c:val>
          <c:extLst>
            <c:ext xmlns:c16="http://schemas.microsoft.com/office/drawing/2014/chart" uri="{C3380CC4-5D6E-409C-BE32-E72D297353CC}">
              <c16:uniqueId val="{00000000-8C2B-4688-9B67-7D2FA82B99A2}"/>
            </c:ext>
          </c:extLst>
        </c:ser>
        <c:dLbls>
          <c:showLegendKey val="0"/>
          <c:showVal val="0"/>
          <c:showCatName val="0"/>
          <c:showSerName val="0"/>
          <c:showPercent val="0"/>
          <c:showBubbleSize val="0"/>
        </c:dLbls>
        <c:gapWidth val="38"/>
        <c:axId val="1012288703"/>
        <c:axId val="609701679"/>
      </c:barChart>
      <c:catAx>
        <c:axId val="101228870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01679"/>
        <c:crosses val="autoZero"/>
        <c:auto val="1"/>
        <c:lblAlgn val="ctr"/>
        <c:lblOffset val="100"/>
        <c:noMultiLvlLbl val="0"/>
      </c:catAx>
      <c:valAx>
        <c:axId val="60970167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1228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GP referral</a:t>
            </a:r>
          </a:p>
          <a:p>
            <a:pPr>
              <a:defRPr/>
            </a:pPr>
            <a:r>
              <a:rPr lang="en-GB" sz="1100" b="0"/>
              <a:t>%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4"/>
            </a:solidFill>
            <a:ln>
              <a:noFill/>
            </a:ln>
            <a:effectLst/>
          </c:spPr>
          <c:invertIfNegative val="0"/>
          <c:dPt>
            <c:idx val="7"/>
            <c:invertIfNegative val="0"/>
            <c:bubble3D val="0"/>
            <c:spPr>
              <a:solidFill>
                <a:schemeClr val="accent6"/>
              </a:solidFill>
              <a:ln>
                <a:noFill/>
              </a:ln>
              <a:effectLst/>
            </c:spPr>
            <c:extLst>
              <c:ext xmlns:c16="http://schemas.microsoft.com/office/drawing/2014/chart" uri="{C3380CC4-5D6E-409C-BE32-E72D297353CC}">
                <c16:uniqueId val="{00000009-AE88-4029-820A-80B94D7293AF}"/>
              </c:ext>
            </c:extLst>
          </c:dPt>
          <c:dPt>
            <c:idx val="9"/>
            <c:invertIfNegative val="0"/>
            <c:bubble3D val="0"/>
            <c:spPr>
              <a:solidFill>
                <a:schemeClr val="accent4"/>
              </a:solidFill>
              <a:ln>
                <a:noFill/>
              </a:ln>
              <a:effectLst/>
            </c:spPr>
            <c:extLst>
              <c:ext xmlns:c16="http://schemas.microsoft.com/office/drawing/2014/chart" uri="{C3380CC4-5D6E-409C-BE32-E72D297353CC}">
                <c16:uniqueId val="{00000001-AE88-4029-820A-80B94D7293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'RtD period calcs (SST)'!$AD$29:$AD$44</c:f>
              <c:strCache>
                <c:ptCount val="16"/>
                <c:pt idx="0">
                  <c:v>Melanoma</c:v>
                </c:pt>
                <c:pt idx="1">
                  <c:v>Prostate</c:v>
                </c:pt>
                <c:pt idx="2">
                  <c:v>Colorectal</c:v>
                </c:pt>
                <c:pt idx="3">
                  <c:v>Bone and soft tissue</c:v>
                </c:pt>
                <c:pt idx="4">
                  <c:v>Haematological</c:v>
                </c:pt>
                <c:pt idx="5">
                  <c:v>Oesophago-gastric</c:v>
                </c:pt>
                <c:pt idx="6">
                  <c:v>Brain and CNS</c:v>
                </c:pt>
                <c:pt idx="7">
                  <c:v>All sites combined</c:v>
                </c:pt>
                <c:pt idx="8">
                  <c:v>Endocrine</c:v>
                </c:pt>
                <c:pt idx="9">
                  <c:v>Urological excl prostate</c:v>
                </c:pt>
                <c:pt idx="10">
                  <c:v>Head and Neck</c:v>
                </c:pt>
                <c:pt idx="11">
                  <c:v>Gynaecological</c:v>
                </c:pt>
                <c:pt idx="12">
                  <c:v>Lung</c:v>
                </c:pt>
                <c:pt idx="13">
                  <c:v>Upper GI excl OG</c:v>
                </c:pt>
                <c:pt idx="14">
                  <c:v>Unknown</c:v>
                </c:pt>
                <c:pt idx="15">
                  <c:v>Breast</c:v>
                </c:pt>
              </c:strCache>
            </c:strRef>
          </c:cat>
          <c:val>
            <c:numRef>
              <c:f>'RtD period calcs (SST)'!$AE$29:$AE$44</c:f>
              <c:numCache>
                <c:formatCode>0%</c:formatCode>
                <c:ptCount val="16"/>
                <c:pt idx="0">
                  <c:v>-0.38258905410358923</c:v>
                </c:pt>
                <c:pt idx="1">
                  <c:v>-0.36347767773655187</c:v>
                </c:pt>
                <c:pt idx="2">
                  <c:v>-0.33776005279961951</c:v>
                </c:pt>
                <c:pt idx="3">
                  <c:v>-0.3284504653341328</c:v>
                </c:pt>
                <c:pt idx="4">
                  <c:v>-0.29392686476300262</c:v>
                </c:pt>
                <c:pt idx="5">
                  <c:v>-0.29147945067719933</c:v>
                </c:pt>
                <c:pt idx="6">
                  <c:v>-0.28669027022776739</c:v>
                </c:pt>
                <c:pt idx="7">
                  <c:v>-0.27583246524787258</c:v>
                </c:pt>
                <c:pt idx="8">
                  <c:v>-0.25732767836597553</c:v>
                </c:pt>
                <c:pt idx="9">
                  <c:v>-0.25221012878382665</c:v>
                </c:pt>
                <c:pt idx="10">
                  <c:v>-0.24229745806885347</c:v>
                </c:pt>
                <c:pt idx="11">
                  <c:v>-0.222633126228969</c:v>
                </c:pt>
                <c:pt idx="12">
                  <c:v>-0.19142049454966675</c:v>
                </c:pt>
                <c:pt idx="13">
                  <c:v>-0.17983813005051197</c:v>
                </c:pt>
                <c:pt idx="14">
                  <c:v>-0.17188536619133324</c:v>
                </c:pt>
                <c:pt idx="15">
                  <c:v>-8.8677857837374502E-2</c:v>
                </c:pt>
              </c:numCache>
            </c:numRef>
          </c:val>
          <c:extLst>
            <c:ext xmlns:c16="http://schemas.microsoft.com/office/drawing/2014/chart" uri="{C3380CC4-5D6E-409C-BE32-E72D297353CC}">
              <c16:uniqueId val="{00000002-AE88-4029-820A-80B94D7293AF}"/>
            </c:ext>
          </c:extLst>
        </c:ser>
        <c:dLbls>
          <c:showLegendKey val="0"/>
          <c:showVal val="0"/>
          <c:showCatName val="0"/>
          <c:showSerName val="0"/>
          <c:showPercent val="0"/>
          <c:showBubbleSize val="0"/>
        </c:dLbls>
        <c:gapWidth val="38"/>
        <c:axId val="1012288703"/>
        <c:axId val="609701679"/>
      </c:barChart>
      <c:catAx>
        <c:axId val="101228870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01679"/>
        <c:crosses val="autoZero"/>
        <c:auto val="1"/>
        <c:lblAlgn val="ctr"/>
        <c:lblOffset val="100"/>
        <c:noMultiLvlLbl val="0"/>
      </c:catAx>
      <c:valAx>
        <c:axId val="60970167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1228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Other</a:t>
            </a:r>
          </a:p>
          <a:p>
            <a:pPr>
              <a:defRPr/>
            </a:pPr>
            <a:r>
              <a:rPr lang="en-GB" sz="1100" b="0"/>
              <a:t>%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77149885698141E-2"/>
          <c:y val="0.14607189488171005"/>
          <c:w val="0.53441952591272024"/>
          <c:h val="0.78685338375392866"/>
        </c:manualLayout>
      </c:layout>
      <c:barChart>
        <c:barDir val="bar"/>
        <c:grouping val="clustered"/>
        <c:varyColors val="0"/>
        <c:ser>
          <c:idx val="0"/>
          <c:order val="0"/>
          <c:spPr>
            <a:solidFill>
              <a:schemeClr val="accent3"/>
            </a:solidFill>
            <a:ln>
              <a:noFill/>
            </a:ln>
            <a:effectLst/>
          </c:spPr>
          <c:invertIfNegative val="0"/>
          <c:dPt>
            <c:idx val="7"/>
            <c:invertIfNegative val="0"/>
            <c:bubble3D val="0"/>
            <c:spPr>
              <a:solidFill>
                <a:schemeClr val="accent6"/>
              </a:solidFill>
              <a:ln>
                <a:noFill/>
              </a:ln>
              <a:effectLst/>
            </c:spPr>
            <c:extLst>
              <c:ext xmlns:c16="http://schemas.microsoft.com/office/drawing/2014/chart" uri="{C3380CC4-5D6E-409C-BE32-E72D297353CC}">
                <c16:uniqueId val="{00000003-870C-49DE-A1E4-813833524B9B}"/>
              </c:ext>
            </c:extLst>
          </c:dPt>
          <c:dPt>
            <c:idx val="9"/>
            <c:invertIfNegative val="0"/>
            <c:bubble3D val="0"/>
            <c:spPr>
              <a:solidFill>
                <a:schemeClr val="accent3"/>
              </a:solidFill>
              <a:ln>
                <a:noFill/>
              </a:ln>
              <a:effectLst/>
            </c:spPr>
            <c:extLst>
              <c:ext xmlns:c16="http://schemas.microsoft.com/office/drawing/2014/chart" uri="{C3380CC4-5D6E-409C-BE32-E72D297353CC}">
                <c16:uniqueId val="{00000001-870C-49DE-A1E4-813833524B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'RtD period calcs (SST)'!$AF$29:$AF$44</c:f>
              <c:strCache>
                <c:ptCount val="16"/>
                <c:pt idx="0">
                  <c:v>Oesophago-gastric</c:v>
                </c:pt>
                <c:pt idx="1">
                  <c:v>Prostate</c:v>
                </c:pt>
                <c:pt idx="2">
                  <c:v>Breast</c:v>
                </c:pt>
                <c:pt idx="3">
                  <c:v>Head and Neck</c:v>
                </c:pt>
                <c:pt idx="4">
                  <c:v>Melanoma</c:v>
                </c:pt>
                <c:pt idx="5">
                  <c:v>Brain and CNS</c:v>
                </c:pt>
                <c:pt idx="6">
                  <c:v>Colorectal</c:v>
                </c:pt>
                <c:pt idx="7">
                  <c:v>All sites combined</c:v>
                </c:pt>
                <c:pt idx="8">
                  <c:v>Bone and soft tissue</c:v>
                </c:pt>
                <c:pt idx="9">
                  <c:v>Urological excl prostate</c:v>
                </c:pt>
                <c:pt idx="10">
                  <c:v>Unknown</c:v>
                </c:pt>
                <c:pt idx="11">
                  <c:v>Haematological</c:v>
                </c:pt>
                <c:pt idx="12">
                  <c:v>Upper GI excl OG</c:v>
                </c:pt>
                <c:pt idx="13">
                  <c:v>Lung</c:v>
                </c:pt>
                <c:pt idx="14">
                  <c:v>Endocrine</c:v>
                </c:pt>
                <c:pt idx="15">
                  <c:v>Gynaecological</c:v>
                </c:pt>
              </c:strCache>
            </c:strRef>
          </c:cat>
          <c:val>
            <c:numRef>
              <c:f>'RtD period calcs (SST)'!$AG$29:$AG$44</c:f>
              <c:numCache>
                <c:formatCode>0%</c:formatCode>
                <c:ptCount val="16"/>
                <c:pt idx="0">
                  <c:v>-0.25687423501888651</c:v>
                </c:pt>
                <c:pt idx="1">
                  <c:v>-0.2494998679168241</c:v>
                </c:pt>
                <c:pt idx="2">
                  <c:v>-0.23742864314836745</c:v>
                </c:pt>
                <c:pt idx="3">
                  <c:v>-0.19123262354957507</c:v>
                </c:pt>
                <c:pt idx="4">
                  <c:v>-0.18192359479001902</c:v>
                </c:pt>
                <c:pt idx="5">
                  <c:v>-0.10992876619652897</c:v>
                </c:pt>
                <c:pt idx="6">
                  <c:v>-0.10979326096882921</c:v>
                </c:pt>
                <c:pt idx="7">
                  <c:v>-8.7840870028836782E-2</c:v>
                </c:pt>
                <c:pt idx="8">
                  <c:v>-5.3498707250267348E-2</c:v>
                </c:pt>
                <c:pt idx="9">
                  <c:v>-3.3802786072582969E-2</c:v>
                </c:pt>
                <c:pt idx="10">
                  <c:v>-3.1907489348439261E-2</c:v>
                </c:pt>
                <c:pt idx="11">
                  <c:v>-1.4194538536045864E-2</c:v>
                </c:pt>
                <c:pt idx="12">
                  <c:v>-8.4553446971652093E-3</c:v>
                </c:pt>
                <c:pt idx="13">
                  <c:v>-4.2920709699922465E-3</c:v>
                </c:pt>
                <c:pt idx="14">
                  <c:v>-4.2112360244939495E-3</c:v>
                </c:pt>
                <c:pt idx="15">
                  <c:v>2.534761478881549E-2</c:v>
                </c:pt>
              </c:numCache>
            </c:numRef>
          </c:val>
          <c:extLst>
            <c:ext xmlns:c16="http://schemas.microsoft.com/office/drawing/2014/chart" uri="{C3380CC4-5D6E-409C-BE32-E72D297353CC}">
              <c16:uniqueId val="{00000002-870C-49DE-A1E4-813833524B9B}"/>
            </c:ext>
          </c:extLst>
        </c:ser>
        <c:dLbls>
          <c:showLegendKey val="0"/>
          <c:showVal val="0"/>
          <c:showCatName val="0"/>
          <c:showSerName val="0"/>
          <c:showPercent val="0"/>
          <c:showBubbleSize val="0"/>
        </c:dLbls>
        <c:gapWidth val="38"/>
        <c:axId val="1012288703"/>
        <c:axId val="609701679"/>
      </c:barChart>
      <c:catAx>
        <c:axId val="101228870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01679"/>
        <c:crosses val="autoZero"/>
        <c:auto val="1"/>
        <c:lblAlgn val="ctr"/>
        <c:lblOffset val="100"/>
        <c:noMultiLvlLbl val="0"/>
      </c:catAx>
      <c:valAx>
        <c:axId val="60970167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1228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Sceening</a:t>
            </a:r>
          </a:p>
          <a:p>
            <a:pPr>
              <a:defRPr/>
            </a:pPr>
            <a:r>
              <a:rPr lang="en-GB" sz="1100" b="0"/>
              <a:t>%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lumMod val="40000"/>
                <a:lumOff val="60000"/>
              </a:schemeClr>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2-1FD5-43C4-A9D7-5FEB4BC3A21B}"/>
              </c:ext>
            </c:extLst>
          </c:dPt>
          <c:dPt>
            <c:idx val="9"/>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870C-49DE-A1E4-813833524B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'RtD period calcs (SST)'!$AH$29:$AH$32</c:f>
              <c:strCache>
                <c:ptCount val="4"/>
                <c:pt idx="0">
                  <c:v>Breast</c:v>
                </c:pt>
                <c:pt idx="1">
                  <c:v>All sites combined</c:v>
                </c:pt>
                <c:pt idx="2">
                  <c:v>Colorectal</c:v>
                </c:pt>
                <c:pt idx="3">
                  <c:v>Gynaecological</c:v>
                </c:pt>
              </c:strCache>
            </c:strRef>
          </c:cat>
          <c:val>
            <c:numRef>
              <c:f>'RtD period calcs (SST)'!$AI$29:$AI$32</c:f>
              <c:numCache>
                <c:formatCode>0%</c:formatCode>
                <c:ptCount val="4"/>
                <c:pt idx="0">
                  <c:v>-0.59802672697578574</c:v>
                </c:pt>
                <c:pt idx="1">
                  <c:v>-0.51942869504323541</c:v>
                </c:pt>
                <c:pt idx="2">
                  <c:v>-0.32162886910901028</c:v>
                </c:pt>
                <c:pt idx="3">
                  <c:v>-0.21636889935791981</c:v>
                </c:pt>
              </c:numCache>
            </c:numRef>
          </c:val>
          <c:extLst>
            <c:ext xmlns:c16="http://schemas.microsoft.com/office/drawing/2014/chart" uri="{C3380CC4-5D6E-409C-BE32-E72D297353CC}">
              <c16:uniqueId val="{00000002-870C-49DE-A1E4-813833524B9B}"/>
            </c:ext>
          </c:extLst>
        </c:ser>
        <c:dLbls>
          <c:showLegendKey val="0"/>
          <c:showVal val="0"/>
          <c:showCatName val="0"/>
          <c:showSerName val="0"/>
          <c:showPercent val="0"/>
          <c:showBubbleSize val="0"/>
        </c:dLbls>
        <c:gapWidth val="38"/>
        <c:axId val="1012288703"/>
        <c:axId val="609701679"/>
      </c:barChart>
      <c:catAx>
        <c:axId val="101228870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01679"/>
        <c:crosses val="autoZero"/>
        <c:auto val="1"/>
        <c:lblAlgn val="ctr"/>
        <c:lblOffset val="100"/>
        <c:noMultiLvlLbl val="0"/>
      </c:catAx>
      <c:valAx>
        <c:axId val="60970167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1228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TWW</a:t>
            </a:r>
          </a:p>
          <a:p>
            <a:pPr>
              <a:defRPr/>
            </a:pPr>
            <a:r>
              <a:rPr lang="en-GB" sz="1100" b="0"/>
              <a:t>%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5"/>
            </a:solidFill>
            <a:ln>
              <a:noFill/>
            </a:ln>
            <a:effectLst/>
          </c:spPr>
          <c:invertIfNegative val="0"/>
          <c:dPt>
            <c:idx val="3"/>
            <c:invertIfNegative val="0"/>
            <c:bubble3D val="0"/>
            <c:spPr>
              <a:solidFill>
                <a:schemeClr val="accent6"/>
              </a:solidFill>
              <a:ln>
                <a:noFill/>
              </a:ln>
              <a:effectLst/>
            </c:spPr>
            <c:extLst>
              <c:ext xmlns:c16="http://schemas.microsoft.com/office/drawing/2014/chart" uri="{C3380CC4-5D6E-409C-BE32-E72D297353CC}">
                <c16:uniqueId val="{00000002-C794-4EEA-B864-E087FF86A8F2}"/>
              </c:ext>
            </c:extLst>
          </c:dPt>
          <c:dPt>
            <c:idx val="9"/>
            <c:invertIfNegative val="0"/>
            <c:bubble3D val="0"/>
            <c:spPr>
              <a:solidFill>
                <a:schemeClr val="accent5"/>
              </a:solidFill>
              <a:ln>
                <a:noFill/>
              </a:ln>
              <a:effectLst/>
            </c:spPr>
            <c:extLst>
              <c:ext xmlns:c16="http://schemas.microsoft.com/office/drawing/2014/chart" uri="{C3380CC4-5D6E-409C-BE32-E72D297353CC}">
                <c16:uniqueId val="{00000001-870C-49DE-A1E4-813833524B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'RtD period calcs (SST)'!$AJ$29:$AJ$44</c:f>
              <c:strCache>
                <c:ptCount val="16"/>
                <c:pt idx="0">
                  <c:v>Prostate</c:v>
                </c:pt>
                <c:pt idx="1">
                  <c:v>Lung</c:v>
                </c:pt>
                <c:pt idx="2">
                  <c:v>Melanoma</c:v>
                </c:pt>
                <c:pt idx="3">
                  <c:v>All sites combined</c:v>
                </c:pt>
                <c:pt idx="4">
                  <c:v>Colorectal</c:v>
                </c:pt>
                <c:pt idx="5">
                  <c:v>Urological excl prostate</c:v>
                </c:pt>
                <c:pt idx="6">
                  <c:v>Haematological</c:v>
                </c:pt>
                <c:pt idx="7">
                  <c:v>Brain and CNS</c:v>
                </c:pt>
                <c:pt idx="8">
                  <c:v>Endocrine</c:v>
                </c:pt>
                <c:pt idx="9">
                  <c:v>Oesophago-gastric</c:v>
                </c:pt>
                <c:pt idx="10">
                  <c:v>Head and Neck</c:v>
                </c:pt>
                <c:pt idx="11">
                  <c:v>Gynaecological</c:v>
                </c:pt>
                <c:pt idx="12">
                  <c:v>Breast</c:v>
                </c:pt>
                <c:pt idx="13">
                  <c:v>Unknown</c:v>
                </c:pt>
                <c:pt idx="14">
                  <c:v>Upper GI excl OG</c:v>
                </c:pt>
                <c:pt idx="15">
                  <c:v>Bone and soft tissue</c:v>
                </c:pt>
              </c:strCache>
            </c:strRef>
          </c:cat>
          <c:val>
            <c:numRef>
              <c:f>'RtD period calcs (SST)'!$AK$29:$AK$44</c:f>
              <c:numCache>
                <c:formatCode>0%</c:formatCode>
                <c:ptCount val="16"/>
                <c:pt idx="0">
                  <c:v>-0.3441133484057422</c:v>
                </c:pt>
                <c:pt idx="1">
                  <c:v>-0.23873791469065633</c:v>
                </c:pt>
                <c:pt idx="2">
                  <c:v>-0.15178083037408638</c:v>
                </c:pt>
                <c:pt idx="3">
                  <c:v>-0.14745006356546417</c:v>
                </c:pt>
                <c:pt idx="4">
                  <c:v>-0.11999080931581958</c:v>
                </c:pt>
                <c:pt idx="5">
                  <c:v>-0.10807479525994775</c:v>
                </c:pt>
                <c:pt idx="6">
                  <c:v>-0.10445051250570353</c:v>
                </c:pt>
                <c:pt idx="7">
                  <c:v>-9.2631556347553476E-2</c:v>
                </c:pt>
                <c:pt idx="8">
                  <c:v>-8.8492739175034751E-2</c:v>
                </c:pt>
                <c:pt idx="9">
                  <c:v>-8.3770481216757703E-2</c:v>
                </c:pt>
                <c:pt idx="10">
                  <c:v>-7.7622510757739599E-2</c:v>
                </c:pt>
                <c:pt idx="11">
                  <c:v>-5.511062613190125E-2</c:v>
                </c:pt>
                <c:pt idx="12">
                  <c:v>-3.0305532935212924E-2</c:v>
                </c:pt>
                <c:pt idx="13">
                  <c:v>-2.7188654810824425E-2</c:v>
                </c:pt>
                <c:pt idx="14">
                  <c:v>4.1620148407700855E-2</c:v>
                </c:pt>
                <c:pt idx="15">
                  <c:v>4.4099108121163556E-2</c:v>
                </c:pt>
              </c:numCache>
            </c:numRef>
          </c:val>
          <c:extLst>
            <c:ext xmlns:c16="http://schemas.microsoft.com/office/drawing/2014/chart" uri="{C3380CC4-5D6E-409C-BE32-E72D297353CC}">
              <c16:uniqueId val="{00000002-870C-49DE-A1E4-813833524B9B}"/>
            </c:ext>
          </c:extLst>
        </c:ser>
        <c:dLbls>
          <c:showLegendKey val="0"/>
          <c:showVal val="0"/>
          <c:showCatName val="0"/>
          <c:showSerName val="0"/>
          <c:showPercent val="0"/>
          <c:showBubbleSize val="0"/>
        </c:dLbls>
        <c:gapWidth val="38"/>
        <c:axId val="1012288703"/>
        <c:axId val="609701679"/>
      </c:barChart>
      <c:catAx>
        <c:axId val="101228870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01679"/>
        <c:crosses val="autoZero"/>
        <c:auto val="1"/>
        <c:lblAlgn val="ctr"/>
        <c:lblOffset val="100"/>
        <c:noMultiLvlLbl val="0"/>
      </c:catAx>
      <c:valAx>
        <c:axId val="60970167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1228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[Stage &amp; Route - RCRD (October 2021 data).xlsx]Stage by site!PivotTable8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Monthly number of patients diagnosed by stage at diagnosis</a:t>
            </a:r>
            <a:endParaRPr lang="en-GB">
              <a:effectLst/>
            </a:endParaRPr>
          </a:p>
          <a:p>
            <a:pPr>
              <a:defRPr/>
            </a:pPr>
            <a:r>
              <a:rPr lang="en-GB" sz="1800" b="0" i="0" baseline="0">
                <a:effectLst/>
              </a:rPr>
              <a:t>from Rapid Registration Data, England</a:t>
            </a:r>
            <a:endParaRPr lang="en-GB">
              <a:effectLst/>
            </a:endParaRPr>
          </a:p>
        </c:rich>
      </c:tx>
      <c:layout>
        <c:manualLayout>
          <c:xMode val="edge"/>
          <c:yMode val="edge"/>
          <c:x val="0.21088747413479628"/>
          <c:y val="2.49132672332220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24212812160696E-2"/>
          <c:y val="0.1630121263589501"/>
          <c:w val="0.7967982171064526"/>
          <c:h val="0.74017031615417617"/>
        </c:manualLayout>
      </c:layout>
      <c:lineChart>
        <c:grouping val="standard"/>
        <c:varyColors val="0"/>
        <c:ser>
          <c:idx val="0"/>
          <c:order val="0"/>
          <c:tx>
            <c:strRef>
              <c:f>'Stage by site'!$X$6:$X$7</c:f>
              <c:strCache>
                <c:ptCount val="1"/>
                <c:pt idx="0">
                  <c:v>Stage 1</c:v>
                </c:pt>
              </c:strCache>
            </c:strRef>
          </c:tx>
          <c:spPr>
            <a:ln w="28575" cap="rnd">
              <a:solidFill>
                <a:schemeClr val="accent5"/>
              </a:solidFill>
              <a:round/>
            </a:ln>
            <a:effectLst/>
          </c:spPr>
          <c:marker>
            <c:symbol val="none"/>
          </c:marker>
          <c:cat>
            <c:strRef>
              <c:f>'Stage by site'!$W$8:$W$38</c:f>
              <c:strCache>
                <c:ptCount val="30"/>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pt idx="24">
                  <c:v>Jan-21</c:v>
                </c:pt>
                <c:pt idx="25">
                  <c:v>Feb-21</c:v>
                </c:pt>
                <c:pt idx="26">
                  <c:v>Mar-21</c:v>
                </c:pt>
                <c:pt idx="27">
                  <c:v>Apr-21</c:v>
                </c:pt>
                <c:pt idx="28">
                  <c:v>May-21</c:v>
                </c:pt>
                <c:pt idx="29">
                  <c:v>Jun-21</c:v>
                </c:pt>
              </c:strCache>
            </c:strRef>
          </c:cat>
          <c:val>
            <c:numRef>
              <c:f>'Stage by site'!$X$8:$X$38</c:f>
              <c:numCache>
                <c:formatCode>General</c:formatCode>
                <c:ptCount val="30"/>
                <c:pt idx="0">
                  <c:v>4818</c:v>
                </c:pt>
                <c:pt idx="1">
                  <c:v>4439</c:v>
                </c:pt>
                <c:pt idx="2">
                  <c:v>4737</c:v>
                </c:pt>
                <c:pt idx="3">
                  <c:v>4697</c:v>
                </c:pt>
                <c:pt idx="4">
                  <c:v>4947</c:v>
                </c:pt>
                <c:pt idx="5">
                  <c:v>4534</c:v>
                </c:pt>
                <c:pt idx="6">
                  <c:v>5052</c:v>
                </c:pt>
                <c:pt idx="7">
                  <c:v>4682</c:v>
                </c:pt>
                <c:pt idx="8">
                  <c:v>4577</c:v>
                </c:pt>
                <c:pt idx="9">
                  <c:v>5232</c:v>
                </c:pt>
                <c:pt idx="10">
                  <c:v>4930</c:v>
                </c:pt>
                <c:pt idx="11">
                  <c:v>4557</c:v>
                </c:pt>
                <c:pt idx="12">
                  <c:v>5050</c:v>
                </c:pt>
                <c:pt idx="13">
                  <c:v>4592</c:v>
                </c:pt>
                <c:pt idx="14">
                  <c:v>5214</c:v>
                </c:pt>
                <c:pt idx="15">
                  <c:v>2616</c:v>
                </c:pt>
                <c:pt idx="16">
                  <c:v>2105</c:v>
                </c:pt>
                <c:pt idx="17">
                  <c:v>2869</c:v>
                </c:pt>
                <c:pt idx="18">
                  <c:v>3269</c:v>
                </c:pt>
                <c:pt idx="19">
                  <c:v>3133</c:v>
                </c:pt>
                <c:pt idx="20">
                  <c:v>3974</c:v>
                </c:pt>
                <c:pt idx="21">
                  <c:v>4327</c:v>
                </c:pt>
                <c:pt idx="22">
                  <c:v>4088</c:v>
                </c:pt>
                <c:pt idx="23">
                  <c:v>4262</c:v>
                </c:pt>
                <c:pt idx="24">
                  <c:v>3822</c:v>
                </c:pt>
                <c:pt idx="25">
                  <c:v>3659</c:v>
                </c:pt>
                <c:pt idx="26">
                  <c:v>4579</c:v>
                </c:pt>
                <c:pt idx="27">
                  <c:v>4161</c:v>
                </c:pt>
                <c:pt idx="28">
                  <c:v>3999</c:v>
                </c:pt>
                <c:pt idx="29">
                  <c:v>3848</c:v>
                </c:pt>
              </c:numCache>
            </c:numRef>
          </c:val>
          <c:smooth val="0"/>
          <c:extLst>
            <c:ext xmlns:c16="http://schemas.microsoft.com/office/drawing/2014/chart" uri="{C3380CC4-5D6E-409C-BE32-E72D297353CC}">
              <c16:uniqueId val="{00000000-3142-4B2F-AEBE-06E497361087}"/>
            </c:ext>
          </c:extLst>
        </c:ser>
        <c:ser>
          <c:idx val="1"/>
          <c:order val="1"/>
          <c:tx>
            <c:strRef>
              <c:f>'Stage by site'!$Y$6:$Y$7</c:f>
              <c:strCache>
                <c:ptCount val="1"/>
                <c:pt idx="0">
                  <c:v>Stage 2</c:v>
                </c:pt>
              </c:strCache>
            </c:strRef>
          </c:tx>
          <c:spPr>
            <a:ln w="28575" cap="rnd">
              <a:solidFill>
                <a:schemeClr val="accent4"/>
              </a:solidFill>
              <a:round/>
            </a:ln>
            <a:effectLst/>
          </c:spPr>
          <c:marker>
            <c:symbol val="none"/>
          </c:marker>
          <c:cat>
            <c:strRef>
              <c:f>'Stage by site'!$W$8:$W$38</c:f>
              <c:strCache>
                <c:ptCount val="30"/>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pt idx="24">
                  <c:v>Jan-21</c:v>
                </c:pt>
                <c:pt idx="25">
                  <c:v>Feb-21</c:v>
                </c:pt>
                <c:pt idx="26">
                  <c:v>Mar-21</c:v>
                </c:pt>
                <c:pt idx="27">
                  <c:v>Apr-21</c:v>
                </c:pt>
                <c:pt idx="28">
                  <c:v>May-21</c:v>
                </c:pt>
                <c:pt idx="29">
                  <c:v>Jun-21</c:v>
                </c:pt>
              </c:strCache>
            </c:strRef>
          </c:cat>
          <c:val>
            <c:numRef>
              <c:f>'Stage by site'!$Y$8:$Y$38</c:f>
              <c:numCache>
                <c:formatCode>General</c:formatCode>
                <c:ptCount val="30"/>
                <c:pt idx="0">
                  <c:v>3285</c:v>
                </c:pt>
                <c:pt idx="1">
                  <c:v>3008</c:v>
                </c:pt>
                <c:pt idx="2">
                  <c:v>3168</c:v>
                </c:pt>
                <c:pt idx="3">
                  <c:v>3193</c:v>
                </c:pt>
                <c:pt idx="4">
                  <c:v>3359</c:v>
                </c:pt>
                <c:pt idx="5">
                  <c:v>3117</c:v>
                </c:pt>
                <c:pt idx="6">
                  <c:v>3482</c:v>
                </c:pt>
                <c:pt idx="7">
                  <c:v>3148</c:v>
                </c:pt>
                <c:pt idx="8">
                  <c:v>3086</c:v>
                </c:pt>
                <c:pt idx="9">
                  <c:v>3576</c:v>
                </c:pt>
                <c:pt idx="10">
                  <c:v>2992</c:v>
                </c:pt>
                <c:pt idx="11">
                  <c:v>2945</c:v>
                </c:pt>
                <c:pt idx="12">
                  <c:v>3257</c:v>
                </c:pt>
                <c:pt idx="13">
                  <c:v>3038</c:v>
                </c:pt>
                <c:pt idx="14">
                  <c:v>3183</c:v>
                </c:pt>
                <c:pt idx="15">
                  <c:v>1790</c:v>
                </c:pt>
                <c:pt idx="16">
                  <c:v>1805</c:v>
                </c:pt>
                <c:pt idx="17">
                  <c:v>2339</c:v>
                </c:pt>
                <c:pt idx="18">
                  <c:v>2638</c:v>
                </c:pt>
                <c:pt idx="19">
                  <c:v>2497</c:v>
                </c:pt>
                <c:pt idx="20">
                  <c:v>2979</c:v>
                </c:pt>
                <c:pt idx="21">
                  <c:v>3010</c:v>
                </c:pt>
                <c:pt idx="22">
                  <c:v>2858</c:v>
                </c:pt>
                <c:pt idx="23">
                  <c:v>2882</c:v>
                </c:pt>
                <c:pt idx="24">
                  <c:v>2617</c:v>
                </c:pt>
                <c:pt idx="25">
                  <c:v>2518</c:v>
                </c:pt>
                <c:pt idx="26">
                  <c:v>3122</c:v>
                </c:pt>
                <c:pt idx="27">
                  <c:v>2896</c:v>
                </c:pt>
                <c:pt idx="28">
                  <c:v>2689</c:v>
                </c:pt>
                <c:pt idx="29">
                  <c:v>2519</c:v>
                </c:pt>
              </c:numCache>
            </c:numRef>
          </c:val>
          <c:smooth val="0"/>
          <c:extLst>
            <c:ext xmlns:c16="http://schemas.microsoft.com/office/drawing/2014/chart" uri="{C3380CC4-5D6E-409C-BE32-E72D297353CC}">
              <c16:uniqueId val="{00000001-3142-4B2F-AEBE-06E497361087}"/>
            </c:ext>
          </c:extLst>
        </c:ser>
        <c:ser>
          <c:idx val="2"/>
          <c:order val="2"/>
          <c:tx>
            <c:strRef>
              <c:f>'Stage by site'!$Z$6:$Z$7</c:f>
              <c:strCache>
                <c:ptCount val="1"/>
                <c:pt idx="0">
                  <c:v>Stage 3</c:v>
                </c:pt>
              </c:strCache>
            </c:strRef>
          </c:tx>
          <c:spPr>
            <a:ln w="28575" cap="rnd">
              <a:solidFill>
                <a:schemeClr val="accent1">
                  <a:lumMod val="40000"/>
                  <a:lumOff val="60000"/>
                </a:schemeClr>
              </a:solidFill>
              <a:round/>
            </a:ln>
            <a:effectLst/>
          </c:spPr>
          <c:marker>
            <c:symbol val="none"/>
          </c:marker>
          <c:cat>
            <c:strRef>
              <c:f>'Stage by site'!$W$8:$W$38</c:f>
              <c:strCache>
                <c:ptCount val="30"/>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pt idx="24">
                  <c:v>Jan-21</c:v>
                </c:pt>
                <c:pt idx="25">
                  <c:v>Feb-21</c:v>
                </c:pt>
                <c:pt idx="26">
                  <c:v>Mar-21</c:v>
                </c:pt>
                <c:pt idx="27">
                  <c:v>Apr-21</c:v>
                </c:pt>
                <c:pt idx="28">
                  <c:v>May-21</c:v>
                </c:pt>
                <c:pt idx="29">
                  <c:v>Jun-21</c:v>
                </c:pt>
              </c:strCache>
            </c:strRef>
          </c:cat>
          <c:val>
            <c:numRef>
              <c:f>'Stage by site'!$Z$8:$Z$38</c:f>
              <c:numCache>
                <c:formatCode>General</c:formatCode>
                <c:ptCount val="30"/>
                <c:pt idx="0">
                  <c:v>3291</c:v>
                </c:pt>
                <c:pt idx="1">
                  <c:v>3083</c:v>
                </c:pt>
                <c:pt idx="2">
                  <c:v>3170</c:v>
                </c:pt>
                <c:pt idx="3">
                  <c:v>3123</c:v>
                </c:pt>
                <c:pt idx="4">
                  <c:v>3329</c:v>
                </c:pt>
                <c:pt idx="5">
                  <c:v>3059</c:v>
                </c:pt>
                <c:pt idx="6">
                  <c:v>3316</c:v>
                </c:pt>
                <c:pt idx="7">
                  <c:v>3031</c:v>
                </c:pt>
                <c:pt idx="8">
                  <c:v>3071</c:v>
                </c:pt>
                <c:pt idx="9">
                  <c:v>3468</c:v>
                </c:pt>
                <c:pt idx="10">
                  <c:v>2978</c:v>
                </c:pt>
                <c:pt idx="11">
                  <c:v>3072</c:v>
                </c:pt>
                <c:pt idx="12">
                  <c:v>3408</c:v>
                </c:pt>
                <c:pt idx="13">
                  <c:v>3175</c:v>
                </c:pt>
                <c:pt idx="14">
                  <c:v>3320</c:v>
                </c:pt>
                <c:pt idx="15">
                  <c:v>1856</c:v>
                </c:pt>
                <c:pt idx="16">
                  <c:v>1759</c:v>
                </c:pt>
                <c:pt idx="17">
                  <c:v>2310</c:v>
                </c:pt>
                <c:pt idx="18">
                  <c:v>2551</c:v>
                </c:pt>
                <c:pt idx="19">
                  <c:v>2473</c:v>
                </c:pt>
                <c:pt idx="20">
                  <c:v>2751</c:v>
                </c:pt>
                <c:pt idx="21">
                  <c:v>2847</c:v>
                </c:pt>
                <c:pt idx="22">
                  <c:v>2853</c:v>
                </c:pt>
                <c:pt idx="23">
                  <c:v>2767</c:v>
                </c:pt>
                <c:pt idx="24">
                  <c:v>2654</c:v>
                </c:pt>
                <c:pt idx="25">
                  <c:v>2580</c:v>
                </c:pt>
                <c:pt idx="26">
                  <c:v>3013</c:v>
                </c:pt>
                <c:pt idx="27">
                  <c:v>2721</c:v>
                </c:pt>
                <c:pt idx="28">
                  <c:v>2592</c:v>
                </c:pt>
                <c:pt idx="29">
                  <c:v>2582</c:v>
                </c:pt>
              </c:numCache>
            </c:numRef>
          </c:val>
          <c:smooth val="0"/>
          <c:extLst>
            <c:ext xmlns:c16="http://schemas.microsoft.com/office/drawing/2014/chart" uri="{C3380CC4-5D6E-409C-BE32-E72D297353CC}">
              <c16:uniqueId val="{00000002-3142-4B2F-AEBE-06E497361087}"/>
            </c:ext>
          </c:extLst>
        </c:ser>
        <c:ser>
          <c:idx val="3"/>
          <c:order val="3"/>
          <c:tx>
            <c:strRef>
              <c:f>'Stage by site'!$AA$6:$AA$7</c:f>
              <c:strCache>
                <c:ptCount val="1"/>
                <c:pt idx="0">
                  <c:v>Stage 4</c:v>
                </c:pt>
              </c:strCache>
            </c:strRef>
          </c:tx>
          <c:spPr>
            <a:ln w="28575" cap="rnd">
              <a:solidFill>
                <a:schemeClr val="accent1"/>
              </a:solidFill>
              <a:round/>
            </a:ln>
            <a:effectLst/>
          </c:spPr>
          <c:marker>
            <c:symbol val="none"/>
          </c:marker>
          <c:cat>
            <c:strRef>
              <c:f>'Stage by site'!$W$8:$W$38</c:f>
              <c:strCache>
                <c:ptCount val="30"/>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pt idx="24">
                  <c:v>Jan-21</c:v>
                </c:pt>
                <c:pt idx="25">
                  <c:v>Feb-21</c:v>
                </c:pt>
                <c:pt idx="26">
                  <c:v>Mar-21</c:v>
                </c:pt>
                <c:pt idx="27">
                  <c:v>Apr-21</c:v>
                </c:pt>
                <c:pt idx="28">
                  <c:v>May-21</c:v>
                </c:pt>
                <c:pt idx="29">
                  <c:v>Jun-21</c:v>
                </c:pt>
              </c:strCache>
            </c:strRef>
          </c:cat>
          <c:val>
            <c:numRef>
              <c:f>'Stage by site'!$AA$8:$AA$38</c:f>
              <c:numCache>
                <c:formatCode>General</c:formatCode>
                <c:ptCount val="30"/>
                <c:pt idx="0">
                  <c:v>3434</c:v>
                </c:pt>
                <c:pt idx="1">
                  <c:v>2958</c:v>
                </c:pt>
                <c:pt idx="2">
                  <c:v>3076</c:v>
                </c:pt>
                <c:pt idx="3">
                  <c:v>3198</c:v>
                </c:pt>
                <c:pt idx="4">
                  <c:v>3391</c:v>
                </c:pt>
                <c:pt idx="5">
                  <c:v>3052</c:v>
                </c:pt>
                <c:pt idx="6">
                  <c:v>3374</c:v>
                </c:pt>
                <c:pt idx="7">
                  <c:v>3032</c:v>
                </c:pt>
                <c:pt idx="8">
                  <c:v>3002</c:v>
                </c:pt>
                <c:pt idx="9">
                  <c:v>3335</c:v>
                </c:pt>
                <c:pt idx="10">
                  <c:v>3065</c:v>
                </c:pt>
                <c:pt idx="11">
                  <c:v>2873</c:v>
                </c:pt>
                <c:pt idx="12">
                  <c:v>3293</c:v>
                </c:pt>
                <c:pt idx="13">
                  <c:v>2966</c:v>
                </c:pt>
                <c:pt idx="14">
                  <c:v>3184</c:v>
                </c:pt>
                <c:pt idx="15">
                  <c:v>2269</c:v>
                </c:pt>
                <c:pt idx="16">
                  <c:v>2480</c:v>
                </c:pt>
                <c:pt idx="17">
                  <c:v>3005</c:v>
                </c:pt>
                <c:pt idx="18">
                  <c:v>3190</c:v>
                </c:pt>
                <c:pt idx="19">
                  <c:v>2882</c:v>
                </c:pt>
                <c:pt idx="20">
                  <c:v>3259</c:v>
                </c:pt>
                <c:pt idx="21">
                  <c:v>3015</c:v>
                </c:pt>
                <c:pt idx="22">
                  <c:v>2927</c:v>
                </c:pt>
                <c:pt idx="23">
                  <c:v>2980</c:v>
                </c:pt>
                <c:pt idx="24">
                  <c:v>2722</c:v>
                </c:pt>
                <c:pt idx="25">
                  <c:v>2724</c:v>
                </c:pt>
                <c:pt idx="26">
                  <c:v>3100</c:v>
                </c:pt>
                <c:pt idx="27">
                  <c:v>3068</c:v>
                </c:pt>
                <c:pt idx="28">
                  <c:v>2851</c:v>
                </c:pt>
                <c:pt idx="29">
                  <c:v>2768</c:v>
                </c:pt>
              </c:numCache>
            </c:numRef>
          </c:val>
          <c:smooth val="0"/>
          <c:extLst>
            <c:ext xmlns:c16="http://schemas.microsoft.com/office/drawing/2014/chart" uri="{C3380CC4-5D6E-409C-BE32-E72D297353CC}">
              <c16:uniqueId val="{00000003-3142-4B2F-AEBE-06E497361087}"/>
            </c:ext>
          </c:extLst>
        </c:ser>
        <c:ser>
          <c:idx val="4"/>
          <c:order val="4"/>
          <c:tx>
            <c:strRef>
              <c:f>'Stage by site'!$AB$6:$AB$7</c:f>
              <c:strCache>
                <c:ptCount val="1"/>
                <c:pt idx="0">
                  <c:v>Unknown</c:v>
                </c:pt>
              </c:strCache>
            </c:strRef>
          </c:tx>
          <c:spPr>
            <a:ln w="28575" cap="rnd">
              <a:solidFill>
                <a:schemeClr val="accent3"/>
              </a:solidFill>
              <a:round/>
            </a:ln>
            <a:effectLst/>
          </c:spPr>
          <c:marker>
            <c:symbol val="none"/>
          </c:marker>
          <c:cat>
            <c:strRef>
              <c:f>'Stage by site'!$W$8:$W$38</c:f>
              <c:strCache>
                <c:ptCount val="30"/>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pt idx="24">
                  <c:v>Jan-21</c:v>
                </c:pt>
                <c:pt idx="25">
                  <c:v>Feb-21</c:v>
                </c:pt>
                <c:pt idx="26">
                  <c:v>Mar-21</c:v>
                </c:pt>
                <c:pt idx="27">
                  <c:v>Apr-21</c:v>
                </c:pt>
                <c:pt idx="28">
                  <c:v>May-21</c:v>
                </c:pt>
                <c:pt idx="29">
                  <c:v>Jun-21</c:v>
                </c:pt>
              </c:strCache>
            </c:strRef>
          </c:cat>
          <c:val>
            <c:numRef>
              <c:f>'Stage by site'!$AB$8:$AB$38</c:f>
              <c:numCache>
                <c:formatCode>General</c:formatCode>
                <c:ptCount val="30"/>
                <c:pt idx="0">
                  <c:v>4805</c:v>
                </c:pt>
                <c:pt idx="1">
                  <c:v>4382</c:v>
                </c:pt>
                <c:pt idx="2">
                  <c:v>4634</c:v>
                </c:pt>
                <c:pt idx="3">
                  <c:v>4576</c:v>
                </c:pt>
                <c:pt idx="4">
                  <c:v>4937</c:v>
                </c:pt>
                <c:pt idx="5">
                  <c:v>4750</c:v>
                </c:pt>
                <c:pt idx="6">
                  <c:v>5501</c:v>
                </c:pt>
                <c:pt idx="7">
                  <c:v>4966</c:v>
                </c:pt>
                <c:pt idx="8">
                  <c:v>4855</c:v>
                </c:pt>
                <c:pt idx="9">
                  <c:v>5294</c:v>
                </c:pt>
                <c:pt idx="10">
                  <c:v>4792</c:v>
                </c:pt>
                <c:pt idx="11">
                  <c:v>4684</c:v>
                </c:pt>
                <c:pt idx="12">
                  <c:v>4755</c:v>
                </c:pt>
                <c:pt idx="13">
                  <c:v>4569</c:v>
                </c:pt>
                <c:pt idx="14">
                  <c:v>4939</c:v>
                </c:pt>
                <c:pt idx="15">
                  <c:v>2976</c:v>
                </c:pt>
                <c:pt idx="16">
                  <c:v>2943</c:v>
                </c:pt>
                <c:pt idx="17">
                  <c:v>3780</c:v>
                </c:pt>
                <c:pt idx="18">
                  <c:v>4587</c:v>
                </c:pt>
                <c:pt idx="19">
                  <c:v>4556</c:v>
                </c:pt>
                <c:pt idx="20">
                  <c:v>5469</c:v>
                </c:pt>
                <c:pt idx="21">
                  <c:v>5767</c:v>
                </c:pt>
                <c:pt idx="22">
                  <c:v>5689</c:v>
                </c:pt>
                <c:pt idx="23">
                  <c:v>5692</c:v>
                </c:pt>
                <c:pt idx="24">
                  <c:v>5096</c:v>
                </c:pt>
                <c:pt idx="25">
                  <c:v>5327</c:v>
                </c:pt>
                <c:pt idx="26">
                  <c:v>6382</c:v>
                </c:pt>
                <c:pt idx="27">
                  <c:v>6078</c:v>
                </c:pt>
                <c:pt idx="28">
                  <c:v>6332</c:v>
                </c:pt>
                <c:pt idx="29">
                  <c:v>7020</c:v>
                </c:pt>
              </c:numCache>
            </c:numRef>
          </c:val>
          <c:smooth val="0"/>
          <c:extLst>
            <c:ext xmlns:c16="http://schemas.microsoft.com/office/drawing/2014/chart" uri="{C3380CC4-5D6E-409C-BE32-E72D297353CC}">
              <c16:uniqueId val="{00000004-3142-4B2F-AEBE-06E497361087}"/>
            </c:ext>
          </c:extLst>
        </c:ser>
        <c:dLbls>
          <c:showLegendKey val="0"/>
          <c:showVal val="0"/>
          <c:showCatName val="0"/>
          <c:showSerName val="0"/>
          <c:showPercent val="0"/>
          <c:showBubbleSize val="0"/>
        </c:dLbls>
        <c:smooth val="0"/>
        <c:axId val="896763583"/>
        <c:axId val="572611727"/>
      </c:lineChart>
      <c:catAx>
        <c:axId val="89676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11727"/>
        <c:crosses val="autoZero"/>
        <c:auto val="1"/>
        <c:lblAlgn val="ctr"/>
        <c:lblOffset val="100"/>
        <c:noMultiLvlLbl val="0"/>
      </c:catAx>
      <c:valAx>
        <c:axId val="57261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76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00" b="0">
                <a:solidFill>
                  <a:schemeClr val="accent6"/>
                </a:solidFill>
              </a:rPr>
              <a:t>Stage at Diagnosis data completeness</a:t>
            </a:r>
          </a:p>
          <a:p>
            <a:pPr>
              <a:defRPr/>
            </a:pPr>
            <a:r>
              <a:rPr lang="en-GB" sz="1400" b="0">
                <a:solidFill>
                  <a:schemeClr val="accent6"/>
                </a:solidFill>
              </a:rPr>
              <a:t>change from May 2021 to June 2021</a:t>
            </a:r>
          </a:p>
        </c:rich>
      </c:tx>
      <c:overlay val="0"/>
    </c:title>
    <c:autoTitleDeleted val="0"/>
    <c:plotArea>
      <c:layout/>
      <c:lineChart>
        <c:grouping val="standard"/>
        <c:varyColors val="0"/>
        <c:ser>
          <c:idx val="5"/>
          <c:order val="0"/>
          <c:tx>
            <c:strRef>
              <c:f>'Completeness - stage '!$B$16</c:f>
              <c:strCache>
                <c:ptCount val="1"/>
                <c:pt idx="0">
                  <c:v> Stage 1 May </c:v>
                </c:pt>
              </c:strCache>
            </c:strRef>
          </c:tx>
          <c:spPr>
            <a:ln>
              <a:solidFill>
                <a:schemeClr val="accent5"/>
              </a:solidFill>
              <a:prstDash val="sysDash"/>
            </a:ln>
          </c:spPr>
          <c:marker>
            <c:symbol val="none"/>
          </c:marker>
          <c:cat>
            <c:strRef>
              <c:f>'Completeness - stage '!$A$17:$A$29</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strCache>
            </c:strRef>
          </c:cat>
          <c:val>
            <c:numRef>
              <c:f>'Completeness - stage '!$B$17:$B$29</c:f>
              <c:numCache>
                <c:formatCode>_-* #,##0_-;\-* #,##0_-;_-* "-"??_-;_-@_-</c:formatCode>
                <c:ptCount val="13"/>
                <c:pt idx="0">
                  <c:v>4972</c:v>
                </c:pt>
                <c:pt idx="1">
                  <c:v>4548</c:v>
                </c:pt>
                <c:pt idx="2">
                  <c:v>5153</c:v>
                </c:pt>
                <c:pt idx="3">
                  <c:v>2528</c:v>
                </c:pt>
                <c:pt idx="4">
                  <c:v>2055</c:v>
                </c:pt>
                <c:pt idx="5">
                  <c:v>2802</c:v>
                </c:pt>
                <c:pt idx="6">
                  <c:v>3168</c:v>
                </c:pt>
                <c:pt idx="7">
                  <c:v>3012</c:v>
                </c:pt>
                <c:pt idx="8">
                  <c:v>3739</c:v>
                </c:pt>
                <c:pt idx="9">
                  <c:v>4025</c:v>
                </c:pt>
                <c:pt idx="10">
                  <c:v>3681</c:v>
                </c:pt>
                <c:pt idx="11">
                  <c:v>3670</c:v>
                </c:pt>
                <c:pt idx="12">
                  <c:v>3180</c:v>
                </c:pt>
              </c:numCache>
            </c:numRef>
          </c:val>
          <c:smooth val="0"/>
          <c:extLst>
            <c:ext xmlns:c16="http://schemas.microsoft.com/office/drawing/2014/chart" uri="{C3380CC4-5D6E-409C-BE32-E72D297353CC}">
              <c16:uniqueId val="{00000000-855E-4DA0-8D4F-4F4DBE9CEA50}"/>
            </c:ext>
          </c:extLst>
        </c:ser>
        <c:ser>
          <c:idx val="6"/>
          <c:order val="1"/>
          <c:tx>
            <c:strRef>
              <c:f>'Completeness - stage '!$C$16</c:f>
              <c:strCache>
                <c:ptCount val="1"/>
                <c:pt idx="0">
                  <c:v> Stage 2 - May </c:v>
                </c:pt>
              </c:strCache>
            </c:strRef>
          </c:tx>
          <c:spPr>
            <a:ln>
              <a:solidFill>
                <a:schemeClr val="accent4"/>
              </a:solidFill>
              <a:prstDash val="sysDash"/>
            </a:ln>
          </c:spPr>
          <c:marker>
            <c:symbol val="none"/>
          </c:marker>
          <c:cat>
            <c:strRef>
              <c:f>'Completeness - stage '!$A$17:$A$29</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strCache>
            </c:strRef>
          </c:cat>
          <c:val>
            <c:numRef>
              <c:f>'Completeness - stage '!$C$17:$C$29</c:f>
              <c:numCache>
                <c:formatCode>_-* #,##0_-;\-* #,##0_-;_-* "-"??_-;_-@_-</c:formatCode>
                <c:ptCount val="13"/>
                <c:pt idx="0">
                  <c:v>3051</c:v>
                </c:pt>
                <c:pt idx="1">
                  <c:v>2844</c:v>
                </c:pt>
                <c:pt idx="2">
                  <c:v>3004</c:v>
                </c:pt>
                <c:pt idx="3">
                  <c:v>1646</c:v>
                </c:pt>
                <c:pt idx="4">
                  <c:v>1659</c:v>
                </c:pt>
                <c:pt idx="5">
                  <c:v>2142</c:v>
                </c:pt>
                <c:pt idx="6">
                  <c:v>2481</c:v>
                </c:pt>
                <c:pt idx="7">
                  <c:v>2305</c:v>
                </c:pt>
                <c:pt idx="8">
                  <c:v>2650</c:v>
                </c:pt>
                <c:pt idx="9">
                  <c:v>2698</c:v>
                </c:pt>
                <c:pt idx="10">
                  <c:v>2515</c:v>
                </c:pt>
                <c:pt idx="11">
                  <c:v>2410</c:v>
                </c:pt>
                <c:pt idx="12">
                  <c:v>2040</c:v>
                </c:pt>
              </c:numCache>
            </c:numRef>
          </c:val>
          <c:smooth val="0"/>
          <c:extLst>
            <c:ext xmlns:c16="http://schemas.microsoft.com/office/drawing/2014/chart" uri="{C3380CC4-5D6E-409C-BE32-E72D297353CC}">
              <c16:uniqueId val="{00000001-855E-4DA0-8D4F-4F4DBE9CEA50}"/>
            </c:ext>
          </c:extLst>
        </c:ser>
        <c:ser>
          <c:idx val="7"/>
          <c:order val="2"/>
          <c:tx>
            <c:strRef>
              <c:f>'Completeness - stage '!$D$16</c:f>
              <c:strCache>
                <c:ptCount val="1"/>
                <c:pt idx="0">
                  <c:v> Stage 3 - May </c:v>
                </c:pt>
              </c:strCache>
            </c:strRef>
          </c:tx>
          <c:spPr>
            <a:ln>
              <a:solidFill>
                <a:schemeClr val="accent1">
                  <a:lumMod val="40000"/>
                  <a:lumOff val="60000"/>
                </a:schemeClr>
              </a:solidFill>
              <a:prstDash val="sysDash"/>
            </a:ln>
          </c:spPr>
          <c:marker>
            <c:symbol val="none"/>
          </c:marker>
          <c:cat>
            <c:strRef>
              <c:f>'Completeness - stage '!$A$17:$A$29</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strCache>
            </c:strRef>
          </c:cat>
          <c:val>
            <c:numRef>
              <c:f>'Completeness - stage '!$D$17:$D$29</c:f>
              <c:numCache>
                <c:formatCode>_-* #,##0_-;\-* #,##0_-;_-* "-"??_-;_-@_-</c:formatCode>
                <c:ptCount val="13"/>
                <c:pt idx="0">
                  <c:v>3253</c:v>
                </c:pt>
                <c:pt idx="1">
                  <c:v>3060</c:v>
                </c:pt>
                <c:pt idx="2">
                  <c:v>3168</c:v>
                </c:pt>
                <c:pt idx="3">
                  <c:v>1701</c:v>
                </c:pt>
                <c:pt idx="4">
                  <c:v>1650</c:v>
                </c:pt>
                <c:pt idx="5">
                  <c:v>2164</c:v>
                </c:pt>
                <c:pt idx="6">
                  <c:v>2406</c:v>
                </c:pt>
                <c:pt idx="7">
                  <c:v>2323</c:v>
                </c:pt>
                <c:pt idx="8">
                  <c:v>2540</c:v>
                </c:pt>
                <c:pt idx="9">
                  <c:v>2566</c:v>
                </c:pt>
                <c:pt idx="10">
                  <c:v>2495</c:v>
                </c:pt>
                <c:pt idx="11">
                  <c:v>2344</c:v>
                </c:pt>
                <c:pt idx="12">
                  <c:v>2122</c:v>
                </c:pt>
              </c:numCache>
            </c:numRef>
          </c:val>
          <c:smooth val="0"/>
          <c:extLst>
            <c:ext xmlns:c16="http://schemas.microsoft.com/office/drawing/2014/chart" uri="{C3380CC4-5D6E-409C-BE32-E72D297353CC}">
              <c16:uniqueId val="{00000002-855E-4DA0-8D4F-4F4DBE9CEA50}"/>
            </c:ext>
          </c:extLst>
        </c:ser>
        <c:ser>
          <c:idx val="8"/>
          <c:order val="3"/>
          <c:tx>
            <c:strRef>
              <c:f>'Completeness - stage '!$E$16</c:f>
              <c:strCache>
                <c:ptCount val="1"/>
                <c:pt idx="0">
                  <c:v> Stage 4 - May </c:v>
                </c:pt>
              </c:strCache>
            </c:strRef>
          </c:tx>
          <c:spPr>
            <a:ln>
              <a:solidFill>
                <a:schemeClr val="accent1"/>
              </a:solidFill>
              <a:prstDash val="sysDash"/>
            </a:ln>
          </c:spPr>
          <c:marker>
            <c:symbol val="none"/>
          </c:marker>
          <c:cat>
            <c:strRef>
              <c:f>'Completeness - stage '!$A$17:$A$29</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strCache>
            </c:strRef>
          </c:cat>
          <c:val>
            <c:numRef>
              <c:f>'Completeness - stage '!$E$17:$E$28</c:f>
              <c:numCache>
                <c:formatCode>_-* #,##0_-;\-* #,##0_-;_-* "-"??_-;_-@_-</c:formatCode>
                <c:ptCount val="12"/>
                <c:pt idx="0">
                  <c:v>2866</c:v>
                </c:pt>
                <c:pt idx="1">
                  <c:v>2548</c:v>
                </c:pt>
                <c:pt idx="2">
                  <c:v>2767</c:v>
                </c:pt>
                <c:pt idx="3">
                  <c:v>1913</c:v>
                </c:pt>
                <c:pt idx="4">
                  <c:v>2084</c:v>
                </c:pt>
                <c:pt idx="5">
                  <c:v>2578</c:v>
                </c:pt>
                <c:pt idx="6">
                  <c:v>2754</c:v>
                </c:pt>
                <c:pt idx="7">
                  <c:v>2417</c:v>
                </c:pt>
                <c:pt idx="8">
                  <c:v>2749</c:v>
                </c:pt>
                <c:pt idx="9">
                  <c:v>2487</c:v>
                </c:pt>
                <c:pt idx="10">
                  <c:v>2395</c:v>
                </c:pt>
                <c:pt idx="11">
                  <c:v>2379</c:v>
                </c:pt>
              </c:numCache>
            </c:numRef>
          </c:val>
          <c:smooth val="0"/>
          <c:extLst>
            <c:ext xmlns:c16="http://schemas.microsoft.com/office/drawing/2014/chart" uri="{C3380CC4-5D6E-409C-BE32-E72D297353CC}">
              <c16:uniqueId val="{00000003-855E-4DA0-8D4F-4F4DBE9CEA50}"/>
            </c:ext>
          </c:extLst>
        </c:ser>
        <c:ser>
          <c:idx val="9"/>
          <c:order val="4"/>
          <c:tx>
            <c:strRef>
              <c:f>'Completeness - stage '!$F$16</c:f>
              <c:strCache>
                <c:ptCount val="1"/>
                <c:pt idx="0">
                  <c:v> Unknown - May </c:v>
                </c:pt>
              </c:strCache>
            </c:strRef>
          </c:tx>
          <c:spPr>
            <a:ln>
              <a:solidFill>
                <a:schemeClr val="accent6"/>
              </a:solidFill>
              <a:prstDash val="sysDash"/>
            </a:ln>
          </c:spPr>
          <c:marker>
            <c:symbol val="none"/>
          </c:marker>
          <c:cat>
            <c:strRef>
              <c:f>'Completeness - stage '!$A$17:$A$29</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strCache>
            </c:strRef>
          </c:cat>
          <c:val>
            <c:numRef>
              <c:f>'Completeness - stage '!$F$17:$F$29</c:f>
              <c:numCache>
                <c:formatCode>_-* #,##0_-;\-* #,##0_-;_-* "-"??_-;_-@_-</c:formatCode>
                <c:ptCount val="13"/>
                <c:pt idx="0">
                  <c:v>3778</c:v>
                </c:pt>
                <c:pt idx="1">
                  <c:v>3724</c:v>
                </c:pt>
                <c:pt idx="2">
                  <c:v>4088</c:v>
                </c:pt>
                <c:pt idx="3">
                  <c:v>2287</c:v>
                </c:pt>
                <c:pt idx="4">
                  <c:v>2262</c:v>
                </c:pt>
                <c:pt idx="5">
                  <c:v>2989</c:v>
                </c:pt>
                <c:pt idx="6">
                  <c:v>3796</c:v>
                </c:pt>
                <c:pt idx="7">
                  <c:v>3821</c:v>
                </c:pt>
                <c:pt idx="8">
                  <c:v>4802</c:v>
                </c:pt>
                <c:pt idx="9">
                  <c:v>5096</c:v>
                </c:pt>
                <c:pt idx="10">
                  <c:v>5096</c:v>
                </c:pt>
                <c:pt idx="11">
                  <c:v>5207</c:v>
                </c:pt>
                <c:pt idx="12">
                  <c:v>4701</c:v>
                </c:pt>
              </c:numCache>
            </c:numRef>
          </c:val>
          <c:smooth val="0"/>
          <c:extLst>
            <c:ext xmlns:c16="http://schemas.microsoft.com/office/drawing/2014/chart" uri="{C3380CC4-5D6E-409C-BE32-E72D297353CC}">
              <c16:uniqueId val="{00000004-855E-4DA0-8D4F-4F4DBE9CEA50}"/>
            </c:ext>
          </c:extLst>
        </c:ser>
        <c:ser>
          <c:idx val="0"/>
          <c:order val="5"/>
          <c:tx>
            <c:strRef>
              <c:f>'Completeness - stage '!$B$31</c:f>
              <c:strCache>
                <c:ptCount val="1"/>
                <c:pt idx="0">
                  <c:v> Stage 1 - June </c:v>
                </c:pt>
              </c:strCache>
            </c:strRef>
          </c:tx>
          <c:spPr>
            <a:ln w="19050" cap="rnd">
              <a:solidFill>
                <a:schemeClr val="accent5"/>
              </a:solidFill>
              <a:round/>
            </a:ln>
            <a:effectLst/>
          </c:spPr>
          <c:marker>
            <c:symbol val="none"/>
          </c:marker>
          <c:cat>
            <c:strRef>
              <c:f>'Completeness - stage '!$A$17:$A$29</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strCache>
            </c:strRef>
          </c:cat>
          <c:val>
            <c:numRef>
              <c:f>'Completeness - stage '!$B$32:$B$44</c:f>
              <c:numCache>
                <c:formatCode>_-* #,##0_-;\-* #,##0_-;_-* "-"??_-;_-@_-</c:formatCode>
                <c:ptCount val="13"/>
                <c:pt idx="0">
                  <c:v>4977</c:v>
                </c:pt>
                <c:pt idx="1">
                  <c:v>4526</c:v>
                </c:pt>
                <c:pt idx="2">
                  <c:v>5149</c:v>
                </c:pt>
                <c:pt idx="3">
                  <c:v>2533</c:v>
                </c:pt>
                <c:pt idx="4">
                  <c:v>2054</c:v>
                </c:pt>
                <c:pt idx="5">
                  <c:v>2797</c:v>
                </c:pt>
                <c:pt idx="6">
                  <c:v>3190</c:v>
                </c:pt>
                <c:pt idx="7">
                  <c:v>3047</c:v>
                </c:pt>
                <c:pt idx="8">
                  <c:v>3827</c:v>
                </c:pt>
                <c:pt idx="9">
                  <c:v>4096</c:v>
                </c:pt>
                <c:pt idx="10">
                  <c:v>3748</c:v>
                </c:pt>
                <c:pt idx="11">
                  <c:v>3776</c:v>
                </c:pt>
                <c:pt idx="12">
                  <c:v>3356</c:v>
                </c:pt>
              </c:numCache>
            </c:numRef>
          </c:val>
          <c:smooth val="0"/>
          <c:extLst>
            <c:ext xmlns:c16="http://schemas.microsoft.com/office/drawing/2014/chart" uri="{C3380CC4-5D6E-409C-BE32-E72D297353CC}">
              <c16:uniqueId val="{00000005-855E-4DA0-8D4F-4F4DBE9CEA50}"/>
            </c:ext>
          </c:extLst>
        </c:ser>
        <c:ser>
          <c:idx val="1"/>
          <c:order val="6"/>
          <c:tx>
            <c:strRef>
              <c:f>'Completeness - stage '!$C$31</c:f>
              <c:strCache>
                <c:ptCount val="1"/>
                <c:pt idx="0">
                  <c:v> Stage 2 - June </c:v>
                </c:pt>
              </c:strCache>
            </c:strRef>
          </c:tx>
          <c:spPr>
            <a:ln w="19050" cap="rnd">
              <a:solidFill>
                <a:schemeClr val="accent4"/>
              </a:solidFill>
              <a:prstDash val="solid"/>
              <a:round/>
            </a:ln>
            <a:effectLst/>
          </c:spPr>
          <c:marker>
            <c:symbol val="none"/>
          </c:marker>
          <c:cat>
            <c:strRef>
              <c:f>'Completeness - stage '!$A$17:$A$29</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strCache>
            </c:strRef>
          </c:cat>
          <c:val>
            <c:numRef>
              <c:f>'Completeness - stage '!$C$32:$C$44</c:f>
              <c:numCache>
                <c:formatCode>_-* #,##0_-;\-* #,##0_-;_-* "-"??_-;_-@_-</c:formatCode>
                <c:ptCount val="13"/>
                <c:pt idx="0">
                  <c:v>3053</c:v>
                </c:pt>
                <c:pt idx="1">
                  <c:v>2841</c:v>
                </c:pt>
                <c:pt idx="2">
                  <c:v>3013</c:v>
                </c:pt>
                <c:pt idx="3">
                  <c:v>1648</c:v>
                </c:pt>
                <c:pt idx="4">
                  <c:v>1659</c:v>
                </c:pt>
                <c:pt idx="5">
                  <c:v>2145</c:v>
                </c:pt>
                <c:pt idx="6">
                  <c:v>2494</c:v>
                </c:pt>
                <c:pt idx="7">
                  <c:v>2315</c:v>
                </c:pt>
                <c:pt idx="8">
                  <c:v>2729</c:v>
                </c:pt>
                <c:pt idx="9">
                  <c:v>2739</c:v>
                </c:pt>
                <c:pt idx="10">
                  <c:v>2553</c:v>
                </c:pt>
                <c:pt idx="11">
                  <c:v>2474</c:v>
                </c:pt>
                <c:pt idx="12">
                  <c:v>2220</c:v>
                </c:pt>
              </c:numCache>
            </c:numRef>
          </c:val>
          <c:smooth val="0"/>
          <c:extLst>
            <c:ext xmlns:c16="http://schemas.microsoft.com/office/drawing/2014/chart" uri="{C3380CC4-5D6E-409C-BE32-E72D297353CC}">
              <c16:uniqueId val="{00000006-855E-4DA0-8D4F-4F4DBE9CEA50}"/>
            </c:ext>
          </c:extLst>
        </c:ser>
        <c:ser>
          <c:idx val="2"/>
          <c:order val="7"/>
          <c:tx>
            <c:strRef>
              <c:f>'Completeness - stage '!$D$31</c:f>
              <c:strCache>
                <c:ptCount val="1"/>
                <c:pt idx="0">
                  <c:v> Stage 3 - June </c:v>
                </c:pt>
              </c:strCache>
            </c:strRef>
          </c:tx>
          <c:spPr>
            <a:ln w="19050" cap="rnd">
              <a:solidFill>
                <a:schemeClr val="accent1">
                  <a:lumMod val="40000"/>
                  <a:lumOff val="60000"/>
                </a:schemeClr>
              </a:solidFill>
              <a:round/>
            </a:ln>
            <a:effectLst/>
          </c:spPr>
          <c:marker>
            <c:symbol val="none"/>
          </c:marker>
          <c:cat>
            <c:strRef>
              <c:f>'Completeness - stage '!$A$17:$A$29</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strCache>
            </c:strRef>
          </c:cat>
          <c:val>
            <c:numRef>
              <c:f>'Completeness - stage '!$D$32:$D$44</c:f>
              <c:numCache>
                <c:formatCode>_-* #,##0_-;\-* #,##0_-;_-* "-"??_-;_-@_-</c:formatCode>
                <c:ptCount val="13"/>
                <c:pt idx="0">
                  <c:v>3256</c:v>
                </c:pt>
                <c:pt idx="1">
                  <c:v>3055</c:v>
                </c:pt>
                <c:pt idx="2">
                  <c:v>3170</c:v>
                </c:pt>
                <c:pt idx="3">
                  <c:v>1707</c:v>
                </c:pt>
                <c:pt idx="4">
                  <c:v>1659</c:v>
                </c:pt>
                <c:pt idx="5">
                  <c:v>2175</c:v>
                </c:pt>
                <c:pt idx="6">
                  <c:v>2415</c:v>
                </c:pt>
                <c:pt idx="7">
                  <c:v>2337</c:v>
                </c:pt>
                <c:pt idx="8">
                  <c:v>2593</c:v>
                </c:pt>
                <c:pt idx="9">
                  <c:v>2646</c:v>
                </c:pt>
                <c:pt idx="10">
                  <c:v>2556</c:v>
                </c:pt>
                <c:pt idx="11">
                  <c:v>2430</c:v>
                </c:pt>
                <c:pt idx="12">
                  <c:v>2270</c:v>
                </c:pt>
              </c:numCache>
            </c:numRef>
          </c:val>
          <c:smooth val="0"/>
          <c:extLst>
            <c:ext xmlns:c16="http://schemas.microsoft.com/office/drawing/2014/chart" uri="{C3380CC4-5D6E-409C-BE32-E72D297353CC}">
              <c16:uniqueId val="{00000007-855E-4DA0-8D4F-4F4DBE9CEA50}"/>
            </c:ext>
          </c:extLst>
        </c:ser>
        <c:ser>
          <c:idx val="3"/>
          <c:order val="8"/>
          <c:tx>
            <c:strRef>
              <c:f>'Completeness - stage '!$E$31</c:f>
              <c:strCache>
                <c:ptCount val="1"/>
                <c:pt idx="0">
                  <c:v> Stage 4 - June </c:v>
                </c:pt>
              </c:strCache>
            </c:strRef>
          </c:tx>
          <c:spPr>
            <a:ln w="19050" cap="rnd">
              <a:solidFill>
                <a:schemeClr val="accent1"/>
              </a:solidFill>
              <a:round/>
            </a:ln>
            <a:effectLst/>
          </c:spPr>
          <c:marker>
            <c:symbol val="none"/>
          </c:marker>
          <c:cat>
            <c:strRef>
              <c:f>'Completeness - stage '!$A$17:$A$29</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strCache>
            </c:strRef>
          </c:cat>
          <c:val>
            <c:numRef>
              <c:f>'Completeness - stage '!$E$32:$E$44</c:f>
              <c:numCache>
                <c:formatCode>_-* #,##0_-;\-* #,##0_-;_-* "-"??_-;_-@_-</c:formatCode>
                <c:ptCount val="13"/>
                <c:pt idx="0">
                  <c:v>2865</c:v>
                </c:pt>
                <c:pt idx="1">
                  <c:v>2553</c:v>
                </c:pt>
                <c:pt idx="2">
                  <c:v>2772</c:v>
                </c:pt>
                <c:pt idx="3">
                  <c:v>1925</c:v>
                </c:pt>
                <c:pt idx="4">
                  <c:v>2092</c:v>
                </c:pt>
                <c:pt idx="5">
                  <c:v>2587</c:v>
                </c:pt>
                <c:pt idx="6">
                  <c:v>2768</c:v>
                </c:pt>
                <c:pt idx="7">
                  <c:v>2454</c:v>
                </c:pt>
                <c:pt idx="8">
                  <c:v>2818</c:v>
                </c:pt>
                <c:pt idx="9">
                  <c:v>2544</c:v>
                </c:pt>
                <c:pt idx="10">
                  <c:v>2421</c:v>
                </c:pt>
                <c:pt idx="11">
                  <c:v>2443</c:v>
                </c:pt>
                <c:pt idx="12">
                  <c:v>2147</c:v>
                </c:pt>
              </c:numCache>
            </c:numRef>
          </c:val>
          <c:smooth val="0"/>
          <c:extLst>
            <c:ext xmlns:c16="http://schemas.microsoft.com/office/drawing/2014/chart" uri="{C3380CC4-5D6E-409C-BE32-E72D297353CC}">
              <c16:uniqueId val="{00000008-855E-4DA0-8D4F-4F4DBE9CEA50}"/>
            </c:ext>
          </c:extLst>
        </c:ser>
        <c:ser>
          <c:idx val="4"/>
          <c:order val="9"/>
          <c:tx>
            <c:strRef>
              <c:f>'Completeness - stage '!$F$31</c:f>
              <c:strCache>
                <c:ptCount val="1"/>
                <c:pt idx="0">
                  <c:v> Unknown - June </c:v>
                </c:pt>
              </c:strCache>
            </c:strRef>
          </c:tx>
          <c:spPr>
            <a:ln w="19050" cap="rnd">
              <a:solidFill>
                <a:schemeClr val="accent6"/>
              </a:solidFill>
              <a:round/>
            </a:ln>
            <a:effectLst/>
          </c:spPr>
          <c:marker>
            <c:symbol val="none"/>
          </c:marker>
          <c:cat>
            <c:strRef>
              <c:f>'Completeness - stage '!$A$17:$A$29</c:f>
              <c:strCache>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strCache>
            </c:strRef>
          </c:cat>
          <c:val>
            <c:numRef>
              <c:f>'Completeness - stage '!$F$32:$F$44</c:f>
              <c:numCache>
                <c:formatCode>_-* #,##0_-;\-* #,##0_-;_-* "-"??_-;_-@_-</c:formatCode>
                <c:ptCount val="13"/>
                <c:pt idx="0">
                  <c:v>3748</c:v>
                </c:pt>
                <c:pt idx="1">
                  <c:v>3680</c:v>
                </c:pt>
                <c:pt idx="2">
                  <c:v>4061</c:v>
                </c:pt>
                <c:pt idx="3">
                  <c:v>2267</c:v>
                </c:pt>
                <c:pt idx="4">
                  <c:v>2237</c:v>
                </c:pt>
                <c:pt idx="5">
                  <c:v>2960</c:v>
                </c:pt>
                <c:pt idx="6">
                  <c:v>3733</c:v>
                </c:pt>
                <c:pt idx="7">
                  <c:v>3733</c:v>
                </c:pt>
                <c:pt idx="8">
                  <c:v>4566</c:v>
                </c:pt>
                <c:pt idx="9">
                  <c:v>4890</c:v>
                </c:pt>
                <c:pt idx="10">
                  <c:v>4975</c:v>
                </c:pt>
                <c:pt idx="11">
                  <c:v>5021</c:v>
                </c:pt>
                <c:pt idx="12">
                  <c:v>4493</c:v>
                </c:pt>
              </c:numCache>
            </c:numRef>
          </c:val>
          <c:smooth val="0"/>
          <c:extLst>
            <c:ext xmlns:c16="http://schemas.microsoft.com/office/drawing/2014/chart" uri="{C3380CC4-5D6E-409C-BE32-E72D297353CC}">
              <c16:uniqueId val="{00000009-855E-4DA0-8D4F-4F4DBE9CEA50}"/>
            </c:ext>
          </c:extLst>
        </c:ser>
        <c:dLbls>
          <c:showLegendKey val="0"/>
          <c:showVal val="0"/>
          <c:showCatName val="0"/>
          <c:showSerName val="0"/>
          <c:showPercent val="0"/>
          <c:showBubbleSize val="0"/>
        </c:dLbls>
        <c:smooth val="0"/>
        <c:axId val="915507728"/>
        <c:axId val="915275792"/>
      </c:lineChart>
      <c:catAx>
        <c:axId val="91550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75792"/>
        <c:crosses val="autoZero"/>
        <c:auto val="1"/>
        <c:lblAlgn val="ctr"/>
        <c:lblOffset val="100"/>
        <c:noMultiLvlLbl val="0"/>
      </c:catAx>
      <c:valAx>
        <c:axId val="91527579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07728"/>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[Stage &amp; Route - RCRD (October 2021 data).xlsx]Stage by site!PivotTable12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change in number of patients diagnosed by stage at diagnosis</a:t>
            </a:r>
            <a:endParaRPr lang="en-GB">
              <a:effectLst/>
            </a:endParaRPr>
          </a:p>
          <a:p>
            <a:pPr>
              <a:defRPr/>
            </a:pPr>
            <a:r>
              <a:rPr lang="en-GB" sz="1800" b="0" i="0" baseline="0">
                <a:effectLst/>
              </a:rPr>
              <a:t>from Rapid Registration Data, England</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'Stage by site'!$AU$6:$AU$7</c:f>
              <c:strCache>
                <c:ptCount val="1"/>
                <c:pt idx="0">
                  <c:v>Stage 1</c:v>
                </c:pt>
              </c:strCache>
            </c:strRef>
          </c:tx>
          <c:spPr>
            <a:ln w="28575" cap="rnd">
              <a:solidFill>
                <a:schemeClr val="accent5"/>
              </a:solidFill>
              <a:round/>
            </a:ln>
            <a:effectLst/>
          </c:spPr>
          <c:marker>
            <c:symbol val="none"/>
          </c:marker>
          <c:cat>
            <c:strRef>
              <c:f>'Stage by site'!$AT$8:$AT$25</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'Stage by site'!$AU$8:$AU$25</c:f>
              <c:numCache>
                <c:formatCode>General</c:formatCode>
                <c:ptCount val="18"/>
                <c:pt idx="0">
                  <c:v>4.8152760481527598E-2</c:v>
                </c:pt>
                <c:pt idx="1">
                  <c:v>3.4467222347375502E-2</c:v>
                </c:pt>
                <c:pt idx="2">
                  <c:v>5.06649778340722E-2</c:v>
                </c:pt>
                <c:pt idx="3">
                  <c:v>-0.44304875452416398</c:v>
                </c:pt>
                <c:pt idx="4">
                  <c:v>-0.52969902013979797</c:v>
                </c:pt>
                <c:pt idx="5">
                  <c:v>-0.42475037093475598</c:v>
                </c:pt>
                <c:pt idx="6">
                  <c:v>-0.352929532858274</c:v>
                </c:pt>
                <c:pt idx="7">
                  <c:v>-0.29738359675352399</c:v>
                </c:pt>
                <c:pt idx="8">
                  <c:v>-0.17121179017617699</c:v>
                </c:pt>
                <c:pt idx="9">
                  <c:v>-0.13538191548512701</c:v>
                </c:pt>
                <c:pt idx="10">
                  <c:v>-0.17079107505071001</c:v>
                </c:pt>
                <c:pt idx="11">
                  <c:v>-0.10927197299810899</c:v>
                </c:pt>
                <c:pt idx="12">
                  <c:v>-0.127397260273973</c:v>
                </c:pt>
                <c:pt idx="13">
                  <c:v>-0.17571525118269901</c:v>
                </c:pt>
                <c:pt idx="14">
                  <c:v>-0.11741057906765399</c:v>
                </c:pt>
                <c:pt idx="15">
                  <c:v>-0.114115392803917</c:v>
                </c:pt>
                <c:pt idx="16">
                  <c:v>-0.10653984871213799</c:v>
                </c:pt>
                <c:pt idx="17">
                  <c:v>-0.22845570838513099</c:v>
                </c:pt>
              </c:numCache>
            </c:numRef>
          </c:val>
          <c:smooth val="0"/>
          <c:extLst>
            <c:ext xmlns:c16="http://schemas.microsoft.com/office/drawing/2014/chart" uri="{C3380CC4-5D6E-409C-BE32-E72D297353CC}">
              <c16:uniqueId val="{00000000-E4CE-4B5E-B9FA-06779284DB66}"/>
            </c:ext>
          </c:extLst>
        </c:ser>
        <c:ser>
          <c:idx val="1"/>
          <c:order val="1"/>
          <c:tx>
            <c:strRef>
              <c:f>'Stage by site'!$AV$6:$AV$7</c:f>
              <c:strCache>
                <c:ptCount val="1"/>
                <c:pt idx="0">
                  <c:v>Stage 2</c:v>
                </c:pt>
              </c:strCache>
            </c:strRef>
          </c:tx>
          <c:spPr>
            <a:ln w="28575" cap="rnd">
              <a:solidFill>
                <a:schemeClr val="accent4"/>
              </a:solidFill>
              <a:round/>
            </a:ln>
            <a:effectLst/>
          </c:spPr>
          <c:marker>
            <c:symbol val="none"/>
          </c:marker>
          <c:cat>
            <c:strRef>
              <c:f>'Stage by site'!$AT$8:$AT$25</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'Stage by site'!$AV$8:$AV$25</c:f>
              <c:numCache>
                <c:formatCode>General</c:formatCode>
                <c:ptCount val="18"/>
                <c:pt idx="0">
                  <c:v>-8.5235920852359207E-3</c:v>
                </c:pt>
                <c:pt idx="1">
                  <c:v>9.9734042553191495E-3</c:v>
                </c:pt>
                <c:pt idx="2">
                  <c:v>-4.0934917355371997E-2</c:v>
                </c:pt>
                <c:pt idx="3">
                  <c:v>-0.439398684622612</c:v>
                </c:pt>
                <c:pt idx="4">
                  <c:v>-0.406073236082167</c:v>
                </c:pt>
                <c:pt idx="5">
                  <c:v>-0.317817248519847</c:v>
                </c:pt>
                <c:pt idx="6">
                  <c:v>-0.24238943136128699</c:v>
                </c:pt>
                <c:pt idx="7">
                  <c:v>-0.167137865311309</c:v>
                </c:pt>
                <c:pt idx="8">
                  <c:v>-7.85512284216109E-2</c:v>
                </c:pt>
                <c:pt idx="9">
                  <c:v>-0.120017286963596</c:v>
                </c:pt>
                <c:pt idx="10">
                  <c:v>-4.4786096256684498E-2</c:v>
                </c:pt>
                <c:pt idx="11">
                  <c:v>-6.7992562050287003E-2</c:v>
                </c:pt>
                <c:pt idx="12">
                  <c:v>-0.12368340943683399</c:v>
                </c:pt>
                <c:pt idx="13">
                  <c:v>-0.162898936170213</c:v>
                </c:pt>
                <c:pt idx="14">
                  <c:v>-0.100214097496706</c:v>
                </c:pt>
                <c:pt idx="15">
                  <c:v>-9.3015972439711894E-2</c:v>
                </c:pt>
                <c:pt idx="16">
                  <c:v>-0.115197192146786</c:v>
                </c:pt>
                <c:pt idx="17">
                  <c:v>-0.26531921719602197</c:v>
                </c:pt>
              </c:numCache>
            </c:numRef>
          </c:val>
          <c:smooth val="0"/>
          <c:extLst>
            <c:ext xmlns:c16="http://schemas.microsoft.com/office/drawing/2014/chart" uri="{C3380CC4-5D6E-409C-BE32-E72D297353CC}">
              <c16:uniqueId val="{00000001-E4CE-4B5E-B9FA-06779284DB66}"/>
            </c:ext>
          </c:extLst>
        </c:ser>
        <c:ser>
          <c:idx val="2"/>
          <c:order val="2"/>
          <c:tx>
            <c:strRef>
              <c:f>'Stage by site'!$AW$6:$AW$7</c:f>
              <c:strCache>
                <c:ptCount val="1"/>
                <c:pt idx="0">
                  <c:v>Stage 3</c:v>
                </c:pt>
              </c:strCache>
            </c:strRef>
          </c:tx>
          <c:spPr>
            <a:ln w="28575" cap="rnd">
              <a:solidFill>
                <a:schemeClr val="accent1">
                  <a:lumMod val="40000"/>
                  <a:lumOff val="60000"/>
                </a:schemeClr>
              </a:solidFill>
              <a:round/>
            </a:ln>
            <a:effectLst/>
          </c:spPr>
          <c:marker>
            <c:symbol val="none"/>
          </c:marker>
          <c:cat>
            <c:strRef>
              <c:f>'Stage by site'!$AT$8:$AT$25</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'Stage by site'!$AW$8:$AW$25</c:f>
              <c:numCache>
                <c:formatCode>General</c:formatCode>
                <c:ptCount val="18"/>
                <c:pt idx="0">
                  <c:v>3.55515041020966E-2</c:v>
                </c:pt>
                <c:pt idx="1">
                  <c:v>2.98410638987999E-2</c:v>
                </c:pt>
                <c:pt idx="2">
                  <c:v>-2.8677946659026401E-4</c:v>
                </c:pt>
                <c:pt idx="3">
                  <c:v>-0.40569964777457601</c:v>
                </c:pt>
                <c:pt idx="4">
                  <c:v>-0.41599342302888498</c:v>
                </c:pt>
                <c:pt idx="5">
                  <c:v>-0.31350114416475999</c:v>
                </c:pt>
                <c:pt idx="6">
                  <c:v>-0.23069963811821501</c:v>
                </c:pt>
                <c:pt idx="7">
                  <c:v>-0.14330254041570401</c:v>
                </c:pt>
                <c:pt idx="8">
                  <c:v>-0.144918741304284</c:v>
                </c:pt>
                <c:pt idx="9">
                  <c:v>-0.14175055048757501</c:v>
                </c:pt>
                <c:pt idx="10">
                  <c:v>-4.1974479516454E-2</c:v>
                </c:pt>
                <c:pt idx="11">
                  <c:v>-0.14217509920634899</c:v>
                </c:pt>
                <c:pt idx="12">
                  <c:v>-0.112914007900334</c:v>
                </c:pt>
                <c:pt idx="13">
                  <c:v>-0.16315277327278599</c:v>
                </c:pt>
                <c:pt idx="14">
                  <c:v>-0.13217665615141999</c:v>
                </c:pt>
                <c:pt idx="15">
                  <c:v>-0.128722382324688</c:v>
                </c:pt>
                <c:pt idx="16">
                  <c:v>-0.139428625634377</c:v>
                </c:pt>
                <c:pt idx="17">
                  <c:v>-0.23266664685429</c:v>
                </c:pt>
              </c:numCache>
            </c:numRef>
          </c:val>
          <c:smooth val="0"/>
          <c:extLst>
            <c:ext xmlns:c16="http://schemas.microsoft.com/office/drawing/2014/chart" uri="{C3380CC4-5D6E-409C-BE32-E72D297353CC}">
              <c16:uniqueId val="{00000002-E4CE-4B5E-B9FA-06779284DB66}"/>
            </c:ext>
          </c:extLst>
        </c:ser>
        <c:ser>
          <c:idx val="3"/>
          <c:order val="3"/>
          <c:tx>
            <c:strRef>
              <c:f>'Stage by site'!$AX$6:$AX$7</c:f>
              <c:strCache>
                <c:ptCount val="1"/>
                <c:pt idx="0">
                  <c:v>Stage 4</c:v>
                </c:pt>
              </c:strCache>
            </c:strRef>
          </c:tx>
          <c:spPr>
            <a:ln w="28575" cap="rnd">
              <a:solidFill>
                <a:schemeClr val="accent1"/>
              </a:solidFill>
              <a:round/>
            </a:ln>
            <a:effectLst/>
          </c:spPr>
          <c:marker>
            <c:symbol val="none"/>
          </c:marker>
          <c:cat>
            <c:strRef>
              <c:f>'Stage by site'!$AT$8:$AT$25</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'Stage by site'!$AX$8:$AX$25</c:f>
              <c:numCache>
                <c:formatCode>General</c:formatCode>
                <c:ptCount val="18"/>
                <c:pt idx="0">
                  <c:v>-4.1059988351776398E-2</c:v>
                </c:pt>
                <c:pt idx="1">
                  <c:v>2.70453008789723E-3</c:v>
                </c:pt>
                <c:pt idx="2">
                  <c:v>-1.19399456200498E-2</c:v>
                </c:pt>
                <c:pt idx="3">
                  <c:v>-0.290494058786742</c:v>
                </c:pt>
                <c:pt idx="4">
                  <c:v>-0.19166834810411501</c:v>
                </c:pt>
                <c:pt idx="5">
                  <c:v>-0.10490885261527499</c:v>
                </c:pt>
                <c:pt idx="6">
                  <c:v>-5.4534676941315897E-2</c:v>
                </c:pt>
                <c:pt idx="7">
                  <c:v>-1.9459102902373399E-3</c:v>
                </c:pt>
                <c:pt idx="8">
                  <c:v>3.6263702985888102E-2</c:v>
                </c:pt>
                <c:pt idx="9">
                  <c:v>-5.4858934169278999E-2</c:v>
                </c:pt>
                <c:pt idx="10">
                  <c:v>-4.5024469820554601E-2</c:v>
                </c:pt>
                <c:pt idx="11">
                  <c:v>-1.21492383935823E-2</c:v>
                </c:pt>
                <c:pt idx="12">
                  <c:v>-0.12807221898660401</c:v>
                </c:pt>
                <c:pt idx="13">
                  <c:v>-7.91075050709939E-2</c:v>
                </c:pt>
                <c:pt idx="14">
                  <c:v>-7.9832645445807704E-2</c:v>
                </c:pt>
                <c:pt idx="15">
                  <c:v>-4.0650406504064998E-2</c:v>
                </c:pt>
                <c:pt idx="16">
                  <c:v>-7.0744540501948006E-2</c:v>
                </c:pt>
                <c:pt idx="17">
                  <c:v>-0.175503395686882</c:v>
                </c:pt>
              </c:numCache>
            </c:numRef>
          </c:val>
          <c:smooth val="0"/>
          <c:extLst>
            <c:ext xmlns:c16="http://schemas.microsoft.com/office/drawing/2014/chart" uri="{C3380CC4-5D6E-409C-BE32-E72D297353CC}">
              <c16:uniqueId val="{00000003-E4CE-4B5E-B9FA-06779284DB66}"/>
            </c:ext>
          </c:extLst>
        </c:ser>
        <c:ser>
          <c:idx val="4"/>
          <c:order val="4"/>
          <c:tx>
            <c:strRef>
              <c:f>'Stage by site'!$AY$6:$AY$7</c:f>
              <c:strCache>
                <c:ptCount val="1"/>
                <c:pt idx="0">
                  <c:v>Unknown</c:v>
                </c:pt>
              </c:strCache>
            </c:strRef>
          </c:tx>
          <c:spPr>
            <a:ln w="28575" cap="rnd">
              <a:solidFill>
                <a:schemeClr val="accent3"/>
              </a:solidFill>
              <a:round/>
            </a:ln>
            <a:effectLst/>
          </c:spPr>
          <c:marker>
            <c:symbol val="none"/>
          </c:marker>
          <c:cat>
            <c:strRef>
              <c:f>'Stage by site'!$AT$8:$AT$25</c:f>
              <c:strCache>
                <c:ptCount val="18"/>
                <c:pt idx="0">
                  <c:v>Jan-20</c:v>
                </c:pt>
                <c:pt idx="1">
                  <c:v>Feb-20</c:v>
                </c:pt>
                <c:pt idx="2">
                  <c:v>Mar-20</c:v>
                </c:pt>
                <c:pt idx="3">
                  <c:v>Apr-20</c:v>
                </c:pt>
                <c:pt idx="4">
                  <c:v>May-20</c:v>
                </c:pt>
                <c:pt idx="5">
                  <c:v>Jun-20</c:v>
                </c:pt>
                <c:pt idx="6">
                  <c:v>Jul-20</c:v>
                </c:pt>
                <c:pt idx="7">
                  <c:v>Aug-20</c:v>
                </c:pt>
                <c:pt idx="8">
                  <c:v>Sep-20</c:v>
                </c:pt>
                <c:pt idx="9">
                  <c:v>Oct-20</c:v>
                </c:pt>
                <c:pt idx="10">
                  <c:v>Nov-20</c:v>
                </c:pt>
                <c:pt idx="11">
                  <c:v>Dec-20</c:v>
                </c:pt>
                <c:pt idx="12">
                  <c:v>Jan-21</c:v>
                </c:pt>
                <c:pt idx="13">
                  <c:v>Feb-21</c:v>
                </c:pt>
                <c:pt idx="14">
                  <c:v>Mar-21</c:v>
                </c:pt>
                <c:pt idx="15">
                  <c:v>Apr-21</c:v>
                </c:pt>
                <c:pt idx="16">
                  <c:v>May-21</c:v>
                </c:pt>
                <c:pt idx="17">
                  <c:v>Jun-21</c:v>
                </c:pt>
              </c:strCache>
            </c:strRef>
          </c:cat>
          <c:val>
            <c:numRef>
              <c:f>'Stage by site'!$AY$8:$AY$25</c:f>
              <c:numCache>
                <c:formatCode>General</c:formatCode>
                <c:ptCount val="18"/>
                <c:pt idx="0">
                  <c:v>-1.04058272632674E-2</c:v>
                </c:pt>
                <c:pt idx="1">
                  <c:v>4.2674577818347798E-2</c:v>
                </c:pt>
                <c:pt idx="2">
                  <c:v>1.7371601208459101E-2</c:v>
                </c:pt>
                <c:pt idx="3">
                  <c:v>-0.34965034965035002</c:v>
                </c:pt>
                <c:pt idx="4">
                  <c:v>-0.34114047525132501</c:v>
                </c:pt>
                <c:pt idx="5">
                  <c:v>-0.276555023923445</c:v>
                </c:pt>
                <c:pt idx="6">
                  <c:v>-0.16615160879839999</c:v>
                </c:pt>
                <c:pt idx="7">
                  <c:v>-3.6689488521949198E-2</c:v>
                </c:pt>
                <c:pt idx="8">
                  <c:v>7.5264488343788002E-2</c:v>
                </c:pt>
                <c:pt idx="9">
                  <c:v>0.13886217673524101</c:v>
                </c:pt>
                <c:pt idx="10">
                  <c:v>0.18718697829716199</c:v>
                </c:pt>
                <c:pt idx="11">
                  <c:v>0.15733398397787801</c:v>
                </c:pt>
                <c:pt idx="12">
                  <c:v>0.166618106139438</c:v>
                </c:pt>
                <c:pt idx="13">
                  <c:v>0.21565495207667701</c:v>
                </c:pt>
                <c:pt idx="14">
                  <c:v>0.25745435439379999</c:v>
                </c:pt>
                <c:pt idx="15">
                  <c:v>0.32823426573426601</c:v>
                </c:pt>
                <c:pt idx="16">
                  <c:v>0.417566602347473</c:v>
                </c:pt>
                <c:pt idx="17">
                  <c:v>0.34354066985645898</c:v>
                </c:pt>
              </c:numCache>
            </c:numRef>
          </c:val>
          <c:smooth val="0"/>
          <c:extLst>
            <c:ext xmlns:c16="http://schemas.microsoft.com/office/drawing/2014/chart" uri="{C3380CC4-5D6E-409C-BE32-E72D297353CC}">
              <c16:uniqueId val="{00000004-E4CE-4B5E-B9FA-06779284DB66}"/>
            </c:ext>
          </c:extLst>
        </c:ser>
        <c:dLbls>
          <c:showLegendKey val="0"/>
          <c:showVal val="0"/>
          <c:showCatName val="0"/>
          <c:showSerName val="0"/>
          <c:showPercent val="0"/>
          <c:showBubbleSize val="0"/>
        </c:dLbls>
        <c:smooth val="0"/>
        <c:axId val="1076891679"/>
        <c:axId val="826620079"/>
      </c:lineChart>
      <c:catAx>
        <c:axId val="107689167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620079"/>
        <c:crosses val="autoZero"/>
        <c:auto val="1"/>
        <c:lblAlgn val="ctr"/>
        <c:lblOffset val="100"/>
        <c:noMultiLvlLbl val="0"/>
      </c:catAx>
      <c:valAx>
        <c:axId val="826620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9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Stage at diagnosis by site </a:t>
            </a:r>
          </a:p>
          <a:p>
            <a:pPr>
              <a:defRPr/>
            </a:pPr>
            <a:r>
              <a:rPr lang="en-GB" sz="1800" b="0" i="0" baseline="0">
                <a:effectLst/>
              </a:rPr>
              <a:t>% change Apr-Dec (2019 v 2020)</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'Stage period calcs (SST)'!$S$8</c:f>
              <c:strCache>
                <c:ptCount val="1"/>
                <c:pt idx="0">
                  <c:v>Stage 1</c:v>
                </c:pt>
              </c:strCache>
            </c:strRef>
          </c:tx>
          <c:spPr>
            <a:solidFill>
              <a:schemeClr val="accent5"/>
            </a:solidFill>
            <a:ln>
              <a:noFill/>
            </a:ln>
            <a:effectLst/>
          </c:spPr>
          <c:invertIfNegative val="0"/>
          <c:cat>
            <c:strRef>
              <c:extLst>
                <c:ext xmlns:c15="http://schemas.microsoft.com/office/drawing/2012/chart" uri="{02D57815-91ED-43cb-92C2-25804820EDAC}">
                  <c15:fullRef>
                    <c15:sqref>'Stage period calcs (SST)'!$C$9:$C$19</c15:sqref>
                  </c15:fullRef>
                </c:ext>
              </c:extLst>
              <c:f>'Stage period calcs (SST)'!$C$9:$C$19</c:f>
              <c:strCache>
                <c:ptCount val="11"/>
                <c:pt idx="0">
                  <c:v>All sites combined</c:v>
                </c:pt>
                <c:pt idx="1">
                  <c:v>Breast</c:v>
                </c:pt>
                <c:pt idx="2">
                  <c:v>Colorectal</c:v>
                </c:pt>
                <c:pt idx="3">
                  <c:v>Gynaecological</c:v>
                </c:pt>
                <c:pt idx="4">
                  <c:v>Haematological</c:v>
                </c:pt>
                <c:pt idx="5">
                  <c:v>Lung</c:v>
                </c:pt>
                <c:pt idx="6">
                  <c:v>Melanoma</c:v>
                </c:pt>
                <c:pt idx="7">
                  <c:v>Oesophago-gastric</c:v>
                </c:pt>
                <c:pt idx="8">
                  <c:v>Prostate</c:v>
                </c:pt>
                <c:pt idx="9">
                  <c:v>Upper GI excl OG</c:v>
                </c:pt>
                <c:pt idx="10">
                  <c:v>Urological excl prostate</c:v>
                </c:pt>
              </c:strCache>
            </c:strRef>
          </c:cat>
          <c:val>
            <c:numRef>
              <c:extLst>
                <c:ext xmlns:c15="http://schemas.microsoft.com/office/drawing/2012/chart" uri="{02D57815-91ED-43cb-92C2-25804820EDAC}">
                  <c15:fullRef>
                    <c15:sqref>'Stage period calcs (SST)'!$S$9:$S$19</c15:sqref>
                  </c15:fullRef>
                </c:ext>
              </c:extLst>
              <c:f>'Stage period calcs (SST)'!$S$9:$S$19</c:f>
              <c:numCache>
                <c:formatCode>0%</c:formatCode>
                <c:ptCount val="11"/>
                <c:pt idx="0">
                  <c:v>-0.24278279458623755</c:v>
                </c:pt>
                <c:pt idx="1">
                  <c:v>-0.31798512921334648</c:v>
                </c:pt>
                <c:pt idx="2">
                  <c:v>-0.18488078533626498</c:v>
                </c:pt>
                <c:pt idx="3">
                  <c:v>-0.24833687918934361</c:v>
                </c:pt>
                <c:pt idx="4">
                  <c:v>-0.29809787030753693</c:v>
                </c:pt>
                <c:pt idx="5">
                  <c:v>-8.7135452033773098E-2</c:v>
                </c:pt>
                <c:pt idx="6">
                  <c:v>-0.23691708830303965</c:v>
                </c:pt>
                <c:pt idx="7">
                  <c:v>-0.35344931206077279</c:v>
                </c:pt>
                <c:pt idx="8">
                  <c:v>-0.3252745233334503</c:v>
                </c:pt>
                <c:pt idx="9">
                  <c:v>0.14022174403625284</c:v>
                </c:pt>
                <c:pt idx="10">
                  <c:v>-0.12457789311177787</c:v>
                </c:pt>
              </c:numCache>
            </c:numRef>
          </c:val>
          <c:extLst>
            <c:ext xmlns:c16="http://schemas.microsoft.com/office/drawing/2014/chart" uri="{C3380CC4-5D6E-409C-BE32-E72D297353CC}">
              <c16:uniqueId val="{00000000-2C15-432D-90CF-FD4F75B3D3C3}"/>
            </c:ext>
          </c:extLst>
        </c:ser>
        <c:ser>
          <c:idx val="1"/>
          <c:order val="1"/>
          <c:tx>
            <c:strRef>
              <c:f>'Stage period calcs (SST)'!$T$8</c:f>
              <c:strCache>
                <c:ptCount val="1"/>
                <c:pt idx="0">
                  <c:v>Stage 2</c:v>
                </c:pt>
              </c:strCache>
            </c:strRef>
          </c:tx>
          <c:spPr>
            <a:solidFill>
              <a:schemeClr val="accent4"/>
            </a:solidFill>
            <a:ln>
              <a:noFill/>
            </a:ln>
            <a:effectLst/>
          </c:spPr>
          <c:invertIfNegative val="0"/>
          <c:cat>
            <c:strRef>
              <c:extLst>
                <c:ext xmlns:c15="http://schemas.microsoft.com/office/drawing/2012/chart" uri="{02D57815-91ED-43cb-92C2-25804820EDAC}">
                  <c15:fullRef>
                    <c15:sqref>'Stage period calcs (SST)'!$C$9:$C$19</c15:sqref>
                  </c15:fullRef>
                </c:ext>
              </c:extLst>
              <c:f>'Stage period calcs (SST)'!$C$9:$C$19</c:f>
              <c:strCache>
                <c:ptCount val="11"/>
                <c:pt idx="0">
                  <c:v>All sites combined</c:v>
                </c:pt>
                <c:pt idx="1">
                  <c:v>Breast</c:v>
                </c:pt>
                <c:pt idx="2">
                  <c:v>Colorectal</c:v>
                </c:pt>
                <c:pt idx="3">
                  <c:v>Gynaecological</c:v>
                </c:pt>
                <c:pt idx="4">
                  <c:v>Haematological</c:v>
                </c:pt>
                <c:pt idx="5">
                  <c:v>Lung</c:v>
                </c:pt>
                <c:pt idx="6">
                  <c:v>Melanoma</c:v>
                </c:pt>
                <c:pt idx="7">
                  <c:v>Oesophago-gastric</c:v>
                </c:pt>
                <c:pt idx="8">
                  <c:v>Prostate</c:v>
                </c:pt>
                <c:pt idx="9">
                  <c:v>Upper GI excl OG</c:v>
                </c:pt>
                <c:pt idx="10">
                  <c:v>Urological excl prostate</c:v>
                </c:pt>
              </c:strCache>
            </c:strRef>
          </c:cat>
          <c:val>
            <c:numRef>
              <c:extLst>
                <c:ext xmlns:c15="http://schemas.microsoft.com/office/drawing/2012/chart" uri="{02D57815-91ED-43cb-92C2-25804820EDAC}">
                  <c15:fullRef>
                    <c15:sqref>'Stage period calcs (SST)'!$T$9:$T$19</c15:sqref>
                  </c15:fullRef>
                </c:ext>
              </c:extLst>
              <c:f>'Stage period calcs (SST)'!$T$9:$T$19</c:f>
              <c:numCache>
                <c:formatCode>0%</c:formatCode>
                <c:ptCount val="11"/>
                <c:pt idx="0">
                  <c:v>-0.18260662236461236</c:v>
                </c:pt>
                <c:pt idx="1">
                  <c:v>-0.15734485169368165</c:v>
                </c:pt>
                <c:pt idx="2">
                  <c:v>-0.17330827366955137</c:v>
                </c:pt>
                <c:pt idx="3">
                  <c:v>-0.22424882375119615</c:v>
                </c:pt>
                <c:pt idx="4">
                  <c:v>-0.23203849944154048</c:v>
                </c:pt>
                <c:pt idx="5">
                  <c:v>-0.21851428070475529</c:v>
                </c:pt>
                <c:pt idx="6">
                  <c:v>3.0659205729200866E-3</c:v>
                </c:pt>
                <c:pt idx="7">
                  <c:v>-0.24870617266321293</c:v>
                </c:pt>
                <c:pt idx="8">
                  <c:v>-0.35480629804596059</c:v>
                </c:pt>
                <c:pt idx="9">
                  <c:v>1.0952615218249872E-2</c:v>
                </c:pt>
                <c:pt idx="10">
                  <c:v>-0.11640247357778978</c:v>
                </c:pt>
              </c:numCache>
            </c:numRef>
          </c:val>
          <c:extLst>
            <c:ext xmlns:c16="http://schemas.microsoft.com/office/drawing/2014/chart" uri="{C3380CC4-5D6E-409C-BE32-E72D297353CC}">
              <c16:uniqueId val="{00000001-2C15-432D-90CF-FD4F75B3D3C3}"/>
            </c:ext>
          </c:extLst>
        </c:ser>
        <c:ser>
          <c:idx val="2"/>
          <c:order val="2"/>
          <c:tx>
            <c:strRef>
              <c:f>'Stage period calcs (SST)'!$U$8</c:f>
              <c:strCache>
                <c:ptCount val="1"/>
                <c:pt idx="0">
                  <c:v>Stage 3</c:v>
                </c:pt>
              </c:strCache>
            </c:strRef>
          </c:tx>
          <c:spPr>
            <a:solidFill>
              <a:schemeClr val="accent1">
                <a:lumMod val="40000"/>
                <a:lumOff val="60000"/>
              </a:schemeClr>
            </a:solidFill>
            <a:ln>
              <a:noFill/>
            </a:ln>
            <a:effectLst/>
          </c:spPr>
          <c:invertIfNegative val="0"/>
          <c:cat>
            <c:strRef>
              <c:extLst>
                <c:ext xmlns:c15="http://schemas.microsoft.com/office/drawing/2012/chart" uri="{02D57815-91ED-43cb-92C2-25804820EDAC}">
                  <c15:fullRef>
                    <c15:sqref>'Stage period calcs (SST)'!$C$9:$C$19</c15:sqref>
                  </c15:fullRef>
                </c:ext>
              </c:extLst>
              <c:f>'Stage period calcs (SST)'!$C$9:$C$19</c:f>
              <c:strCache>
                <c:ptCount val="11"/>
                <c:pt idx="0">
                  <c:v>All sites combined</c:v>
                </c:pt>
                <c:pt idx="1">
                  <c:v>Breast</c:v>
                </c:pt>
                <c:pt idx="2">
                  <c:v>Colorectal</c:v>
                </c:pt>
                <c:pt idx="3">
                  <c:v>Gynaecological</c:v>
                </c:pt>
                <c:pt idx="4">
                  <c:v>Haematological</c:v>
                </c:pt>
                <c:pt idx="5">
                  <c:v>Lung</c:v>
                </c:pt>
                <c:pt idx="6">
                  <c:v>Melanoma</c:v>
                </c:pt>
                <c:pt idx="7">
                  <c:v>Oesophago-gastric</c:v>
                </c:pt>
                <c:pt idx="8">
                  <c:v>Prostate</c:v>
                </c:pt>
                <c:pt idx="9">
                  <c:v>Upper GI excl OG</c:v>
                </c:pt>
                <c:pt idx="10">
                  <c:v>Urological excl prostate</c:v>
                </c:pt>
              </c:strCache>
            </c:strRef>
          </c:cat>
          <c:val>
            <c:numRef>
              <c:extLst>
                <c:ext xmlns:c15="http://schemas.microsoft.com/office/drawing/2012/chart" uri="{02D57815-91ED-43cb-92C2-25804820EDAC}">
                  <c15:fullRef>
                    <c15:sqref>'Stage period calcs (SST)'!$U$9:$U$19</c15:sqref>
                  </c15:fullRef>
                </c:ext>
              </c:extLst>
              <c:f>'Stage period calcs (SST)'!$U$9:$U$19</c:f>
              <c:numCache>
                <c:formatCode>0%</c:formatCode>
                <c:ptCount val="11"/>
                <c:pt idx="0">
                  <c:v>-0.19399756185599962</c:v>
                </c:pt>
                <c:pt idx="1">
                  <c:v>-0.16129314692124624</c:v>
                </c:pt>
                <c:pt idx="2">
                  <c:v>-8.6732188913212271E-2</c:v>
                </c:pt>
                <c:pt idx="3">
                  <c:v>-0.24321720425974017</c:v>
                </c:pt>
                <c:pt idx="4">
                  <c:v>-0.21496532999960341</c:v>
                </c:pt>
                <c:pt idx="5">
                  <c:v>-0.17853656677869081</c:v>
                </c:pt>
                <c:pt idx="6">
                  <c:v>-8.4125169389352716E-2</c:v>
                </c:pt>
                <c:pt idx="7">
                  <c:v>-0.16463668077494742</c:v>
                </c:pt>
                <c:pt idx="8">
                  <c:v>-0.34851627503409938</c:v>
                </c:pt>
                <c:pt idx="9">
                  <c:v>-7.9560630446103106E-2</c:v>
                </c:pt>
                <c:pt idx="10">
                  <c:v>-9.3915116285966604E-2</c:v>
                </c:pt>
              </c:numCache>
            </c:numRef>
          </c:val>
          <c:extLst>
            <c:ext xmlns:c16="http://schemas.microsoft.com/office/drawing/2014/chart" uri="{C3380CC4-5D6E-409C-BE32-E72D297353CC}">
              <c16:uniqueId val="{00000002-2C15-432D-90CF-FD4F75B3D3C3}"/>
            </c:ext>
          </c:extLst>
        </c:ser>
        <c:ser>
          <c:idx val="3"/>
          <c:order val="3"/>
          <c:tx>
            <c:strRef>
              <c:f>'Stage period calcs (SST)'!$V$8</c:f>
              <c:strCache>
                <c:ptCount val="1"/>
                <c:pt idx="0">
                  <c:v>Stage 4</c:v>
                </c:pt>
              </c:strCache>
            </c:strRef>
          </c:tx>
          <c:spPr>
            <a:solidFill>
              <a:schemeClr val="accent1"/>
            </a:solidFill>
            <a:ln>
              <a:noFill/>
            </a:ln>
            <a:effectLst/>
          </c:spPr>
          <c:invertIfNegative val="0"/>
          <c:cat>
            <c:strRef>
              <c:extLst>
                <c:ext xmlns:c15="http://schemas.microsoft.com/office/drawing/2012/chart" uri="{02D57815-91ED-43cb-92C2-25804820EDAC}">
                  <c15:fullRef>
                    <c15:sqref>'Stage period calcs (SST)'!$C$9:$C$19</c15:sqref>
                  </c15:fullRef>
                </c:ext>
              </c:extLst>
              <c:f>'Stage period calcs (SST)'!$C$9:$C$19</c:f>
              <c:strCache>
                <c:ptCount val="11"/>
                <c:pt idx="0">
                  <c:v>All sites combined</c:v>
                </c:pt>
                <c:pt idx="1">
                  <c:v>Breast</c:v>
                </c:pt>
                <c:pt idx="2">
                  <c:v>Colorectal</c:v>
                </c:pt>
                <c:pt idx="3">
                  <c:v>Gynaecological</c:v>
                </c:pt>
                <c:pt idx="4">
                  <c:v>Haematological</c:v>
                </c:pt>
                <c:pt idx="5">
                  <c:v>Lung</c:v>
                </c:pt>
                <c:pt idx="6">
                  <c:v>Melanoma</c:v>
                </c:pt>
                <c:pt idx="7">
                  <c:v>Oesophago-gastric</c:v>
                </c:pt>
                <c:pt idx="8">
                  <c:v>Prostate</c:v>
                </c:pt>
                <c:pt idx="9">
                  <c:v>Upper GI excl OG</c:v>
                </c:pt>
                <c:pt idx="10">
                  <c:v>Urological excl prostate</c:v>
                </c:pt>
              </c:strCache>
            </c:strRef>
          </c:cat>
          <c:val>
            <c:numRef>
              <c:extLst>
                <c:ext xmlns:c15="http://schemas.microsoft.com/office/drawing/2012/chart" uri="{02D57815-91ED-43cb-92C2-25804820EDAC}">
                  <c15:fullRef>
                    <c15:sqref>'Stage period calcs (SST)'!$V$9:$V$19</c15:sqref>
                  </c15:fullRef>
                </c:ext>
              </c:extLst>
              <c:f>'Stage period calcs (SST)'!$V$9:$V$19</c:f>
              <c:numCache>
                <c:formatCode>0%</c:formatCode>
                <c:ptCount val="11"/>
                <c:pt idx="0">
                  <c:v>-8.1254765578381669E-2</c:v>
                </c:pt>
                <c:pt idx="1">
                  <c:v>0.10853205859629982</c:v>
                </c:pt>
                <c:pt idx="2">
                  <c:v>-8.7960966886770436E-2</c:v>
                </c:pt>
                <c:pt idx="3">
                  <c:v>-0.12329147267870225</c:v>
                </c:pt>
                <c:pt idx="4">
                  <c:v>-0.29244469819089791</c:v>
                </c:pt>
                <c:pt idx="5">
                  <c:v>-3.3698923862526181E-2</c:v>
                </c:pt>
                <c:pt idx="6">
                  <c:v>-6.2849744634052004E-2</c:v>
                </c:pt>
                <c:pt idx="7">
                  <c:v>-0.11178243670121683</c:v>
                </c:pt>
                <c:pt idx="8">
                  <c:v>-0.15852404556297134</c:v>
                </c:pt>
                <c:pt idx="9">
                  <c:v>2.922686082045859E-2</c:v>
                </c:pt>
                <c:pt idx="10">
                  <c:v>-0.11079640506167465</c:v>
                </c:pt>
              </c:numCache>
            </c:numRef>
          </c:val>
          <c:extLst>
            <c:ext xmlns:c16="http://schemas.microsoft.com/office/drawing/2014/chart" uri="{C3380CC4-5D6E-409C-BE32-E72D297353CC}">
              <c16:uniqueId val="{00000003-2C15-432D-90CF-FD4F75B3D3C3}"/>
            </c:ext>
          </c:extLst>
        </c:ser>
        <c:ser>
          <c:idx val="4"/>
          <c:order val="4"/>
          <c:tx>
            <c:strRef>
              <c:f>'Stage period calcs (SST)'!$W$8</c:f>
              <c:strCache>
                <c:ptCount val="1"/>
                <c:pt idx="0">
                  <c:v>Unknown</c:v>
                </c:pt>
              </c:strCache>
            </c:strRef>
          </c:tx>
          <c:spPr>
            <a:solidFill>
              <a:schemeClr val="accent3"/>
            </a:solidFill>
            <a:ln>
              <a:noFill/>
            </a:ln>
            <a:effectLst/>
          </c:spPr>
          <c:invertIfNegative val="0"/>
          <c:cat>
            <c:strRef>
              <c:extLst>
                <c:ext xmlns:c15="http://schemas.microsoft.com/office/drawing/2012/chart" uri="{02D57815-91ED-43cb-92C2-25804820EDAC}">
                  <c15:fullRef>
                    <c15:sqref>'Stage period calcs (SST)'!$C$9:$C$19</c15:sqref>
                  </c15:fullRef>
                </c:ext>
              </c:extLst>
              <c:f>'Stage period calcs (SST)'!$C$9:$C$19</c:f>
              <c:strCache>
                <c:ptCount val="11"/>
                <c:pt idx="0">
                  <c:v>All sites combined</c:v>
                </c:pt>
                <c:pt idx="1">
                  <c:v>Breast</c:v>
                </c:pt>
                <c:pt idx="2">
                  <c:v>Colorectal</c:v>
                </c:pt>
                <c:pt idx="3">
                  <c:v>Gynaecological</c:v>
                </c:pt>
                <c:pt idx="4">
                  <c:v>Haematological</c:v>
                </c:pt>
                <c:pt idx="5">
                  <c:v>Lung</c:v>
                </c:pt>
                <c:pt idx="6">
                  <c:v>Melanoma</c:v>
                </c:pt>
                <c:pt idx="7">
                  <c:v>Oesophago-gastric</c:v>
                </c:pt>
                <c:pt idx="8">
                  <c:v>Prostate</c:v>
                </c:pt>
                <c:pt idx="9">
                  <c:v>Upper GI excl OG</c:v>
                </c:pt>
                <c:pt idx="10">
                  <c:v>Urological excl prostate</c:v>
                </c:pt>
              </c:strCache>
            </c:strRef>
          </c:cat>
          <c:val>
            <c:numRef>
              <c:extLst>
                <c:ext xmlns:c15="http://schemas.microsoft.com/office/drawing/2012/chart" uri="{02D57815-91ED-43cb-92C2-25804820EDAC}">
                  <c15:fullRef>
                    <c15:sqref>'Stage period calcs (SST)'!$W$9:$W$19</c15:sqref>
                  </c15:fullRef>
                </c:ext>
              </c:extLst>
              <c:f>'Stage period calcs (SST)'!$W$9:$W$19</c:f>
              <c:numCache>
                <c:formatCode>0%</c:formatCode>
                <c:ptCount val="11"/>
                <c:pt idx="0">
                  <c:v>2.52060757233879E-2</c:v>
                </c:pt>
                <c:pt idx="1">
                  <c:v>2.2255399152491202E-2</c:v>
                </c:pt>
                <c:pt idx="2">
                  <c:v>0.27495907673003284</c:v>
                </c:pt>
                <c:pt idx="3">
                  <c:v>0.51224817412803525</c:v>
                </c:pt>
                <c:pt idx="4">
                  <c:v>9.0288139922096319E-2</c:v>
                </c:pt>
                <c:pt idx="5">
                  <c:v>0.24055728733678053</c:v>
                </c:pt>
                <c:pt idx="6">
                  <c:v>-0.21377388409946915</c:v>
                </c:pt>
                <c:pt idx="7">
                  <c:v>0.12765491039396581</c:v>
                </c:pt>
                <c:pt idx="8">
                  <c:v>-0.20061692010594462</c:v>
                </c:pt>
                <c:pt idx="9">
                  <c:v>9.4369107757638598E-2</c:v>
                </c:pt>
                <c:pt idx="10">
                  <c:v>-9.338086144543023E-2</c:v>
                </c:pt>
              </c:numCache>
            </c:numRef>
          </c:val>
          <c:extLst>
            <c:ext xmlns:c16="http://schemas.microsoft.com/office/drawing/2014/chart" uri="{C3380CC4-5D6E-409C-BE32-E72D297353CC}">
              <c16:uniqueId val="{00000004-2C15-432D-90CF-FD4F75B3D3C3}"/>
            </c:ext>
          </c:extLst>
        </c:ser>
        <c:dLbls>
          <c:showLegendKey val="0"/>
          <c:showVal val="0"/>
          <c:showCatName val="0"/>
          <c:showSerName val="0"/>
          <c:showPercent val="0"/>
          <c:showBubbleSize val="0"/>
        </c:dLbls>
        <c:gapWidth val="182"/>
        <c:axId val="826766815"/>
        <c:axId val="512710063"/>
      </c:barChart>
      <c:catAx>
        <c:axId val="826766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2710063"/>
        <c:crosses val="autoZero"/>
        <c:auto val="1"/>
        <c:lblAlgn val="ctr"/>
        <c:lblOffset val="100"/>
        <c:noMultiLvlLbl val="0"/>
      </c:catAx>
      <c:valAx>
        <c:axId val="512710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7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Stage at diagnosis by site </a:t>
            </a:r>
          </a:p>
          <a:p>
            <a:pPr>
              <a:defRPr/>
            </a:pPr>
            <a:r>
              <a:rPr lang="en-GB" sz="1800" b="0" i="0" baseline="0">
                <a:effectLst/>
              </a:rPr>
              <a:t>N difference Apr-Dec (2019 v 2020)</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'Stage period calcs (SST)'!$AC$24</c:f>
              <c:strCache>
                <c:ptCount val="1"/>
                <c:pt idx="0">
                  <c:v>Stage 1</c:v>
                </c:pt>
              </c:strCache>
            </c:strRef>
          </c:tx>
          <c:spPr>
            <a:solidFill>
              <a:schemeClr val="accent5"/>
            </a:solidFill>
            <a:ln>
              <a:noFill/>
            </a:ln>
            <a:effectLst/>
          </c:spPr>
          <c:invertIfNegative val="0"/>
          <c:cat>
            <c:strRef>
              <c:f>'Stage period calcs (SST)'!$AB$25:$AB$32</c:f>
              <c:strCache>
                <c:ptCount val="8"/>
                <c:pt idx="0">
                  <c:v>Prostate</c:v>
                </c:pt>
                <c:pt idx="1">
                  <c:v>Breast</c:v>
                </c:pt>
                <c:pt idx="2">
                  <c:v>Colorectal</c:v>
                </c:pt>
                <c:pt idx="3">
                  <c:v>Melanoma</c:v>
                </c:pt>
                <c:pt idx="4">
                  <c:v>Lung</c:v>
                </c:pt>
                <c:pt idx="5">
                  <c:v>Urological excl prostate</c:v>
                </c:pt>
                <c:pt idx="6">
                  <c:v>Gynaecological</c:v>
                </c:pt>
                <c:pt idx="7">
                  <c:v>Oesophago-gastric</c:v>
                </c:pt>
              </c:strCache>
            </c:strRef>
          </c:cat>
          <c:val>
            <c:numRef>
              <c:f>'Stage period calcs (SST)'!$AC$25:$AC$32</c:f>
              <c:numCache>
                <c:formatCode>0</c:formatCode>
                <c:ptCount val="8"/>
                <c:pt idx="0">
                  <c:v>-4016.7259457933383</c:v>
                </c:pt>
                <c:pt idx="1">
                  <c:v>-4818.6285243741768</c:v>
                </c:pt>
                <c:pt idx="2">
                  <c:v>-1159.0216450216458</c:v>
                </c:pt>
                <c:pt idx="3">
                  <c:v>-1687.7344155844157</c:v>
                </c:pt>
                <c:pt idx="4">
                  <c:v>-628.27014869188804</c:v>
                </c:pt>
                <c:pt idx="5">
                  <c:v>-661.86560323734284</c:v>
                </c:pt>
                <c:pt idx="6">
                  <c:v>-1544.8719179371344</c:v>
                </c:pt>
                <c:pt idx="7">
                  <c:v>-267.32121212121228</c:v>
                </c:pt>
              </c:numCache>
            </c:numRef>
          </c:val>
          <c:extLst>
            <c:ext xmlns:c16="http://schemas.microsoft.com/office/drawing/2014/chart" uri="{C3380CC4-5D6E-409C-BE32-E72D297353CC}">
              <c16:uniqueId val="{00000000-4A7A-402E-BE88-88862BCFDB8C}"/>
            </c:ext>
          </c:extLst>
        </c:ser>
        <c:ser>
          <c:idx val="1"/>
          <c:order val="1"/>
          <c:tx>
            <c:strRef>
              <c:f>'Stage period calcs (SST)'!$AD$24</c:f>
              <c:strCache>
                <c:ptCount val="1"/>
                <c:pt idx="0">
                  <c:v>Stage 2</c:v>
                </c:pt>
              </c:strCache>
            </c:strRef>
          </c:tx>
          <c:spPr>
            <a:solidFill>
              <a:schemeClr val="accent4"/>
            </a:solidFill>
            <a:ln>
              <a:noFill/>
            </a:ln>
            <a:effectLst/>
          </c:spPr>
          <c:invertIfNegative val="0"/>
          <c:cat>
            <c:strRef>
              <c:f>'Stage period calcs (SST)'!$AB$25:$AB$32</c:f>
              <c:strCache>
                <c:ptCount val="8"/>
                <c:pt idx="0">
                  <c:v>Prostate</c:v>
                </c:pt>
                <c:pt idx="1">
                  <c:v>Breast</c:v>
                </c:pt>
                <c:pt idx="2">
                  <c:v>Colorectal</c:v>
                </c:pt>
                <c:pt idx="3">
                  <c:v>Melanoma</c:v>
                </c:pt>
                <c:pt idx="4">
                  <c:v>Lung</c:v>
                </c:pt>
                <c:pt idx="5">
                  <c:v>Urological excl prostate</c:v>
                </c:pt>
                <c:pt idx="6">
                  <c:v>Gynaecological</c:v>
                </c:pt>
                <c:pt idx="7">
                  <c:v>Oesophago-gastric</c:v>
                </c:pt>
              </c:strCache>
            </c:strRef>
          </c:cat>
          <c:val>
            <c:numRef>
              <c:f>'Stage period calcs (SST)'!$AD$25:$AD$32</c:f>
              <c:numCache>
                <c:formatCode>0</c:formatCode>
                <c:ptCount val="8"/>
                <c:pt idx="0">
                  <c:v>-1981.3694522868432</c:v>
                </c:pt>
                <c:pt idx="1">
                  <c:v>-2323.4201957462824</c:v>
                </c:pt>
                <c:pt idx="2">
                  <c:v>-1449.8754281949928</c:v>
                </c:pt>
                <c:pt idx="3">
                  <c:v>8.7906361754188964</c:v>
                </c:pt>
                <c:pt idx="4">
                  <c:v>-644.78968567664219</c:v>
                </c:pt>
                <c:pt idx="5">
                  <c:v>-287.5818370035762</c:v>
                </c:pt>
                <c:pt idx="6">
                  <c:v>-172.57666102013926</c:v>
                </c:pt>
                <c:pt idx="7">
                  <c:v>-518.40418784114422</c:v>
                </c:pt>
              </c:numCache>
            </c:numRef>
          </c:val>
          <c:extLst>
            <c:ext xmlns:c16="http://schemas.microsoft.com/office/drawing/2014/chart" uri="{C3380CC4-5D6E-409C-BE32-E72D297353CC}">
              <c16:uniqueId val="{00000001-4A7A-402E-BE88-88862BCFDB8C}"/>
            </c:ext>
          </c:extLst>
        </c:ser>
        <c:ser>
          <c:idx val="2"/>
          <c:order val="2"/>
          <c:tx>
            <c:strRef>
              <c:f>'Stage period calcs (SST)'!$AE$24</c:f>
              <c:strCache>
                <c:ptCount val="1"/>
                <c:pt idx="0">
                  <c:v>Stage 3</c:v>
                </c:pt>
              </c:strCache>
            </c:strRef>
          </c:tx>
          <c:spPr>
            <a:solidFill>
              <a:schemeClr val="accent1">
                <a:lumMod val="40000"/>
                <a:lumOff val="60000"/>
              </a:schemeClr>
            </a:solidFill>
            <a:ln>
              <a:noFill/>
            </a:ln>
            <a:effectLst/>
          </c:spPr>
          <c:invertIfNegative val="0"/>
          <c:cat>
            <c:strRef>
              <c:f>'Stage period calcs (SST)'!$AB$25:$AB$32</c:f>
              <c:strCache>
                <c:ptCount val="8"/>
                <c:pt idx="0">
                  <c:v>Prostate</c:v>
                </c:pt>
                <c:pt idx="1">
                  <c:v>Breast</c:v>
                </c:pt>
                <c:pt idx="2">
                  <c:v>Colorectal</c:v>
                </c:pt>
                <c:pt idx="3">
                  <c:v>Melanoma</c:v>
                </c:pt>
                <c:pt idx="4">
                  <c:v>Lung</c:v>
                </c:pt>
                <c:pt idx="5">
                  <c:v>Urological excl prostate</c:v>
                </c:pt>
                <c:pt idx="6">
                  <c:v>Gynaecological</c:v>
                </c:pt>
                <c:pt idx="7">
                  <c:v>Oesophago-gastric</c:v>
                </c:pt>
              </c:strCache>
            </c:strRef>
          </c:cat>
          <c:val>
            <c:numRef>
              <c:f>'Stage period calcs (SST)'!$AE$25:$AE$32</c:f>
              <c:numCache>
                <c:formatCode>0</c:formatCode>
                <c:ptCount val="8"/>
                <c:pt idx="0">
                  <c:v>-3634.5030303030308</c:v>
                </c:pt>
                <c:pt idx="1">
                  <c:v>-576.55049877658575</c:v>
                </c:pt>
                <c:pt idx="2">
                  <c:v>-853.48697534349685</c:v>
                </c:pt>
                <c:pt idx="3">
                  <c:v>-40.782401656314704</c:v>
                </c:pt>
                <c:pt idx="4">
                  <c:v>-1393.5817711274226</c:v>
                </c:pt>
                <c:pt idx="5">
                  <c:v>-197.14107848673072</c:v>
                </c:pt>
                <c:pt idx="6">
                  <c:v>-506.82115565593813</c:v>
                </c:pt>
                <c:pt idx="7">
                  <c:v>-440.67965367965371</c:v>
                </c:pt>
              </c:numCache>
            </c:numRef>
          </c:val>
          <c:extLst>
            <c:ext xmlns:c16="http://schemas.microsoft.com/office/drawing/2014/chart" uri="{C3380CC4-5D6E-409C-BE32-E72D297353CC}">
              <c16:uniqueId val="{00000002-4A7A-402E-BE88-88862BCFDB8C}"/>
            </c:ext>
          </c:extLst>
        </c:ser>
        <c:ser>
          <c:idx val="3"/>
          <c:order val="3"/>
          <c:tx>
            <c:strRef>
              <c:f>'Stage period calcs (SST)'!$AF$24</c:f>
              <c:strCache>
                <c:ptCount val="1"/>
                <c:pt idx="0">
                  <c:v>Stage 4</c:v>
                </c:pt>
              </c:strCache>
            </c:strRef>
          </c:tx>
          <c:spPr>
            <a:solidFill>
              <a:schemeClr val="accent1"/>
            </a:solidFill>
            <a:ln>
              <a:noFill/>
            </a:ln>
            <a:effectLst/>
          </c:spPr>
          <c:invertIfNegative val="0"/>
          <c:cat>
            <c:strRef>
              <c:f>'Stage period calcs (SST)'!$AB$25:$AB$32</c:f>
              <c:strCache>
                <c:ptCount val="8"/>
                <c:pt idx="0">
                  <c:v>Prostate</c:v>
                </c:pt>
                <c:pt idx="1">
                  <c:v>Breast</c:v>
                </c:pt>
                <c:pt idx="2">
                  <c:v>Colorectal</c:v>
                </c:pt>
                <c:pt idx="3">
                  <c:v>Melanoma</c:v>
                </c:pt>
                <c:pt idx="4">
                  <c:v>Lung</c:v>
                </c:pt>
                <c:pt idx="5">
                  <c:v>Urological excl prostate</c:v>
                </c:pt>
                <c:pt idx="6">
                  <c:v>Gynaecological</c:v>
                </c:pt>
                <c:pt idx="7">
                  <c:v>Oesophago-gastric</c:v>
                </c:pt>
              </c:strCache>
            </c:strRef>
          </c:cat>
          <c:val>
            <c:numRef>
              <c:f>'Stage period calcs (SST)'!$AF$25:$AF$32</c:f>
              <c:numCache>
                <c:formatCode>0</c:formatCode>
                <c:ptCount val="8"/>
                <c:pt idx="0">
                  <c:v>-935.91201769245242</c:v>
                </c:pt>
                <c:pt idx="1">
                  <c:v>132.56486918878221</c:v>
                </c:pt>
                <c:pt idx="2">
                  <c:v>-515.39834368530023</c:v>
                </c:pt>
                <c:pt idx="3">
                  <c:v>-14.083596837944683</c:v>
                </c:pt>
                <c:pt idx="4">
                  <c:v>-539.53789760963696</c:v>
                </c:pt>
                <c:pt idx="5">
                  <c:v>-143.04291360813107</c:v>
                </c:pt>
                <c:pt idx="6">
                  <c:v>-159.3337285902503</c:v>
                </c:pt>
                <c:pt idx="7">
                  <c:v>-433.55424430641807</c:v>
                </c:pt>
              </c:numCache>
            </c:numRef>
          </c:val>
          <c:extLst>
            <c:ext xmlns:c16="http://schemas.microsoft.com/office/drawing/2014/chart" uri="{C3380CC4-5D6E-409C-BE32-E72D297353CC}">
              <c16:uniqueId val="{00000003-4A7A-402E-BE88-88862BCFDB8C}"/>
            </c:ext>
          </c:extLst>
        </c:ser>
        <c:ser>
          <c:idx val="4"/>
          <c:order val="4"/>
          <c:tx>
            <c:strRef>
              <c:f>'Stage period calcs (SST)'!$AG$24</c:f>
              <c:strCache>
                <c:ptCount val="1"/>
                <c:pt idx="0">
                  <c:v>Unknown</c:v>
                </c:pt>
              </c:strCache>
            </c:strRef>
          </c:tx>
          <c:spPr>
            <a:solidFill>
              <a:schemeClr val="accent3"/>
            </a:solidFill>
            <a:ln>
              <a:noFill/>
            </a:ln>
            <a:effectLst/>
          </c:spPr>
          <c:invertIfNegative val="0"/>
          <c:cat>
            <c:strRef>
              <c:f>'Stage period calcs (SST)'!$AB$25:$AB$32</c:f>
              <c:strCache>
                <c:ptCount val="8"/>
                <c:pt idx="0">
                  <c:v>Prostate</c:v>
                </c:pt>
                <c:pt idx="1">
                  <c:v>Breast</c:v>
                </c:pt>
                <c:pt idx="2">
                  <c:v>Colorectal</c:v>
                </c:pt>
                <c:pt idx="3">
                  <c:v>Melanoma</c:v>
                </c:pt>
                <c:pt idx="4">
                  <c:v>Lung</c:v>
                </c:pt>
                <c:pt idx="5">
                  <c:v>Urological excl prostate</c:v>
                </c:pt>
                <c:pt idx="6">
                  <c:v>Gynaecological</c:v>
                </c:pt>
                <c:pt idx="7">
                  <c:v>Oesophago-gastric</c:v>
                </c:pt>
              </c:strCache>
            </c:strRef>
          </c:cat>
          <c:val>
            <c:numRef>
              <c:f>'Stage period calcs (SST)'!$AG$25:$AG$32</c:f>
              <c:numCache>
                <c:formatCode>0</c:formatCode>
                <c:ptCount val="8"/>
                <c:pt idx="0">
                  <c:v>-2522.1950498776587</c:v>
                </c:pt>
                <c:pt idx="1">
                  <c:v>243.65968379446588</c:v>
                </c:pt>
                <c:pt idx="2">
                  <c:v>1696.6058723884798</c:v>
                </c:pt>
                <c:pt idx="3">
                  <c:v>-934.78784114436326</c:v>
                </c:pt>
                <c:pt idx="4">
                  <c:v>825.67160737812935</c:v>
                </c:pt>
                <c:pt idx="5">
                  <c:v>-779.18740824392978</c:v>
                </c:pt>
                <c:pt idx="6">
                  <c:v>1673.3404103143243</c:v>
                </c:pt>
                <c:pt idx="7">
                  <c:v>453.15512892904223</c:v>
                </c:pt>
              </c:numCache>
            </c:numRef>
          </c:val>
          <c:extLst>
            <c:ext xmlns:c16="http://schemas.microsoft.com/office/drawing/2014/chart" uri="{C3380CC4-5D6E-409C-BE32-E72D297353CC}">
              <c16:uniqueId val="{00000004-4A7A-402E-BE88-88862BCFDB8C}"/>
            </c:ext>
          </c:extLst>
        </c:ser>
        <c:dLbls>
          <c:showLegendKey val="0"/>
          <c:showVal val="0"/>
          <c:showCatName val="0"/>
          <c:showSerName val="0"/>
          <c:showPercent val="0"/>
          <c:showBubbleSize val="0"/>
        </c:dLbls>
        <c:gapWidth val="182"/>
        <c:axId val="826766815"/>
        <c:axId val="512710063"/>
      </c:barChart>
      <c:catAx>
        <c:axId val="826766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12710063"/>
        <c:crosses val="autoZero"/>
        <c:auto val="1"/>
        <c:lblAlgn val="ctr"/>
        <c:lblOffset val="100"/>
        <c:noMultiLvlLbl val="0"/>
      </c:catAx>
      <c:valAx>
        <c:axId val="512710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7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Stage at Diagnosis by site - % difference 2019 v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'Stage by site Apr-Oct'!$H$18</c:f>
              <c:strCache>
                <c:ptCount val="1"/>
                <c:pt idx="0">
                  <c:v>Stage 1</c:v>
                </c:pt>
              </c:strCache>
            </c:strRef>
          </c:tx>
          <c:spPr>
            <a:solidFill>
              <a:schemeClr val="accent5"/>
            </a:solidFill>
            <a:ln>
              <a:noFill/>
            </a:ln>
            <a:effectLst/>
          </c:spPr>
          <c:invertIfNegative val="0"/>
          <c:cat>
            <c:strRef>
              <c:f>'Stage by site Apr-Oct'!$B$19:$B$26</c:f>
              <c:strCache>
                <c:ptCount val="8"/>
                <c:pt idx="0">
                  <c:v>All sites combined</c:v>
                </c:pt>
                <c:pt idx="1">
                  <c:v>Breast</c:v>
                </c:pt>
                <c:pt idx="2">
                  <c:v>Colorectal</c:v>
                </c:pt>
                <c:pt idx="3">
                  <c:v>Gynaecological</c:v>
                </c:pt>
                <c:pt idx="4">
                  <c:v>Lung</c:v>
                </c:pt>
                <c:pt idx="5">
                  <c:v>Melanoma</c:v>
                </c:pt>
                <c:pt idx="6">
                  <c:v>Oesophago-gastric</c:v>
                </c:pt>
                <c:pt idx="7">
                  <c:v>Prostate</c:v>
                </c:pt>
              </c:strCache>
            </c:strRef>
          </c:cat>
          <c:val>
            <c:numRef>
              <c:f>'Stage by site Apr-Oct'!$H$19:$H$26</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1726-414C-BFEA-4B5826B2841F}"/>
            </c:ext>
          </c:extLst>
        </c:ser>
        <c:ser>
          <c:idx val="1"/>
          <c:order val="1"/>
          <c:tx>
            <c:strRef>
              <c:f>'Stage by site Apr-Oct'!$I$18</c:f>
              <c:strCache>
                <c:ptCount val="1"/>
                <c:pt idx="0">
                  <c:v>Stage 2</c:v>
                </c:pt>
              </c:strCache>
            </c:strRef>
          </c:tx>
          <c:spPr>
            <a:solidFill>
              <a:schemeClr val="accent4"/>
            </a:solidFill>
            <a:ln>
              <a:noFill/>
            </a:ln>
            <a:effectLst/>
          </c:spPr>
          <c:invertIfNegative val="0"/>
          <c:cat>
            <c:strRef>
              <c:f>'Stage by site Apr-Oct'!$B$19:$B$26</c:f>
              <c:strCache>
                <c:ptCount val="8"/>
                <c:pt idx="0">
                  <c:v>All sites combined</c:v>
                </c:pt>
                <c:pt idx="1">
                  <c:v>Breast</c:v>
                </c:pt>
                <c:pt idx="2">
                  <c:v>Colorectal</c:v>
                </c:pt>
                <c:pt idx="3">
                  <c:v>Gynaecological</c:v>
                </c:pt>
                <c:pt idx="4">
                  <c:v>Lung</c:v>
                </c:pt>
                <c:pt idx="5">
                  <c:v>Melanoma</c:v>
                </c:pt>
                <c:pt idx="6">
                  <c:v>Oesophago-gastric</c:v>
                </c:pt>
                <c:pt idx="7">
                  <c:v>Prostate</c:v>
                </c:pt>
              </c:strCache>
            </c:strRef>
          </c:cat>
          <c:val>
            <c:numRef>
              <c:f>'Stage by site Apr-Oct'!$I$19:$I$26</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1726-414C-BFEA-4B5826B2841F}"/>
            </c:ext>
          </c:extLst>
        </c:ser>
        <c:ser>
          <c:idx val="2"/>
          <c:order val="2"/>
          <c:tx>
            <c:strRef>
              <c:f>'Stage by site Apr-Oct'!$J$18</c:f>
              <c:strCache>
                <c:ptCount val="1"/>
                <c:pt idx="0">
                  <c:v>Stage 3</c:v>
                </c:pt>
              </c:strCache>
            </c:strRef>
          </c:tx>
          <c:spPr>
            <a:solidFill>
              <a:srgbClr val="F799D1"/>
            </a:solidFill>
            <a:ln>
              <a:noFill/>
            </a:ln>
            <a:effectLst/>
          </c:spPr>
          <c:invertIfNegative val="0"/>
          <c:cat>
            <c:strRef>
              <c:f>'Stage by site Apr-Oct'!$B$19:$B$26</c:f>
              <c:strCache>
                <c:ptCount val="8"/>
                <c:pt idx="0">
                  <c:v>All sites combined</c:v>
                </c:pt>
                <c:pt idx="1">
                  <c:v>Breast</c:v>
                </c:pt>
                <c:pt idx="2">
                  <c:v>Colorectal</c:v>
                </c:pt>
                <c:pt idx="3">
                  <c:v>Gynaecological</c:v>
                </c:pt>
                <c:pt idx="4">
                  <c:v>Lung</c:v>
                </c:pt>
                <c:pt idx="5">
                  <c:v>Melanoma</c:v>
                </c:pt>
                <c:pt idx="6">
                  <c:v>Oesophago-gastric</c:v>
                </c:pt>
                <c:pt idx="7">
                  <c:v>Prostate</c:v>
                </c:pt>
              </c:strCache>
            </c:strRef>
          </c:cat>
          <c:val>
            <c:numRef>
              <c:f>'Stage by site Apr-Oct'!$J$19:$J$26</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1726-414C-BFEA-4B5826B2841F}"/>
            </c:ext>
          </c:extLst>
        </c:ser>
        <c:ser>
          <c:idx val="3"/>
          <c:order val="3"/>
          <c:tx>
            <c:strRef>
              <c:f>'Stage by site Apr-Oct'!$K$18</c:f>
              <c:strCache>
                <c:ptCount val="1"/>
                <c:pt idx="0">
                  <c:v>Stage 4</c:v>
                </c:pt>
              </c:strCache>
            </c:strRef>
          </c:tx>
          <c:spPr>
            <a:solidFill>
              <a:schemeClr val="accent1"/>
            </a:solidFill>
            <a:ln>
              <a:noFill/>
            </a:ln>
            <a:effectLst/>
          </c:spPr>
          <c:invertIfNegative val="0"/>
          <c:cat>
            <c:strRef>
              <c:f>'Stage by site Apr-Oct'!$B$19:$B$26</c:f>
              <c:strCache>
                <c:ptCount val="8"/>
                <c:pt idx="0">
                  <c:v>All sites combined</c:v>
                </c:pt>
                <c:pt idx="1">
                  <c:v>Breast</c:v>
                </c:pt>
                <c:pt idx="2">
                  <c:v>Colorectal</c:v>
                </c:pt>
                <c:pt idx="3">
                  <c:v>Gynaecological</c:v>
                </c:pt>
                <c:pt idx="4">
                  <c:v>Lung</c:v>
                </c:pt>
                <c:pt idx="5">
                  <c:v>Melanoma</c:v>
                </c:pt>
                <c:pt idx="6">
                  <c:v>Oesophago-gastric</c:v>
                </c:pt>
                <c:pt idx="7">
                  <c:v>Prostate</c:v>
                </c:pt>
              </c:strCache>
            </c:strRef>
          </c:cat>
          <c:val>
            <c:numRef>
              <c:f>'Stage by site Apr-Oct'!$K$19:$K$26</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1726-414C-BFEA-4B5826B2841F}"/>
            </c:ext>
          </c:extLst>
        </c:ser>
        <c:ser>
          <c:idx val="4"/>
          <c:order val="4"/>
          <c:tx>
            <c:strRef>
              <c:f>'Stage by site Apr-Oct'!$L$18</c:f>
              <c:strCache>
                <c:ptCount val="1"/>
                <c:pt idx="0">
                  <c:v>Unknown</c:v>
                </c:pt>
              </c:strCache>
            </c:strRef>
          </c:tx>
          <c:spPr>
            <a:solidFill>
              <a:srgbClr val="A7A8AA"/>
            </a:solidFill>
            <a:ln>
              <a:noFill/>
            </a:ln>
            <a:effectLst/>
          </c:spPr>
          <c:invertIfNegative val="0"/>
          <c:cat>
            <c:strRef>
              <c:f>'Stage by site Apr-Oct'!$B$19:$B$26</c:f>
              <c:strCache>
                <c:ptCount val="8"/>
                <c:pt idx="0">
                  <c:v>All sites combined</c:v>
                </c:pt>
                <c:pt idx="1">
                  <c:v>Breast</c:v>
                </c:pt>
                <c:pt idx="2">
                  <c:v>Colorectal</c:v>
                </c:pt>
                <c:pt idx="3">
                  <c:v>Gynaecological</c:v>
                </c:pt>
                <c:pt idx="4">
                  <c:v>Lung</c:v>
                </c:pt>
                <c:pt idx="5">
                  <c:v>Melanoma</c:v>
                </c:pt>
                <c:pt idx="6">
                  <c:v>Oesophago-gastric</c:v>
                </c:pt>
                <c:pt idx="7">
                  <c:v>Prostate</c:v>
                </c:pt>
              </c:strCache>
            </c:strRef>
          </c:cat>
          <c:val>
            <c:numRef>
              <c:f>'Stage by site Apr-Oct'!$L$19:$L$26</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2F36-40A1-877C-2DC1D2C01C71}"/>
            </c:ext>
          </c:extLst>
        </c:ser>
        <c:dLbls>
          <c:showLegendKey val="0"/>
          <c:showVal val="0"/>
          <c:showCatName val="0"/>
          <c:showSerName val="0"/>
          <c:showPercent val="0"/>
          <c:showBubbleSize val="0"/>
        </c:dLbls>
        <c:gapWidth val="182"/>
        <c:axId val="1944882928"/>
        <c:axId val="1556140560"/>
      </c:barChart>
      <c:catAx>
        <c:axId val="1944882928"/>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40560"/>
        <c:crosses val="autoZero"/>
        <c:auto val="1"/>
        <c:lblAlgn val="ctr"/>
        <c:lblOffset val="100"/>
        <c:noMultiLvlLbl val="0"/>
      </c:catAx>
      <c:valAx>
        <c:axId val="1556140560"/>
        <c:scaling>
          <c:orientation val="minMax"/>
          <c:max val="0.4"/>
          <c:min val="-0.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882928"/>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'Stage by site Apr-Oct'!$C$57</c:f>
              <c:strCache>
                <c:ptCount val="1"/>
                <c:pt idx="0">
                  <c:v>Stage 1</c:v>
                </c:pt>
              </c:strCache>
            </c:strRef>
          </c:tx>
          <c:spPr>
            <a:solidFill>
              <a:schemeClr val="accent1"/>
            </a:solidFill>
            <a:ln>
              <a:noFill/>
            </a:ln>
            <a:effectLst/>
          </c:spPr>
          <c:invertIfNegative val="0"/>
          <c:dPt>
            <c:idx val="5"/>
            <c:invertIfNegative val="0"/>
            <c:bubble3D val="0"/>
            <c:spPr>
              <a:solidFill>
                <a:schemeClr val="accent3"/>
              </a:solidFill>
              <a:ln>
                <a:noFill/>
              </a:ln>
              <a:effectLst/>
            </c:spPr>
            <c:extLst>
              <c:ext xmlns:c16="http://schemas.microsoft.com/office/drawing/2014/chart" uri="{C3380CC4-5D6E-409C-BE32-E72D297353CC}">
                <c16:uniqueId val="{00000000-2878-445D-A0A1-A1798B77AA5B}"/>
              </c:ext>
            </c:extLst>
          </c:dPt>
          <c:cat>
            <c:strRef>
              <c:f>'Stage by site Apr-Oct'!$B$58:$B$66</c:f>
              <c:strCache>
                <c:ptCount val="9"/>
                <c:pt idx="0">
                  <c:v>Breast</c:v>
                </c:pt>
                <c:pt idx="1">
                  <c:v>Prostate</c:v>
                </c:pt>
                <c:pt idx="2">
                  <c:v>Colorectal</c:v>
                </c:pt>
                <c:pt idx="3">
                  <c:v>Oesophago-gastric</c:v>
                </c:pt>
                <c:pt idx="4">
                  <c:v>Melanoma</c:v>
                </c:pt>
                <c:pt idx="5">
                  <c:v>All sites combined</c:v>
                </c:pt>
                <c:pt idx="6">
                  <c:v>Gynaecological</c:v>
                </c:pt>
                <c:pt idx="7">
                  <c:v>Urological excl prostate</c:v>
                </c:pt>
                <c:pt idx="8">
                  <c:v>Lung</c:v>
                </c:pt>
              </c:strCache>
            </c:strRef>
          </c:cat>
          <c:val>
            <c:numRef>
              <c:f>'Stage by site Apr-Oct'!$C$58:$C$66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8BB4-4D4D-B3E0-6837700AA18C}"/>
            </c:ext>
          </c:extLst>
        </c:ser>
        <c:dLbls>
          <c:showLegendKey val="0"/>
          <c:showVal val="0"/>
          <c:showCatName val="0"/>
          <c:showSerName val="0"/>
          <c:showPercent val="0"/>
          <c:showBubbleSize val="0"/>
        </c:dLbls>
        <c:gapWidth val="21"/>
        <c:axId val="139895583"/>
        <c:axId val="1556839472"/>
      </c:barChart>
      <c:catAx>
        <c:axId val="13989558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39472"/>
        <c:crosses val="autoZero"/>
        <c:auto val="1"/>
        <c:lblAlgn val="ctr"/>
        <c:lblOffset val="100"/>
        <c:noMultiLvlLbl val="0"/>
      </c:catAx>
      <c:valAx>
        <c:axId val="1556839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Stage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'Stage by site Apr-Oct'!$C$57</c:f>
              <c:strCache>
                <c:ptCount val="1"/>
                <c:pt idx="0">
                  <c:v>Stage 1</c:v>
                </c:pt>
              </c:strCache>
            </c:strRef>
          </c:tx>
          <c:spPr>
            <a:solidFill>
              <a:schemeClr val="accent6"/>
            </a:solidFill>
            <a:ln>
              <a:noFill/>
            </a:ln>
            <a:effectLst/>
          </c:spPr>
          <c:invertIfNegative val="0"/>
          <c:dPt>
            <c:idx val="3"/>
            <c:invertIfNegative val="0"/>
            <c:bubble3D val="0"/>
            <c:spPr>
              <a:solidFill>
                <a:schemeClr val="accent3"/>
              </a:solidFill>
              <a:ln>
                <a:noFill/>
              </a:ln>
              <a:effectLst/>
            </c:spPr>
            <c:extLst>
              <c:ext xmlns:c16="http://schemas.microsoft.com/office/drawing/2014/chart" uri="{C3380CC4-5D6E-409C-BE32-E72D297353CC}">
                <c16:uniqueId val="{00000000-CD61-4BD2-A228-B52C4FAC34DA}"/>
              </c:ext>
            </c:extLst>
          </c:dPt>
          <c:cat>
            <c:strRef>
              <c:f>'Stage by site Apr-Oct'!$B$70:$B$78</c:f>
              <c:strCache>
                <c:ptCount val="9"/>
                <c:pt idx="0">
                  <c:v>Prostate</c:v>
                </c:pt>
                <c:pt idx="1">
                  <c:v>Oesophago-gastric</c:v>
                </c:pt>
                <c:pt idx="2">
                  <c:v>Colorectal</c:v>
                </c:pt>
                <c:pt idx="3">
                  <c:v>All sites combined</c:v>
                </c:pt>
                <c:pt idx="4">
                  <c:v>Lung</c:v>
                </c:pt>
                <c:pt idx="5">
                  <c:v>Breast</c:v>
                </c:pt>
                <c:pt idx="6">
                  <c:v>Gynaecological</c:v>
                </c:pt>
                <c:pt idx="7">
                  <c:v>Urological excl prostate</c:v>
                </c:pt>
                <c:pt idx="8">
                  <c:v>Melanoma</c:v>
                </c:pt>
              </c:strCache>
            </c:strRef>
          </c:cat>
          <c:val>
            <c:numRef>
              <c:f>'Stage by site Apr-Oct'!$C$70:$C$78</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A5E6-480A-92DE-6992502D5396}"/>
            </c:ext>
          </c:extLst>
        </c:ser>
        <c:dLbls>
          <c:showLegendKey val="0"/>
          <c:showVal val="0"/>
          <c:showCatName val="0"/>
          <c:showSerName val="0"/>
          <c:showPercent val="0"/>
          <c:showBubbleSize val="0"/>
        </c:dLbls>
        <c:gapWidth val="21"/>
        <c:axId val="139895583"/>
        <c:axId val="1556839472"/>
      </c:barChart>
      <c:catAx>
        <c:axId val="13989558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39472"/>
        <c:crosses val="autoZero"/>
        <c:auto val="1"/>
        <c:lblAlgn val="ctr"/>
        <c:lblOffset val="100"/>
        <c:noMultiLvlLbl val="0"/>
      </c:catAx>
      <c:valAx>
        <c:axId val="1556839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Stage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'Stage by site Apr-Oct'!$C$57</c:f>
              <c:strCache>
                <c:ptCount val="1"/>
                <c:pt idx="0">
                  <c:v>Stage 1</c:v>
                </c:pt>
              </c:strCache>
            </c:strRef>
          </c:tx>
          <c:spPr>
            <a:solidFill>
              <a:srgbClr val="00B6ED"/>
            </a:solidFill>
            <a:ln>
              <a:noFill/>
            </a:ln>
            <a:effectLst/>
          </c:spPr>
          <c:invertIfNegative val="0"/>
          <c:dPt>
            <c:idx val="2"/>
            <c:invertIfNegative val="0"/>
            <c:bubble3D val="0"/>
            <c:spPr>
              <a:solidFill>
                <a:schemeClr val="accent3"/>
              </a:solidFill>
              <a:ln>
                <a:noFill/>
              </a:ln>
              <a:effectLst/>
            </c:spPr>
            <c:extLst>
              <c:ext xmlns:c16="http://schemas.microsoft.com/office/drawing/2014/chart" uri="{C3380CC4-5D6E-409C-BE32-E72D297353CC}">
                <c16:uniqueId val="{00000000-65E3-4401-BFF8-819A0717B0F7}"/>
              </c:ext>
            </c:extLst>
          </c:dPt>
          <c:cat>
            <c:strRef>
              <c:f>'Stage by site Apr-Oct'!$B$82:$B$90</c:f>
              <c:strCache>
                <c:ptCount val="9"/>
                <c:pt idx="0">
                  <c:v>Prostate</c:v>
                </c:pt>
                <c:pt idx="1">
                  <c:v>Gynaecological</c:v>
                </c:pt>
                <c:pt idx="2">
                  <c:v>All sites combined</c:v>
                </c:pt>
                <c:pt idx="3">
                  <c:v>Melanoma</c:v>
                </c:pt>
                <c:pt idx="4">
                  <c:v>Lung</c:v>
                </c:pt>
                <c:pt idx="5">
                  <c:v>Colorectal</c:v>
                </c:pt>
                <c:pt idx="6">
                  <c:v>Breast</c:v>
                </c:pt>
                <c:pt idx="7">
                  <c:v>Oesophago-gastric</c:v>
                </c:pt>
                <c:pt idx="8">
                  <c:v>Urological excl prostate</c:v>
                </c:pt>
              </c:strCache>
            </c:strRef>
          </c:cat>
          <c:val>
            <c:numRef>
              <c:f>'Stage by site Apr-Oct'!$C$82:$C$90</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430-4B8A-AE56-3FFD1BDD6BA6}"/>
            </c:ext>
          </c:extLst>
        </c:ser>
        <c:dLbls>
          <c:showLegendKey val="0"/>
          <c:showVal val="0"/>
          <c:showCatName val="0"/>
          <c:showSerName val="0"/>
          <c:showPercent val="0"/>
          <c:showBubbleSize val="0"/>
        </c:dLbls>
        <c:gapWidth val="21"/>
        <c:axId val="139895583"/>
        <c:axId val="1556839472"/>
      </c:barChart>
      <c:catAx>
        <c:axId val="13989558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39472"/>
        <c:crosses val="autoZero"/>
        <c:auto val="1"/>
        <c:lblAlgn val="ctr"/>
        <c:lblOffset val="100"/>
        <c:noMultiLvlLbl val="0"/>
      </c:catAx>
      <c:valAx>
        <c:axId val="1556839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Stage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'Stage by site Apr-Oct'!$C$57</c:f>
              <c:strCache>
                <c:ptCount val="1"/>
                <c:pt idx="0">
                  <c:v>Stage 1</c:v>
                </c:pt>
              </c:strCache>
            </c:strRef>
          </c:tx>
          <c:spPr>
            <a:solidFill>
              <a:srgbClr val="2E008B"/>
            </a:solidFill>
            <a:ln>
              <a:noFill/>
            </a:ln>
            <a:effectLst/>
          </c:spPr>
          <c:invertIfNegative val="0"/>
          <c:dPt>
            <c:idx val="4"/>
            <c:invertIfNegative val="0"/>
            <c:bubble3D val="0"/>
            <c:spPr>
              <a:solidFill>
                <a:schemeClr val="accent3"/>
              </a:solidFill>
              <a:ln>
                <a:noFill/>
              </a:ln>
              <a:effectLst/>
            </c:spPr>
            <c:extLst>
              <c:ext xmlns:c16="http://schemas.microsoft.com/office/drawing/2014/chart" uri="{C3380CC4-5D6E-409C-BE32-E72D297353CC}">
                <c16:uniqueId val="{00000001-0EF3-459F-BA81-DB8B67737F81}"/>
              </c:ext>
            </c:extLst>
          </c:dPt>
          <c:cat>
            <c:strRef>
              <c:f>'Stage by site Apr-Oct'!$B$94:$B$102</c:f>
              <c:strCache>
                <c:ptCount val="9"/>
                <c:pt idx="0">
                  <c:v>Prostate</c:v>
                </c:pt>
                <c:pt idx="1">
                  <c:v>Colorectal</c:v>
                </c:pt>
                <c:pt idx="2">
                  <c:v>Gynaecological</c:v>
                </c:pt>
                <c:pt idx="3">
                  <c:v>Urological excl prostate</c:v>
                </c:pt>
                <c:pt idx="4">
                  <c:v>All sites combined</c:v>
                </c:pt>
                <c:pt idx="5">
                  <c:v>Oesophago-gastric</c:v>
                </c:pt>
                <c:pt idx="6">
                  <c:v>Melanoma</c:v>
                </c:pt>
                <c:pt idx="7">
                  <c:v>Lung</c:v>
                </c:pt>
                <c:pt idx="8">
                  <c:v>Breast</c:v>
                </c:pt>
              </c:strCache>
            </c:strRef>
          </c:cat>
          <c:val>
            <c:numRef>
              <c:f>'Stage by site Apr-Oct'!$C$94:$C$102</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4520-4548-B023-7A79A0D53DFA}"/>
            </c:ext>
          </c:extLst>
        </c:ser>
        <c:dLbls>
          <c:showLegendKey val="0"/>
          <c:showVal val="0"/>
          <c:showCatName val="0"/>
          <c:showSerName val="0"/>
          <c:showPercent val="0"/>
          <c:showBubbleSize val="0"/>
        </c:dLbls>
        <c:gapWidth val="21"/>
        <c:axId val="139895583"/>
        <c:axId val="1556839472"/>
      </c:barChart>
      <c:catAx>
        <c:axId val="13989558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39472"/>
        <c:crosses val="autoZero"/>
        <c:auto val="1"/>
        <c:lblAlgn val="ctr"/>
        <c:lblOffset val="100"/>
        <c:noMultiLvlLbl val="0"/>
      </c:catAx>
      <c:valAx>
        <c:axId val="1556839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Unknown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'Stage by site Apr-Oct'!$C$57</c:f>
              <c:strCache>
                <c:ptCount val="1"/>
                <c:pt idx="0">
                  <c:v>Stage 1</c:v>
                </c:pt>
              </c:strCache>
            </c:strRef>
          </c:tx>
          <c:spPr>
            <a:solidFill>
              <a:schemeClr val="accent3"/>
            </a:solidFill>
            <a:ln>
              <a:noFill/>
            </a:ln>
            <a:effectLst/>
          </c:spPr>
          <c:invertIfNegative val="0"/>
          <c:cat>
            <c:strRef>
              <c:f>'Stage by site Apr-Oct'!$B$107:$B$115</c:f>
              <c:strCache>
                <c:ptCount val="9"/>
                <c:pt idx="0">
                  <c:v>Prostate</c:v>
                </c:pt>
                <c:pt idx="1">
                  <c:v>Melanoma</c:v>
                </c:pt>
                <c:pt idx="2">
                  <c:v>Urological excl prostate</c:v>
                </c:pt>
                <c:pt idx="3">
                  <c:v>Breast</c:v>
                </c:pt>
                <c:pt idx="4">
                  <c:v>All sites combined</c:v>
                </c:pt>
                <c:pt idx="5">
                  <c:v>Oesophago-gastric</c:v>
                </c:pt>
                <c:pt idx="6">
                  <c:v>Colorectal</c:v>
                </c:pt>
                <c:pt idx="7">
                  <c:v>Lung</c:v>
                </c:pt>
                <c:pt idx="8">
                  <c:v>Gynaecological</c:v>
                </c:pt>
              </c:strCache>
            </c:strRef>
          </c:cat>
          <c:val>
            <c:numRef>
              <c:f>'Stage by site Apr-Oct'!$C$107:$C$115</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0DDE-45AC-82BC-365BA03379E9}"/>
            </c:ext>
          </c:extLst>
        </c:ser>
        <c:dLbls>
          <c:showLegendKey val="0"/>
          <c:showVal val="0"/>
          <c:showCatName val="0"/>
          <c:showSerName val="0"/>
          <c:showPercent val="0"/>
          <c:showBubbleSize val="0"/>
        </c:dLbls>
        <c:gapWidth val="21"/>
        <c:axId val="139895583"/>
        <c:axId val="1556839472"/>
      </c:barChart>
      <c:catAx>
        <c:axId val="13989558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39472"/>
        <c:crosses val="autoZero"/>
        <c:auto val="1"/>
        <c:lblAlgn val="ctr"/>
        <c:lblOffset val="100"/>
        <c:noMultiLvlLbl val="0"/>
      </c:catAx>
      <c:valAx>
        <c:axId val="1556839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Stage at Diagnosis by site - % difference 2019 v 2020</a:t>
            </a:r>
          </a:p>
        </c:rich>
      </c:tx>
      <c:layout>
        <c:manualLayout>
          <c:xMode val="edge"/>
          <c:yMode val="edge"/>
          <c:x val="0.2377207196926471"/>
          <c:y val="3.48583997592849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'Stage by site Apr-Oct'!$E$41</c:f>
              <c:strCache>
                <c:ptCount val="1"/>
                <c:pt idx="0">
                  <c:v>Stage 1&amp;2</c:v>
                </c:pt>
              </c:strCache>
            </c:strRef>
          </c:tx>
          <c:spPr>
            <a:solidFill>
              <a:schemeClr val="accent1"/>
            </a:solidFill>
            <a:ln>
              <a:noFill/>
            </a:ln>
            <a:effectLst/>
          </c:spPr>
          <c:invertIfNegative val="0"/>
          <c:cat>
            <c:strRef>
              <c:f>'Stage by site Apr-Oct'!$B$42:$B$50</c:f>
              <c:strCache>
                <c:ptCount val="9"/>
                <c:pt idx="0">
                  <c:v>All sites combined</c:v>
                </c:pt>
                <c:pt idx="1">
                  <c:v>Breast</c:v>
                </c:pt>
                <c:pt idx="2">
                  <c:v>Colorectal</c:v>
                </c:pt>
                <c:pt idx="3">
                  <c:v>Gynaecological</c:v>
                </c:pt>
                <c:pt idx="4">
                  <c:v>Lung</c:v>
                </c:pt>
                <c:pt idx="5">
                  <c:v>Melanoma</c:v>
                </c:pt>
                <c:pt idx="6">
                  <c:v>Oesophago-gastric</c:v>
                </c:pt>
                <c:pt idx="7">
                  <c:v>Prostate</c:v>
                </c:pt>
                <c:pt idx="8">
                  <c:v>Urological excl prostate</c:v>
                </c:pt>
              </c:strCache>
            </c:strRef>
          </c:cat>
          <c:val>
            <c:numRef>
              <c:f>'Stage by site Apr-Oct'!$E$42:$E$50</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165F-46AE-B74C-08E9439AB0E9}"/>
            </c:ext>
          </c:extLst>
        </c:ser>
        <c:ser>
          <c:idx val="1"/>
          <c:order val="1"/>
          <c:tx>
            <c:strRef>
              <c:f>'Stage by site Apr-Oct'!$F$41</c:f>
              <c:strCache>
                <c:ptCount val="1"/>
                <c:pt idx="0">
                  <c:v>Stage 3 &amp;4</c:v>
                </c:pt>
              </c:strCache>
            </c:strRef>
          </c:tx>
          <c:spPr>
            <a:solidFill>
              <a:schemeClr val="accent5"/>
            </a:solidFill>
            <a:ln>
              <a:noFill/>
            </a:ln>
            <a:effectLst/>
          </c:spPr>
          <c:invertIfNegative val="0"/>
          <c:cat>
            <c:strRef>
              <c:f>'Stage by site Apr-Oct'!$B$42:$B$50</c:f>
              <c:strCache>
                <c:ptCount val="9"/>
                <c:pt idx="0">
                  <c:v>All sites combined</c:v>
                </c:pt>
                <c:pt idx="1">
                  <c:v>Breast</c:v>
                </c:pt>
                <c:pt idx="2">
                  <c:v>Colorectal</c:v>
                </c:pt>
                <c:pt idx="3">
                  <c:v>Gynaecological</c:v>
                </c:pt>
                <c:pt idx="4">
                  <c:v>Lung</c:v>
                </c:pt>
                <c:pt idx="5">
                  <c:v>Melanoma</c:v>
                </c:pt>
                <c:pt idx="6">
                  <c:v>Oesophago-gastric</c:v>
                </c:pt>
                <c:pt idx="7">
                  <c:v>Prostate</c:v>
                </c:pt>
                <c:pt idx="8">
                  <c:v>Urological excl prostate</c:v>
                </c:pt>
              </c:strCache>
            </c:strRef>
          </c:cat>
          <c:val>
            <c:numRef>
              <c:f>'Stage by site Apr-Oct'!$F$42:$F$50</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165F-46AE-B74C-08E9439AB0E9}"/>
            </c:ext>
          </c:extLst>
        </c:ser>
        <c:dLbls>
          <c:showLegendKey val="0"/>
          <c:showVal val="0"/>
          <c:showCatName val="0"/>
          <c:showSerName val="0"/>
          <c:showPercent val="0"/>
          <c:showBubbleSize val="0"/>
        </c:dLbls>
        <c:gapWidth val="182"/>
        <c:axId val="1944882928"/>
        <c:axId val="1556140560"/>
      </c:barChart>
      <c:catAx>
        <c:axId val="1944882928"/>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40560"/>
        <c:crosses val="autoZero"/>
        <c:auto val="1"/>
        <c:lblAlgn val="ctr"/>
        <c:lblOffset val="100"/>
        <c:noMultiLvlLbl val="0"/>
      </c:catAx>
      <c:valAx>
        <c:axId val="1556140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882928"/>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Route to Diagnosis completeness</a:t>
            </a:r>
          </a:p>
          <a:p>
            <a:pPr>
              <a:defRPr sz="1400" b="0" i="0" u="none" strike="noStrike" kern="1200" spc="0" baseline="0">
                <a:solidFill>
                  <a:schemeClr val="tx1">
                    <a:lumMod val="65000"/>
                    <a:lumOff val="35000"/>
                  </a:schemeClr>
                </a:solidFill>
                <a:latin typeface="+mn-lt"/>
                <a:ea typeface="+mn-ea"/>
                <a:cs typeface="+mn-cs"/>
              </a:defRPr>
            </a:pPr>
            <a:r>
              <a:rPr lang="en-GB"/>
              <a:t>change</a:t>
            </a:r>
            <a:r>
              <a:rPr lang="en-GB" baseline="0"/>
              <a:t> from April 21 (Dec-20 data) to May 21 (Jan-21 data)</a:t>
            </a:r>
            <a:endParaRPr lang="en-GB"/>
          </a:p>
        </c:rich>
      </c:tx>
      <c:overlay val="0"/>
      <c:spPr>
        <a:noFill/>
        <a:ln>
          <a:noFill/>
        </a:ln>
        <a:effectLst/>
      </c:spPr>
    </c:title>
    <c:autoTitleDeleted val="0"/>
    <c:plotArea>
      <c:layout>
        <c:manualLayout>
          <c:layoutTarget val="inner"/>
          <c:xMode val="edge"/>
          <c:yMode val="edge"/>
          <c:x val="6.2466185117379315E-2"/>
          <c:y val="0.11857486006727248"/>
          <c:w val="0.92190457054148112"/>
          <c:h val="0.66377854638842515"/>
        </c:manualLayout>
      </c:layout>
      <c:lineChart>
        <c:grouping val="standard"/>
        <c:varyColors val="0"/>
        <c:ser>
          <c:idx val="5"/>
          <c:order val="0"/>
          <c:tx>
            <c:strRef>
              <c:f>'Completeness - Route'!$B$17</c:f>
              <c:strCache>
                <c:ptCount val="1"/>
                <c:pt idx="0">
                  <c:v> Emergency presentation - May </c:v>
                </c:pt>
              </c:strCache>
            </c:strRef>
          </c:tx>
          <c:spPr>
            <a:ln w="19050">
              <a:solidFill>
                <a:schemeClr val="accent1"/>
              </a:solidFill>
            </a:ln>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Route'!$B$19:$B$30</c:f>
              <c:numCache>
                <c:formatCode>_-* #,##0_-;\-* #,##0_-;_-* "-"??_-;_-@_-</c:formatCode>
                <c:ptCount val="12"/>
                <c:pt idx="0">
                  <c:v>4465</c:v>
                </c:pt>
                <c:pt idx="1">
                  <c:v>3950</c:v>
                </c:pt>
                <c:pt idx="2">
                  <c:v>3928</c:v>
                </c:pt>
                <c:pt idx="3">
                  <c:v>3263</c:v>
                </c:pt>
                <c:pt idx="4">
                  <c:v>4001</c:v>
                </c:pt>
                <c:pt idx="5">
                  <c:v>4843</c:v>
                </c:pt>
                <c:pt idx="6">
                  <c:v>5015</c:v>
                </c:pt>
                <c:pt idx="7">
                  <c:v>4487</c:v>
                </c:pt>
                <c:pt idx="8">
                  <c:v>4789</c:v>
                </c:pt>
                <c:pt idx="9">
                  <c:v>4411</c:v>
                </c:pt>
                <c:pt idx="10">
                  <c:v>4084</c:v>
                </c:pt>
                <c:pt idx="11">
                  <c:v>3978</c:v>
                </c:pt>
              </c:numCache>
            </c:numRef>
          </c:val>
          <c:smooth val="0"/>
          <c:extLst>
            <c:ext xmlns:c16="http://schemas.microsoft.com/office/drawing/2014/chart" uri="{C3380CC4-5D6E-409C-BE32-E72D297353CC}">
              <c16:uniqueId val="{00000000-CE81-40EA-8395-B2557D7E6322}"/>
            </c:ext>
          </c:extLst>
        </c:ser>
        <c:ser>
          <c:idx val="6"/>
          <c:order val="1"/>
          <c:tx>
            <c:strRef>
              <c:f>'Completeness - Route'!$C$17</c:f>
              <c:strCache>
                <c:ptCount val="1"/>
                <c:pt idx="0">
                  <c:v> GP referral - May </c:v>
                </c:pt>
              </c:strCache>
            </c:strRef>
          </c:tx>
          <c:spPr>
            <a:ln>
              <a:solidFill>
                <a:schemeClr val="accent4"/>
              </a:solidFill>
            </a:ln>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Route'!$C$19:$C$30</c:f>
              <c:numCache>
                <c:formatCode>_-* #,##0_-;\-* #,##0_-;_-* "-"??_-;_-@_-</c:formatCode>
                <c:ptCount val="12"/>
                <c:pt idx="0">
                  <c:v>5251</c:v>
                </c:pt>
                <c:pt idx="1">
                  <c:v>4954</c:v>
                </c:pt>
                <c:pt idx="2">
                  <c:v>5381</c:v>
                </c:pt>
                <c:pt idx="3">
                  <c:v>2937</c:v>
                </c:pt>
                <c:pt idx="4">
                  <c:v>2467</c:v>
                </c:pt>
                <c:pt idx="5">
                  <c:v>3117</c:v>
                </c:pt>
                <c:pt idx="6">
                  <c:v>3844</c:v>
                </c:pt>
                <c:pt idx="7">
                  <c:v>3767</c:v>
                </c:pt>
                <c:pt idx="8">
                  <c:v>4245</c:v>
                </c:pt>
                <c:pt idx="9">
                  <c:v>4340</c:v>
                </c:pt>
                <c:pt idx="10">
                  <c:v>4220</c:v>
                </c:pt>
                <c:pt idx="11">
                  <c:v>4364</c:v>
                </c:pt>
              </c:numCache>
            </c:numRef>
          </c:val>
          <c:smooth val="0"/>
          <c:extLst>
            <c:ext xmlns:c16="http://schemas.microsoft.com/office/drawing/2014/chart" uri="{C3380CC4-5D6E-409C-BE32-E72D297353CC}">
              <c16:uniqueId val="{00000001-CE81-40EA-8395-B2557D7E6322}"/>
            </c:ext>
          </c:extLst>
        </c:ser>
        <c:ser>
          <c:idx val="7"/>
          <c:order val="2"/>
          <c:tx>
            <c:strRef>
              <c:f>'Completeness - Route'!$D$17</c:f>
              <c:strCache>
                <c:ptCount val="1"/>
                <c:pt idx="0">
                  <c:v> Other - May </c:v>
                </c:pt>
              </c:strCache>
            </c:strRef>
          </c:tx>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Route'!$D$19:$D$30</c:f>
              <c:numCache>
                <c:formatCode>_-* #,##0_-;\-* #,##0_-;_-* "-"??_-;_-@_-</c:formatCode>
                <c:ptCount val="12"/>
                <c:pt idx="0">
                  <c:v>3175</c:v>
                </c:pt>
                <c:pt idx="1">
                  <c:v>2898</c:v>
                </c:pt>
                <c:pt idx="2">
                  <c:v>3027</c:v>
                </c:pt>
                <c:pt idx="3">
                  <c:v>1882</c:v>
                </c:pt>
                <c:pt idx="4">
                  <c:v>1752</c:v>
                </c:pt>
                <c:pt idx="5">
                  <c:v>2270</c:v>
                </c:pt>
                <c:pt idx="6">
                  <c:v>2737</c:v>
                </c:pt>
                <c:pt idx="7">
                  <c:v>2515</c:v>
                </c:pt>
                <c:pt idx="8">
                  <c:v>3115</c:v>
                </c:pt>
                <c:pt idx="9">
                  <c:v>3205</c:v>
                </c:pt>
                <c:pt idx="10">
                  <c:v>3104</c:v>
                </c:pt>
                <c:pt idx="11">
                  <c:v>3082</c:v>
                </c:pt>
              </c:numCache>
            </c:numRef>
          </c:val>
          <c:smooth val="0"/>
          <c:extLst>
            <c:ext xmlns:c16="http://schemas.microsoft.com/office/drawing/2014/chart" uri="{C3380CC4-5D6E-409C-BE32-E72D297353CC}">
              <c16:uniqueId val="{00000002-CE81-40EA-8395-B2557D7E6322}"/>
            </c:ext>
          </c:extLst>
        </c:ser>
        <c:ser>
          <c:idx val="8"/>
          <c:order val="3"/>
          <c:tx>
            <c:strRef>
              <c:f>'Completeness - Route'!$E$17</c:f>
              <c:strCache>
                <c:ptCount val="1"/>
                <c:pt idx="0">
                  <c:v> Screening - May </c:v>
                </c:pt>
              </c:strCache>
            </c:strRef>
          </c:tx>
          <c:spPr>
            <a:ln>
              <a:solidFill>
                <a:schemeClr val="accent1">
                  <a:lumMod val="40000"/>
                  <a:lumOff val="60000"/>
                </a:schemeClr>
              </a:solidFill>
            </a:ln>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Route'!$E$19:$E$30</c:f>
              <c:numCache>
                <c:formatCode>_-* #,##0_-;\-* #,##0_-;_-* "-"??_-;_-@_-</c:formatCode>
                <c:ptCount val="12"/>
                <c:pt idx="0">
                  <c:v>1434</c:v>
                </c:pt>
                <c:pt idx="1">
                  <c:v>1463</c:v>
                </c:pt>
                <c:pt idx="2">
                  <c:v>1680</c:v>
                </c:pt>
                <c:pt idx="3">
                  <c:v>479</c:v>
                </c:pt>
                <c:pt idx="4">
                  <c:v>175</c:v>
                </c:pt>
                <c:pt idx="5">
                  <c:v>265</c:v>
                </c:pt>
                <c:pt idx="6">
                  <c:v>302</c:v>
                </c:pt>
                <c:pt idx="7">
                  <c:v>566</c:v>
                </c:pt>
                <c:pt idx="8">
                  <c:v>952</c:v>
                </c:pt>
                <c:pt idx="9">
                  <c:v>1193</c:v>
                </c:pt>
                <c:pt idx="10">
                  <c:v>1305</c:v>
                </c:pt>
                <c:pt idx="11">
                  <c:v>1325</c:v>
                </c:pt>
              </c:numCache>
            </c:numRef>
          </c:val>
          <c:smooth val="0"/>
          <c:extLst>
            <c:ext xmlns:c16="http://schemas.microsoft.com/office/drawing/2014/chart" uri="{C3380CC4-5D6E-409C-BE32-E72D297353CC}">
              <c16:uniqueId val="{00000003-CE81-40EA-8395-B2557D7E6322}"/>
            </c:ext>
          </c:extLst>
        </c:ser>
        <c:ser>
          <c:idx val="9"/>
          <c:order val="4"/>
          <c:tx>
            <c:strRef>
              <c:f>'Completeness - Route'!$F$17</c:f>
              <c:strCache>
                <c:ptCount val="1"/>
                <c:pt idx="0">
                  <c:v> TWW - May </c:v>
                </c:pt>
              </c:strCache>
            </c:strRef>
          </c:tx>
          <c:spPr>
            <a:ln>
              <a:solidFill>
                <a:schemeClr val="accent5"/>
              </a:solidFill>
            </a:ln>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Route'!$F$19:$F$30</c:f>
              <c:numCache>
                <c:formatCode>_-* #,##0_-;\-* #,##0_-;_-* "-"??_-;_-@_-</c:formatCode>
                <c:ptCount val="12"/>
                <c:pt idx="0">
                  <c:v>10092</c:v>
                </c:pt>
                <c:pt idx="1">
                  <c:v>9561</c:v>
                </c:pt>
                <c:pt idx="2">
                  <c:v>10590</c:v>
                </c:pt>
                <c:pt idx="3">
                  <c:v>6395</c:v>
                </c:pt>
                <c:pt idx="4">
                  <c:v>5984</c:v>
                </c:pt>
                <c:pt idx="5">
                  <c:v>7748</c:v>
                </c:pt>
                <c:pt idx="6">
                  <c:v>8916</c:v>
                </c:pt>
                <c:pt idx="7">
                  <c:v>8397</c:v>
                </c:pt>
                <c:pt idx="8">
                  <c:v>9854</c:v>
                </c:pt>
                <c:pt idx="9">
                  <c:v>10009</c:v>
                </c:pt>
                <c:pt idx="10">
                  <c:v>9484</c:v>
                </c:pt>
                <c:pt idx="11">
                  <c:v>9340</c:v>
                </c:pt>
              </c:numCache>
            </c:numRef>
          </c:val>
          <c:smooth val="0"/>
          <c:extLst>
            <c:ext xmlns:c16="http://schemas.microsoft.com/office/drawing/2014/chart" uri="{C3380CC4-5D6E-409C-BE32-E72D297353CC}">
              <c16:uniqueId val="{00000004-CE81-40EA-8395-B2557D7E6322}"/>
            </c:ext>
          </c:extLst>
        </c:ser>
        <c:ser>
          <c:idx val="0"/>
          <c:order val="5"/>
          <c:tx>
            <c:strRef>
              <c:f>'Completeness - Route'!$B$2</c:f>
              <c:strCache>
                <c:ptCount val="1"/>
                <c:pt idx="0">
                  <c:v>Emergency presentation - April </c:v>
                </c:pt>
              </c:strCache>
            </c:strRef>
          </c:tx>
          <c:spPr>
            <a:ln w="19050" cap="rnd">
              <a:solidFill>
                <a:schemeClr val="accent1"/>
              </a:solidFill>
              <a:prstDash val="sysDash"/>
              <a:round/>
            </a:ln>
            <a:effectLst/>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Route'!$B$4:$B$15</c:f>
              <c:numCache>
                <c:formatCode>_-* #,##0_-;\-* #,##0_-;_-* "-"??_-;_-@_-</c:formatCode>
                <c:ptCount val="12"/>
                <c:pt idx="0">
                  <c:v>4465</c:v>
                </c:pt>
                <c:pt idx="1">
                  <c:v>3937</c:v>
                </c:pt>
                <c:pt idx="2">
                  <c:v>3922</c:v>
                </c:pt>
                <c:pt idx="3">
                  <c:v>3250</c:v>
                </c:pt>
                <c:pt idx="4">
                  <c:v>3980</c:v>
                </c:pt>
                <c:pt idx="5">
                  <c:v>4838</c:v>
                </c:pt>
                <c:pt idx="6">
                  <c:v>4985</c:v>
                </c:pt>
                <c:pt idx="7">
                  <c:v>4438</c:v>
                </c:pt>
                <c:pt idx="8">
                  <c:v>4765</c:v>
                </c:pt>
                <c:pt idx="9">
                  <c:v>4344</c:v>
                </c:pt>
                <c:pt idx="10">
                  <c:v>3979</c:v>
                </c:pt>
                <c:pt idx="11">
                  <c:v>3284</c:v>
                </c:pt>
              </c:numCache>
            </c:numRef>
          </c:val>
          <c:smooth val="0"/>
          <c:extLst>
            <c:ext xmlns:c16="http://schemas.microsoft.com/office/drawing/2014/chart" uri="{C3380CC4-5D6E-409C-BE32-E72D297353CC}">
              <c16:uniqueId val="{00000005-CE81-40EA-8395-B2557D7E6322}"/>
            </c:ext>
          </c:extLst>
        </c:ser>
        <c:ser>
          <c:idx val="1"/>
          <c:order val="6"/>
          <c:tx>
            <c:strRef>
              <c:f>'Completeness - Route'!$C$2</c:f>
              <c:strCache>
                <c:ptCount val="1"/>
                <c:pt idx="0">
                  <c:v>GP referral - April</c:v>
                </c:pt>
              </c:strCache>
            </c:strRef>
          </c:tx>
          <c:spPr>
            <a:ln w="19050" cap="rnd">
              <a:solidFill>
                <a:schemeClr val="accent4"/>
              </a:solidFill>
              <a:prstDash val="sysDash"/>
              <a:round/>
            </a:ln>
            <a:effectLst/>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Route'!$C$4:$C$15</c:f>
              <c:numCache>
                <c:formatCode>_-* #,##0_-;\-* #,##0_-;_-* "-"??_-;_-@_-</c:formatCode>
                <c:ptCount val="12"/>
                <c:pt idx="0">
                  <c:v>5272</c:v>
                </c:pt>
                <c:pt idx="1">
                  <c:v>4939</c:v>
                </c:pt>
                <c:pt idx="2">
                  <c:v>5373</c:v>
                </c:pt>
                <c:pt idx="3">
                  <c:v>2923</c:v>
                </c:pt>
                <c:pt idx="4">
                  <c:v>2461</c:v>
                </c:pt>
                <c:pt idx="5">
                  <c:v>3098</c:v>
                </c:pt>
                <c:pt idx="6">
                  <c:v>3822</c:v>
                </c:pt>
                <c:pt idx="7">
                  <c:v>3734</c:v>
                </c:pt>
                <c:pt idx="8">
                  <c:v>4198</c:v>
                </c:pt>
                <c:pt idx="9">
                  <c:v>4291</c:v>
                </c:pt>
                <c:pt idx="10">
                  <c:v>4215</c:v>
                </c:pt>
                <c:pt idx="11">
                  <c:v>4391</c:v>
                </c:pt>
              </c:numCache>
            </c:numRef>
          </c:val>
          <c:smooth val="0"/>
          <c:extLst>
            <c:ext xmlns:c16="http://schemas.microsoft.com/office/drawing/2014/chart" uri="{C3380CC4-5D6E-409C-BE32-E72D297353CC}">
              <c16:uniqueId val="{00000006-CE81-40EA-8395-B2557D7E6322}"/>
            </c:ext>
          </c:extLst>
        </c:ser>
        <c:ser>
          <c:idx val="2"/>
          <c:order val="7"/>
          <c:tx>
            <c:strRef>
              <c:f>'Completeness - Route'!$D$2</c:f>
              <c:strCache>
                <c:ptCount val="1"/>
                <c:pt idx="0">
                  <c:v>Other - April</c:v>
                </c:pt>
              </c:strCache>
            </c:strRef>
          </c:tx>
          <c:spPr>
            <a:ln w="19050" cap="rnd">
              <a:solidFill>
                <a:schemeClr val="accent3"/>
              </a:solidFill>
              <a:prstDash val="sysDash"/>
              <a:round/>
            </a:ln>
            <a:effectLst/>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Route'!$D$4:$D$15</c:f>
              <c:numCache>
                <c:formatCode>_-* #,##0_-;\-* #,##0_-;_-* "-"??_-;_-@_-</c:formatCode>
                <c:ptCount val="12"/>
                <c:pt idx="0">
                  <c:v>3204</c:v>
                </c:pt>
                <c:pt idx="1">
                  <c:v>2918</c:v>
                </c:pt>
                <c:pt idx="2">
                  <c:v>3044</c:v>
                </c:pt>
                <c:pt idx="3">
                  <c:v>1917</c:v>
                </c:pt>
                <c:pt idx="4">
                  <c:v>1776</c:v>
                </c:pt>
                <c:pt idx="5">
                  <c:v>2285</c:v>
                </c:pt>
                <c:pt idx="6">
                  <c:v>2763</c:v>
                </c:pt>
                <c:pt idx="7">
                  <c:v>2555</c:v>
                </c:pt>
                <c:pt idx="8">
                  <c:v>3153</c:v>
                </c:pt>
                <c:pt idx="9">
                  <c:v>3208</c:v>
                </c:pt>
                <c:pt idx="10">
                  <c:v>3241</c:v>
                </c:pt>
                <c:pt idx="11">
                  <c:v>5121</c:v>
                </c:pt>
              </c:numCache>
            </c:numRef>
          </c:val>
          <c:smooth val="0"/>
          <c:extLst>
            <c:ext xmlns:c16="http://schemas.microsoft.com/office/drawing/2014/chart" uri="{C3380CC4-5D6E-409C-BE32-E72D297353CC}">
              <c16:uniqueId val="{00000007-CE81-40EA-8395-B2557D7E6322}"/>
            </c:ext>
          </c:extLst>
        </c:ser>
        <c:ser>
          <c:idx val="3"/>
          <c:order val="8"/>
          <c:tx>
            <c:strRef>
              <c:f>'Completeness - Route'!$E$2</c:f>
              <c:strCache>
                <c:ptCount val="1"/>
                <c:pt idx="0">
                  <c:v>Screening - April</c:v>
                </c:pt>
              </c:strCache>
            </c:strRef>
          </c:tx>
          <c:spPr>
            <a:ln w="19050" cap="rnd">
              <a:solidFill>
                <a:schemeClr val="accent1">
                  <a:lumMod val="40000"/>
                  <a:lumOff val="60000"/>
                </a:schemeClr>
              </a:solidFill>
              <a:prstDash val="sysDash"/>
              <a:round/>
            </a:ln>
            <a:effectLst/>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Route'!$E$4:$E$15</c:f>
              <c:numCache>
                <c:formatCode>_-* #,##0_-;\-* #,##0_-;_-* "-"??_-;_-@_-</c:formatCode>
                <c:ptCount val="12"/>
                <c:pt idx="0">
                  <c:v>1437</c:v>
                </c:pt>
                <c:pt idx="1">
                  <c:v>1462</c:v>
                </c:pt>
                <c:pt idx="2">
                  <c:v>1679</c:v>
                </c:pt>
                <c:pt idx="3">
                  <c:v>480</c:v>
                </c:pt>
                <c:pt idx="4">
                  <c:v>171</c:v>
                </c:pt>
                <c:pt idx="5">
                  <c:v>263</c:v>
                </c:pt>
                <c:pt idx="6">
                  <c:v>300</c:v>
                </c:pt>
                <c:pt idx="7">
                  <c:v>563</c:v>
                </c:pt>
                <c:pt idx="8">
                  <c:v>953</c:v>
                </c:pt>
                <c:pt idx="9">
                  <c:v>1183</c:v>
                </c:pt>
                <c:pt idx="10">
                  <c:v>1277</c:v>
                </c:pt>
                <c:pt idx="11">
                  <c:v>1077</c:v>
                </c:pt>
              </c:numCache>
            </c:numRef>
          </c:val>
          <c:smooth val="0"/>
          <c:extLst>
            <c:ext xmlns:c16="http://schemas.microsoft.com/office/drawing/2014/chart" uri="{C3380CC4-5D6E-409C-BE32-E72D297353CC}">
              <c16:uniqueId val="{00000008-CE81-40EA-8395-B2557D7E6322}"/>
            </c:ext>
          </c:extLst>
        </c:ser>
        <c:ser>
          <c:idx val="4"/>
          <c:order val="9"/>
          <c:tx>
            <c:strRef>
              <c:f>'Completeness - Route'!$F$2</c:f>
              <c:strCache>
                <c:ptCount val="1"/>
                <c:pt idx="0">
                  <c:v>TWW - April</c:v>
                </c:pt>
              </c:strCache>
            </c:strRef>
          </c:tx>
          <c:spPr>
            <a:ln w="19050" cap="rnd">
              <a:solidFill>
                <a:schemeClr val="accent5"/>
              </a:solidFill>
              <a:prstDash val="sysDash"/>
              <a:round/>
            </a:ln>
            <a:effectLst/>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Route'!$F$4:$F$15</c:f>
              <c:numCache>
                <c:formatCode>_-* #,##0_-;\-* #,##0_-;_-* "-"??_-;_-@_-</c:formatCode>
                <c:ptCount val="12"/>
                <c:pt idx="0">
                  <c:v>10099</c:v>
                </c:pt>
                <c:pt idx="1">
                  <c:v>9564</c:v>
                </c:pt>
                <c:pt idx="2">
                  <c:v>10588</c:v>
                </c:pt>
                <c:pt idx="3">
                  <c:v>6399</c:v>
                </c:pt>
                <c:pt idx="4">
                  <c:v>5987</c:v>
                </c:pt>
                <c:pt idx="5">
                  <c:v>7751</c:v>
                </c:pt>
                <c:pt idx="6">
                  <c:v>8913</c:v>
                </c:pt>
                <c:pt idx="7">
                  <c:v>8389</c:v>
                </c:pt>
                <c:pt idx="8">
                  <c:v>9841</c:v>
                </c:pt>
                <c:pt idx="9">
                  <c:v>9914</c:v>
                </c:pt>
                <c:pt idx="10">
                  <c:v>9223</c:v>
                </c:pt>
                <c:pt idx="11">
                  <c:v>7839</c:v>
                </c:pt>
              </c:numCache>
            </c:numRef>
          </c:val>
          <c:smooth val="0"/>
          <c:extLst>
            <c:ext xmlns:c16="http://schemas.microsoft.com/office/drawing/2014/chart" uri="{C3380CC4-5D6E-409C-BE32-E72D297353CC}">
              <c16:uniqueId val="{00000009-CE81-40EA-8395-B2557D7E6322}"/>
            </c:ext>
          </c:extLst>
        </c:ser>
        <c:dLbls>
          <c:showLegendKey val="0"/>
          <c:showVal val="0"/>
          <c:showCatName val="0"/>
          <c:showSerName val="0"/>
          <c:showPercent val="0"/>
          <c:showBubbleSize val="0"/>
        </c:dLbls>
        <c:smooth val="0"/>
        <c:axId val="1013194192"/>
        <c:axId val="910720688"/>
      </c:lineChart>
      <c:catAx>
        <c:axId val="101319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720688"/>
        <c:crosses val="autoZero"/>
        <c:auto val="1"/>
        <c:lblAlgn val="ctr"/>
        <c:lblOffset val="100"/>
        <c:noMultiLvlLbl val="0"/>
      </c:catAx>
      <c:valAx>
        <c:axId val="9107206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194192"/>
        <c:crosses val="autoZero"/>
        <c:crossBetween val="between"/>
      </c:valAx>
    </c:plotArea>
    <c:legend>
      <c:legendPos val="b"/>
      <c:layout>
        <c:manualLayout>
          <c:xMode val="edge"/>
          <c:yMode val="edge"/>
          <c:x val="1.0359237231665021E-2"/>
          <c:y val="0.86103456413997292"/>
          <c:w val="0.88206815131193816"/>
          <c:h val="7.41083987636839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Stage 1&amp;2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'Stage by site Apr-Oct'!$O$56</c:f>
              <c:strCache>
                <c:ptCount val="1"/>
                <c:pt idx="0">
                  <c:v>Stage 1&amp;2</c:v>
                </c:pt>
              </c:strCache>
            </c:strRef>
          </c:tx>
          <c:spPr>
            <a:solidFill>
              <a:schemeClr val="accent1"/>
            </a:solidFill>
            <a:ln>
              <a:noFill/>
            </a:ln>
            <a:effectLst/>
          </c:spPr>
          <c:invertIfNegative val="0"/>
          <c:dPt>
            <c:idx val="3"/>
            <c:invertIfNegative val="0"/>
            <c:bubble3D val="0"/>
            <c:spPr>
              <a:solidFill>
                <a:schemeClr val="accent3"/>
              </a:solidFill>
              <a:ln>
                <a:noFill/>
              </a:ln>
              <a:effectLst/>
            </c:spPr>
            <c:extLst>
              <c:ext xmlns:c16="http://schemas.microsoft.com/office/drawing/2014/chart" uri="{C3380CC4-5D6E-409C-BE32-E72D297353CC}">
                <c16:uniqueId val="{00000003-385D-44F0-B455-48569870A099}"/>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1-385D-44F0-B455-48569870A099}"/>
              </c:ext>
            </c:extLst>
          </c:dPt>
          <c:cat>
            <c:strRef>
              <c:f>'Stage by site Apr-Oct'!$N$57:$N$65</c:f>
              <c:strCache>
                <c:ptCount val="9"/>
                <c:pt idx="0">
                  <c:v>Prostate</c:v>
                </c:pt>
                <c:pt idx="1">
                  <c:v>Breast</c:v>
                </c:pt>
                <c:pt idx="2">
                  <c:v>Oesophago-gastric</c:v>
                </c:pt>
                <c:pt idx="3">
                  <c:v>All sites combined</c:v>
                </c:pt>
                <c:pt idx="4">
                  <c:v>Colorectal</c:v>
                </c:pt>
                <c:pt idx="5">
                  <c:v>Melanoma</c:v>
                </c:pt>
                <c:pt idx="6">
                  <c:v>Gynaecological</c:v>
                </c:pt>
                <c:pt idx="7">
                  <c:v>Urological excl prostate</c:v>
                </c:pt>
                <c:pt idx="8">
                  <c:v>Lung</c:v>
                </c:pt>
              </c:strCache>
            </c:strRef>
          </c:cat>
          <c:val>
            <c:numRef>
              <c:f>'Stage by site Apr-Oct'!$O$57:$O$65</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385D-44F0-B455-48569870A099}"/>
            </c:ext>
          </c:extLst>
        </c:ser>
        <c:dLbls>
          <c:showLegendKey val="0"/>
          <c:showVal val="0"/>
          <c:showCatName val="0"/>
          <c:showSerName val="0"/>
          <c:showPercent val="0"/>
          <c:showBubbleSize val="0"/>
        </c:dLbls>
        <c:gapWidth val="21"/>
        <c:axId val="139895583"/>
        <c:axId val="1556839472"/>
      </c:barChart>
      <c:catAx>
        <c:axId val="13989558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39472"/>
        <c:crosses val="autoZero"/>
        <c:auto val="1"/>
        <c:lblAlgn val="ctr"/>
        <c:lblOffset val="100"/>
        <c:noMultiLvlLbl val="0"/>
      </c:catAx>
      <c:valAx>
        <c:axId val="1556839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Stage  3&amp;4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'Stage by site Apr-Oct'!$O$56</c:f>
              <c:strCache>
                <c:ptCount val="1"/>
                <c:pt idx="0">
                  <c:v>Stage 1&amp;2</c:v>
                </c:pt>
              </c:strCache>
            </c:strRef>
          </c:tx>
          <c:spPr>
            <a:solidFill>
              <a:srgbClr val="2E008B"/>
            </a:solidFill>
            <a:ln>
              <a:noFill/>
            </a:ln>
            <a:effectLst/>
          </c:spPr>
          <c:invertIfNegative val="0"/>
          <c:dPt>
            <c:idx val="3"/>
            <c:invertIfNegative val="0"/>
            <c:bubble3D val="0"/>
            <c:spPr>
              <a:solidFill>
                <a:schemeClr val="accent3"/>
              </a:solidFill>
              <a:ln>
                <a:noFill/>
              </a:ln>
              <a:effectLst/>
            </c:spPr>
            <c:extLst>
              <c:ext xmlns:c16="http://schemas.microsoft.com/office/drawing/2014/chart" uri="{C3380CC4-5D6E-409C-BE32-E72D297353CC}">
                <c16:uniqueId val="{00000003-3F08-4FA6-B4D7-B11F7F8D6353}"/>
              </c:ext>
            </c:extLst>
          </c:dPt>
          <c:dPt>
            <c:idx val="5"/>
            <c:invertIfNegative val="0"/>
            <c:bubble3D val="0"/>
            <c:spPr>
              <a:solidFill>
                <a:srgbClr val="2E008B"/>
              </a:solidFill>
              <a:ln>
                <a:noFill/>
              </a:ln>
              <a:effectLst/>
            </c:spPr>
            <c:extLst>
              <c:ext xmlns:c16="http://schemas.microsoft.com/office/drawing/2014/chart" uri="{C3380CC4-5D6E-409C-BE32-E72D297353CC}">
                <c16:uniqueId val="{00000001-3F08-4FA6-B4D7-B11F7F8D6353}"/>
              </c:ext>
            </c:extLst>
          </c:dPt>
          <c:cat>
            <c:strRef>
              <c:f>'Stage by site Apr-Oct'!$N$70:$N$78</c:f>
              <c:strCache>
                <c:ptCount val="9"/>
                <c:pt idx="0">
                  <c:v>Prostate</c:v>
                </c:pt>
                <c:pt idx="1">
                  <c:v>Gynaecological</c:v>
                </c:pt>
                <c:pt idx="2">
                  <c:v>Melanoma</c:v>
                </c:pt>
                <c:pt idx="3">
                  <c:v>All sites combined</c:v>
                </c:pt>
                <c:pt idx="4">
                  <c:v>Colorectal</c:v>
                </c:pt>
                <c:pt idx="5">
                  <c:v>Breast</c:v>
                </c:pt>
                <c:pt idx="6">
                  <c:v>Oesophago-gastric</c:v>
                </c:pt>
                <c:pt idx="7">
                  <c:v>Urological excl prostate</c:v>
                </c:pt>
                <c:pt idx="8">
                  <c:v>Lung</c:v>
                </c:pt>
              </c:strCache>
            </c:strRef>
          </c:cat>
          <c:val>
            <c:numRef>
              <c:f>'Stage by site Apr-Oct'!$O$70:$O$78</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3F08-4FA6-B4D7-B11F7F8D6353}"/>
            </c:ext>
          </c:extLst>
        </c:ser>
        <c:dLbls>
          <c:showLegendKey val="0"/>
          <c:showVal val="0"/>
          <c:showCatName val="0"/>
          <c:showSerName val="0"/>
          <c:showPercent val="0"/>
          <c:showBubbleSize val="0"/>
        </c:dLbls>
        <c:gapWidth val="21"/>
        <c:axId val="139895583"/>
        <c:axId val="1556839472"/>
      </c:barChart>
      <c:catAx>
        <c:axId val="13989558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39472"/>
        <c:crosses val="autoZero"/>
        <c:auto val="1"/>
        <c:lblAlgn val="ctr"/>
        <c:lblOffset val="100"/>
        <c:noMultiLvlLbl val="0"/>
      </c:catAx>
      <c:valAx>
        <c:axId val="1556839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Stage at Diagnosis by site - N difference Apr-Oct 2019 v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'Stage by site Apr-Oct'!$AB$4</c:f>
              <c:strCache>
                <c:ptCount val="1"/>
                <c:pt idx="0">
                  <c:v>Stage 1</c:v>
                </c:pt>
              </c:strCache>
            </c:strRef>
          </c:tx>
          <c:spPr>
            <a:solidFill>
              <a:schemeClr val="accent5"/>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'Stage by site Apr-Oct'!$AA$5:$AA$12</c:f>
              <c:strCache>
                <c:ptCount val="8"/>
                <c:pt idx="0">
                  <c:v>Prostate</c:v>
                </c:pt>
                <c:pt idx="1">
                  <c:v>Breast</c:v>
                </c:pt>
                <c:pt idx="2">
                  <c:v>Colorectal</c:v>
                </c:pt>
                <c:pt idx="3">
                  <c:v>Melanoma</c:v>
                </c:pt>
                <c:pt idx="4">
                  <c:v>Lung</c:v>
                </c:pt>
                <c:pt idx="5">
                  <c:v>Urological excl prostate</c:v>
                </c:pt>
                <c:pt idx="6">
                  <c:v>Gynaecological</c:v>
                </c:pt>
                <c:pt idx="7">
                  <c:v>Oesophago-gastric</c:v>
                </c:pt>
              </c:strCache>
            </c:strRef>
          </c:cat>
          <c:val>
            <c:numRef>
              <c:f>'Stage by site Apr-Oct'!$AB$5:$AB$12</c:f>
              <c:numCache>
                <c:formatCode>_-* #,##0_-;\-* #,##0_-;_-*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841D-46C0-9BB3-D2BF542189B1}"/>
            </c:ext>
          </c:extLst>
        </c:ser>
        <c:ser>
          <c:idx val="1"/>
          <c:order val="1"/>
          <c:tx>
            <c:strRef>
              <c:f>'Stage by site Apr-Oct'!$AC$4</c:f>
              <c:strCache>
                <c:ptCount val="1"/>
                <c:pt idx="0">
                  <c:v>Stage 2</c:v>
                </c:pt>
              </c:strCache>
            </c:strRef>
          </c:tx>
          <c:spPr>
            <a:solidFill>
              <a:schemeClr val="accent4"/>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'Stage by site Apr-Oct'!$AA$5:$AA$12</c:f>
              <c:strCache>
                <c:ptCount val="8"/>
                <c:pt idx="0">
                  <c:v>Prostate</c:v>
                </c:pt>
                <c:pt idx="1">
                  <c:v>Breast</c:v>
                </c:pt>
                <c:pt idx="2">
                  <c:v>Colorectal</c:v>
                </c:pt>
                <c:pt idx="3">
                  <c:v>Melanoma</c:v>
                </c:pt>
                <c:pt idx="4">
                  <c:v>Lung</c:v>
                </c:pt>
                <c:pt idx="5">
                  <c:v>Urological excl prostate</c:v>
                </c:pt>
                <c:pt idx="6">
                  <c:v>Gynaecological</c:v>
                </c:pt>
                <c:pt idx="7">
                  <c:v>Oesophago-gastric</c:v>
                </c:pt>
              </c:strCache>
            </c:strRef>
          </c:cat>
          <c:val>
            <c:numRef>
              <c:f>'Stage by site Apr-Oct'!$AC$5:$AC$12</c:f>
              <c:numCache>
                <c:formatCode>_-* #,##0_-;\-* #,##0_-;_-*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841D-46C0-9BB3-D2BF542189B1}"/>
            </c:ext>
          </c:extLst>
        </c:ser>
        <c:ser>
          <c:idx val="2"/>
          <c:order val="2"/>
          <c:tx>
            <c:strRef>
              <c:f>'Stage by site Apr-Oct'!$AD$4</c:f>
              <c:strCache>
                <c:ptCount val="1"/>
                <c:pt idx="0">
                  <c:v>Stage 3</c:v>
                </c:pt>
              </c:strCache>
            </c:strRef>
          </c:tx>
          <c:spPr>
            <a:solidFill>
              <a:srgbClr val="F799D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'Stage by site Apr-Oct'!$AA$5:$AA$12</c:f>
              <c:strCache>
                <c:ptCount val="8"/>
                <c:pt idx="0">
                  <c:v>Prostate</c:v>
                </c:pt>
                <c:pt idx="1">
                  <c:v>Breast</c:v>
                </c:pt>
                <c:pt idx="2">
                  <c:v>Colorectal</c:v>
                </c:pt>
                <c:pt idx="3">
                  <c:v>Melanoma</c:v>
                </c:pt>
                <c:pt idx="4">
                  <c:v>Lung</c:v>
                </c:pt>
                <c:pt idx="5">
                  <c:v>Urological excl prostate</c:v>
                </c:pt>
                <c:pt idx="6">
                  <c:v>Gynaecological</c:v>
                </c:pt>
                <c:pt idx="7">
                  <c:v>Oesophago-gastric</c:v>
                </c:pt>
              </c:strCache>
            </c:strRef>
          </c:cat>
          <c:val>
            <c:numRef>
              <c:f>'Stage by site Apr-Oct'!$AD$5:$AD$12</c:f>
              <c:numCache>
                <c:formatCode>_-* #,##0_-;\-* #,##0_-;_-*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841D-46C0-9BB3-D2BF542189B1}"/>
            </c:ext>
          </c:extLst>
        </c:ser>
        <c:ser>
          <c:idx val="3"/>
          <c:order val="3"/>
          <c:tx>
            <c:strRef>
              <c:f>'Stage by site Apr-Oct'!$AE$4</c:f>
              <c:strCache>
                <c:ptCount val="1"/>
                <c:pt idx="0">
                  <c:v>Stage 4</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'Stage by site Apr-Oct'!$AA$5:$AA$12</c:f>
              <c:strCache>
                <c:ptCount val="8"/>
                <c:pt idx="0">
                  <c:v>Prostate</c:v>
                </c:pt>
                <c:pt idx="1">
                  <c:v>Breast</c:v>
                </c:pt>
                <c:pt idx="2">
                  <c:v>Colorectal</c:v>
                </c:pt>
                <c:pt idx="3">
                  <c:v>Melanoma</c:v>
                </c:pt>
                <c:pt idx="4">
                  <c:v>Lung</c:v>
                </c:pt>
                <c:pt idx="5">
                  <c:v>Urological excl prostate</c:v>
                </c:pt>
                <c:pt idx="6">
                  <c:v>Gynaecological</c:v>
                </c:pt>
                <c:pt idx="7">
                  <c:v>Oesophago-gastric</c:v>
                </c:pt>
              </c:strCache>
            </c:strRef>
          </c:cat>
          <c:val>
            <c:numRef>
              <c:f>'Stage by site Apr-Oct'!$AE$5:$AE$12</c:f>
              <c:numCache>
                <c:formatCode>_-* #,##0_-;\-* #,##0_-;_-*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841D-46C0-9BB3-D2BF542189B1}"/>
            </c:ext>
          </c:extLst>
        </c:ser>
        <c:ser>
          <c:idx val="4"/>
          <c:order val="4"/>
          <c:tx>
            <c:strRef>
              <c:f>'Stage by site Apr-Oct'!$AF$4</c:f>
              <c:strCache>
                <c:ptCount val="1"/>
                <c:pt idx="0">
                  <c:v>Unknown</c:v>
                </c:pt>
              </c:strCache>
            </c:strRef>
          </c:tx>
          <c:spPr>
            <a:solidFill>
              <a:schemeClr val="accent3"/>
            </a:solidFill>
            <a:ln>
              <a:noFill/>
            </a:ln>
            <a:effectLst/>
          </c:spPr>
          <c:invertIfNegative val="0"/>
          <c:cat>
            <c:strRef>
              <c:f>'Stage by site Apr-Oct'!$AA$5:$AA$12</c:f>
              <c:strCache>
                <c:ptCount val="8"/>
                <c:pt idx="0">
                  <c:v>Prostate</c:v>
                </c:pt>
                <c:pt idx="1">
                  <c:v>Breast</c:v>
                </c:pt>
                <c:pt idx="2">
                  <c:v>Colorectal</c:v>
                </c:pt>
                <c:pt idx="3">
                  <c:v>Melanoma</c:v>
                </c:pt>
                <c:pt idx="4">
                  <c:v>Lung</c:v>
                </c:pt>
                <c:pt idx="5">
                  <c:v>Urological excl prostate</c:v>
                </c:pt>
                <c:pt idx="6">
                  <c:v>Gynaecological</c:v>
                </c:pt>
                <c:pt idx="7">
                  <c:v>Oesophago-gastric</c:v>
                </c:pt>
              </c:strCache>
            </c:strRef>
          </c:cat>
          <c:val>
            <c:numRef>
              <c:f>'Stage by site Apr-Oct'!$AF$5:$AF$12</c:f>
              <c:numCache>
                <c:formatCode>_-* #,##0_-;\-* #,##0_-;_-*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841D-46C0-9BB3-D2BF542189B1}"/>
            </c:ext>
          </c:extLst>
        </c:ser>
        <c:dLbls>
          <c:showLegendKey val="0"/>
          <c:showVal val="0"/>
          <c:showCatName val="0"/>
          <c:showSerName val="0"/>
          <c:showPercent val="0"/>
          <c:showBubbleSize val="0"/>
        </c:dLbls>
        <c:gapWidth val="182"/>
        <c:axId val="1944882928"/>
        <c:axId val="1556140560"/>
      </c:barChart>
      <c:catAx>
        <c:axId val="1944882928"/>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40560"/>
        <c:crosses val="autoZero"/>
        <c:auto val="1"/>
        <c:lblAlgn val="ctr"/>
        <c:lblOffset val="100"/>
        <c:noMultiLvlLbl val="0"/>
      </c:catAx>
      <c:valAx>
        <c:axId val="155614056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88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Route to Diagnosis completeness</a:t>
            </a:r>
          </a:p>
          <a:p>
            <a:pPr>
              <a:defRPr sz="1400" b="0" i="0" u="none" strike="noStrike" kern="1200" spc="0" baseline="0">
                <a:solidFill>
                  <a:schemeClr val="tx1">
                    <a:lumMod val="65000"/>
                    <a:lumOff val="35000"/>
                  </a:schemeClr>
                </a:solidFill>
                <a:latin typeface="+mn-lt"/>
                <a:ea typeface="+mn-ea"/>
                <a:cs typeface="+mn-cs"/>
              </a:defRPr>
            </a:pPr>
            <a:r>
              <a:rPr lang="en-GB"/>
              <a:t>change</a:t>
            </a:r>
            <a:r>
              <a:rPr lang="en-GB" baseline="0"/>
              <a:t> from May 21 to June 21 </a:t>
            </a:r>
            <a:endParaRPr lang="en-GB"/>
          </a:p>
        </c:rich>
      </c:tx>
      <c:overlay val="0"/>
      <c:spPr>
        <a:noFill/>
        <a:ln>
          <a:noFill/>
        </a:ln>
        <a:effectLst/>
      </c:spPr>
    </c:title>
    <c:autoTitleDeleted val="0"/>
    <c:plotArea>
      <c:layout>
        <c:manualLayout>
          <c:layoutTarget val="inner"/>
          <c:xMode val="edge"/>
          <c:yMode val="edge"/>
          <c:x val="6.2466185117379315E-2"/>
          <c:y val="0.11857486006727248"/>
          <c:w val="0.92190457054148112"/>
          <c:h val="0.66377854638842515"/>
        </c:manualLayout>
      </c:layout>
      <c:lineChart>
        <c:grouping val="standard"/>
        <c:varyColors val="0"/>
        <c:ser>
          <c:idx val="5"/>
          <c:order val="0"/>
          <c:tx>
            <c:strRef>
              <c:f>'Completeness - Route'!$B$33</c:f>
              <c:strCache>
                <c:ptCount val="1"/>
                <c:pt idx="0">
                  <c:v> Emergency presentation - June </c:v>
                </c:pt>
              </c:strCache>
            </c:strRef>
          </c:tx>
          <c:spPr>
            <a:ln w="19050">
              <a:solidFill>
                <a:schemeClr val="accent1"/>
              </a:solidFill>
            </a:ln>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Route'!$B$34:$B$45</c:f>
              <c:numCache>
                <c:formatCode>_-* #,##0_-;\-* #,##0_-;_-* "-"??_-;_-@_-</c:formatCode>
                <c:ptCount val="12"/>
                <c:pt idx="0">
                  <c:v>4457</c:v>
                </c:pt>
                <c:pt idx="1">
                  <c:v>3936</c:v>
                </c:pt>
                <c:pt idx="2">
                  <c:v>3925</c:v>
                </c:pt>
                <c:pt idx="3">
                  <c:v>3264</c:v>
                </c:pt>
                <c:pt idx="4">
                  <c:v>4006</c:v>
                </c:pt>
                <c:pt idx="5">
                  <c:v>4847</c:v>
                </c:pt>
                <c:pt idx="6">
                  <c:v>5017</c:v>
                </c:pt>
                <c:pt idx="7">
                  <c:v>4497</c:v>
                </c:pt>
                <c:pt idx="8">
                  <c:v>4822</c:v>
                </c:pt>
                <c:pt idx="9">
                  <c:v>4439</c:v>
                </c:pt>
                <c:pt idx="10">
                  <c:v>4110</c:v>
                </c:pt>
                <c:pt idx="11">
                  <c:v>4011</c:v>
                </c:pt>
              </c:numCache>
            </c:numRef>
          </c:val>
          <c:smooth val="0"/>
          <c:extLst>
            <c:ext xmlns:c16="http://schemas.microsoft.com/office/drawing/2014/chart" uri="{C3380CC4-5D6E-409C-BE32-E72D297353CC}">
              <c16:uniqueId val="{00000000-FA22-4AF0-8BF6-46E021D0CC8A}"/>
            </c:ext>
          </c:extLst>
        </c:ser>
        <c:ser>
          <c:idx val="6"/>
          <c:order val="1"/>
          <c:tx>
            <c:strRef>
              <c:f>'Completeness - Route'!$C$33</c:f>
              <c:strCache>
                <c:ptCount val="1"/>
                <c:pt idx="0">
                  <c:v> GP referral- June </c:v>
                </c:pt>
              </c:strCache>
            </c:strRef>
          </c:tx>
          <c:spPr>
            <a:ln>
              <a:solidFill>
                <a:schemeClr val="accent4"/>
              </a:solidFill>
            </a:ln>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Route'!$C$34:$C$45</c:f>
              <c:numCache>
                <c:formatCode>_-* #,##0_-;\-* #,##0_-;_-* "-"??_-;_-@_-</c:formatCode>
                <c:ptCount val="12"/>
                <c:pt idx="0">
                  <c:v>5233</c:v>
                </c:pt>
                <c:pt idx="1">
                  <c:v>4896</c:v>
                </c:pt>
                <c:pt idx="2">
                  <c:v>5362</c:v>
                </c:pt>
                <c:pt idx="3">
                  <c:v>2937</c:v>
                </c:pt>
                <c:pt idx="4">
                  <c:v>2461</c:v>
                </c:pt>
                <c:pt idx="5">
                  <c:v>3100</c:v>
                </c:pt>
                <c:pt idx="6">
                  <c:v>3842</c:v>
                </c:pt>
                <c:pt idx="7">
                  <c:v>3770</c:v>
                </c:pt>
                <c:pt idx="8">
                  <c:v>4265</c:v>
                </c:pt>
                <c:pt idx="9">
                  <c:v>4351</c:v>
                </c:pt>
                <c:pt idx="10">
                  <c:v>4212</c:v>
                </c:pt>
                <c:pt idx="11">
                  <c:v>4224</c:v>
                </c:pt>
              </c:numCache>
            </c:numRef>
          </c:val>
          <c:smooth val="0"/>
          <c:extLst>
            <c:ext xmlns:c16="http://schemas.microsoft.com/office/drawing/2014/chart" uri="{C3380CC4-5D6E-409C-BE32-E72D297353CC}">
              <c16:uniqueId val="{00000001-FA22-4AF0-8BF6-46E021D0CC8A}"/>
            </c:ext>
          </c:extLst>
        </c:ser>
        <c:ser>
          <c:idx val="7"/>
          <c:order val="2"/>
          <c:tx>
            <c:strRef>
              <c:f>'Completeness - Route'!$D$33</c:f>
              <c:strCache>
                <c:ptCount val="1"/>
                <c:pt idx="0">
                  <c:v> Other- June </c:v>
                </c:pt>
              </c:strCache>
            </c:strRef>
          </c:tx>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Route'!$D$34:$D$45</c:f>
              <c:numCache>
                <c:formatCode>_-* #,##0_-;\-* #,##0_-;_-* "-"??_-;_-@_-</c:formatCode>
                <c:ptCount val="12"/>
                <c:pt idx="0">
                  <c:v>3168</c:v>
                </c:pt>
                <c:pt idx="1">
                  <c:v>2876</c:v>
                </c:pt>
                <c:pt idx="2">
                  <c:v>3032</c:v>
                </c:pt>
                <c:pt idx="3">
                  <c:v>1886</c:v>
                </c:pt>
                <c:pt idx="4">
                  <c:v>1745</c:v>
                </c:pt>
                <c:pt idx="5">
                  <c:v>2262</c:v>
                </c:pt>
                <c:pt idx="6">
                  <c:v>2734</c:v>
                </c:pt>
                <c:pt idx="7">
                  <c:v>2526</c:v>
                </c:pt>
                <c:pt idx="8">
                  <c:v>3135</c:v>
                </c:pt>
                <c:pt idx="9">
                  <c:v>3219</c:v>
                </c:pt>
                <c:pt idx="10">
                  <c:v>3157</c:v>
                </c:pt>
                <c:pt idx="11">
                  <c:v>3114</c:v>
                </c:pt>
              </c:numCache>
            </c:numRef>
          </c:val>
          <c:smooth val="0"/>
          <c:extLst>
            <c:ext xmlns:c16="http://schemas.microsoft.com/office/drawing/2014/chart" uri="{C3380CC4-5D6E-409C-BE32-E72D297353CC}">
              <c16:uniqueId val="{00000002-FA22-4AF0-8BF6-46E021D0CC8A}"/>
            </c:ext>
          </c:extLst>
        </c:ser>
        <c:ser>
          <c:idx val="8"/>
          <c:order val="3"/>
          <c:tx>
            <c:strRef>
              <c:f>'Completeness - Route'!$E$33</c:f>
              <c:strCache>
                <c:ptCount val="1"/>
                <c:pt idx="0">
                  <c:v> Screening- June </c:v>
                </c:pt>
              </c:strCache>
            </c:strRef>
          </c:tx>
          <c:spPr>
            <a:ln>
              <a:solidFill>
                <a:schemeClr val="accent1">
                  <a:lumMod val="40000"/>
                  <a:lumOff val="60000"/>
                </a:schemeClr>
              </a:solidFill>
            </a:ln>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Route'!$E$34:$E$45</c:f>
              <c:numCache>
                <c:formatCode>_-* #,##0_-;\-* #,##0_-;_-* "-"??_-;_-@_-</c:formatCode>
                <c:ptCount val="12"/>
                <c:pt idx="0">
                  <c:v>1432</c:v>
                </c:pt>
                <c:pt idx="1">
                  <c:v>1462</c:v>
                </c:pt>
                <c:pt idx="2">
                  <c:v>1682</c:v>
                </c:pt>
                <c:pt idx="3">
                  <c:v>478</c:v>
                </c:pt>
                <c:pt idx="4">
                  <c:v>175</c:v>
                </c:pt>
                <c:pt idx="5">
                  <c:v>265</c:v>
                </c:pt>
                <c:pt idx="6">
                  <c:v>303</c:v>
                </c:pt>
                <c:pt idx="7">
                  <c:v>566</c:v>
                </c:pt>
                <c:pt idx="8">
                  <c:v>953</c:v>
                </c:pt>
                <c:pt idx="9">
                  <c:v>1192</c:v>
                </c:pt>
                <c:pt idx="10">
                  <c:v>1312</c:v>
                </c:pt>
                <c:pt idx="11">
                  <c:v>1360</c:v>
                </c:pt>
              </c:numCache>
            </c:numRef>
          </c:val>
          <c:smooth val="0"/>
          <c:extLst>
            <c:ext xmlns:c16="http://schemas.microsoft.com/office/drawing/2014/chart" uri="{C3380CC4-5D6E-409C-BE32-E72D297353CC}">
              <c16:uniqueId val="{00000003-FA22-4AF0-8BF6-46E021D0CC8A}"/>
            </c:ext>
          </c:extLst>
        </c:ser>
        <c:ser>
          <c:idx val="9"/>
          <c:order val="4"/>
          <c:tx>
            <c:strRef>
              <c:f>'Completeness - Route'!$F$33</c:f>
              <c:strCache>
                <c:ptCount val="1"/>
                <c:pt idx="0">
                  <c:v> TWW - June </c:v>
                </c:pt>
              </c:strCache>
            </c:strRef>
          </c:tx>
          <c:spPr>
            <a:ln>
              <a:solidFill>
                <a:schemeClr val="accent5"/>
              </a:solidFill>
            </a:ln>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Route'!$F$34:$F$45</c:f>
              <c:numCache>
                <c:formatCode>_-* #,##0_-;\-* #,##0_-;_-* "-"??_-;_-@_-</c:formatCode>
                <c:ptCount val="12"/>
                <c:pt idx="0">
                  <c:v>10086</c:v>
                </c:pt>
                <c:pt idx="1">
                  <c:v>9557</c:v>
                </c:pt>
                <c:pt idx="2">
                  <c:v>10585</c:v>
                </c:pt>
                <c:pt idx="3">
                  <c:v>6397</c:v>
                </c:pt>
                <c:pt idx="4">
                  <c:v>5981</c:v>
                </c:pt>
                <c:pt idx="5">
                  <c:v>7745</c:v>
                </c:pt>
                <c:pt idx="6">
                  <c:v>8915</c:v>
                </c:pt>
                <c:pt idx="7">
                  <c:v>8399</c:v>
                </c:pt>
                <c:pt idx="8">
                  <c:v>9869</c:v>
                </c:pt>
                <c:pt idx="9">
                  <c:v>10025</c:v>
                </c:pt>
                <c:pt idx="10">
                  <c:v>9526</c:v>
                </c:pt>
                <c:pt idx="11">
                  <c:v>9631</c:v>
                </c:pt>
              </c:numCache>
            </c:numRef>
          </c:val>
          <c:smooth val="0"/>
          <c:extLst>
            <c:ext xmlns:c16="http://schemas.microsoft.com/office/drawing/2014/chart" uri="{C3380CC4-5D6E-409C-BE32-E72D297353CC}">
              <c16:uniqueId val="{00000004-FA22-4AF0-8BF6-46E021D0CC8A}"/>
            </c:ext>
          </c:extLst>
        </c:ser>
        <c:ser>
          <c:idx val="0"/>
          <c:order val="5"/>
          <c:tx>
            <c:strRef>
              <c:f>'Completeness - Route'!$B$17</c:f>
              <c:strCache>
                <c:ptCount val="1"/>
                <c:pt idx="0">
                  <c:v> Emergency presentation - May </c:v>
                </c:pt>
              </c:strCache>
            </c:strRef>
          </c:tx>
          <c:spPr>
            <a:ln w="19050" cap="rnd">
              <a:solidFill>
                <a:schemeClr val="accent1"/>
              </a:solidFill>
              <a:prstDash val="sysDash"/>
              <a:round/>
            </a:ln>
            <a:effectLst/>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Route'!$B$19:$B$30</c:f>
              <c:numCache>
                <c:formatCode>_-* #,##0_-;\-* #,##0_-;_-* "-"??_-;_-@_-</c:formatCode>
                <c:ptCount val="12"/>
                <c:pt idx="0">
                  <c:v>4465</c:v>
                </c:pt>
                <c:pt idx="1">
                  <c:v>3950</c:v>
                </c:pt>
                <c:pt idx="2">
                  <c:v>3928</c:v>
                </c:pt>
                <c:pt idx="3">
                  <c:v>3263</c:v>
                </c:pt>
                <c:pt idx="4">
                  <c:v>4001</c:v>
                </c:pt>
                <c:pt idx="5">
                  <c:v>4843</c:v>
                </c:pt>
                <c:pt idx="6">
                  <c:v>5015</c:v>
                </c:pt>
                <c:pt idx="7">
                  <c:v>4487</c:v>
                </c:pt>
                <c:pt idx="8">
                  <c:v>4789</c:v>
                </c:pt>
                <c:pt idx="9">
                  <c:v>4411</c:v>
                </c:pt>
                <c:pt idx="10">
                  <c:v>4084</c:v>
                </c:pt>
                <c:pt idx="11">
                  <c:v>3978</c:v>
                </c:pt>
              </c:numCache>
            </c:numRef>
          </c:val>
          <c:smooth val="0"/>
          <c:extLst>
            <c:ext xmlns:c16="http://schemas.microsoft.com/office/drawing/2014/chart" uri="{C3380CC4-5D6E-409C-BE32-E72D297353CC}">
              <c16:uniqueId val="{00000005-FA22-4AF0-8BF6-46E021D0CC8A}"/>
            </c:ext>
          </c:extLst>
        </c:ser>
        <c:ser>
          <c:idx val="1"/>
          <c:order val="6"/>
          <c:tx>
            <c:strRef>
              <c:f>'Completeness - Route'!$C$17</c:f>
              <c:strCache>
                <c:ptCount val="1"/>
                <c:pt idx="0">
                  <c:v> GP referral - May </c:v>
                </c:pt>
              </c:strCache>
            </c:strRef>
          </c:tx>
          <c:spPr>
            <a:ln w="19050" cap="rnd">
              <a:solidFill>
                <a:schemeClr val="accent4"/>
              </a:solidFill>
              <a:prstDash val="sysDash"/>
              <a:round/>
            </a:ln>
            <a:effectLst/>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Route'!$C$19:$C$30</c:f>
              <c:numCache>
                <c:formatCode>_-* #,##0_-;\-* #,##0_-;_-* "-"??_-;_-@_-</c:formatCode>
                <c:ptCount val="12"/>
                <c:pt idx="0">
                  <c:v>5251</c:v>
                </c:pt>
                <c:pt idx="1">
                  <c:v>4954</c:v>
                </c:pt>
                <c:pt idx="2">
                  <c:v>5381</c:v>
                </c:pt>
                <c:pt idx="3">
                  <c:v>2937</c:v>
                </c:pt>
                <c:pt idx="4">
                  <c:v>2467</c:v>
                </c:pt>
                <c:pt idx="5">
                  <c:v>3117</c:v>
                </c:pt>
                <c:pt idx="6">
                  <c:v>3844</c:v>
                </c:pt>
                <c:pt idx="7">
                  <c:v>3767</c:v>
                </c:pt>
                <c:pt idx="8">
                  <c:v>4245</c:v>
                </c:pt>
                <c:pt idx="9">
                  <c:v>4340</c:v>
                </c:pt>
                <c:pt idx="10">
                  <c:v>4220</c:v>
                </c:pt>
                <c:pt idx="11">
                  <c:v>4364</c:v>
                </c:pt>
              </c:numCache>
            </c:numRef>
          </c:val>
          <c:smooth val="0"/>
          <c:extLst>
            <c:ext xmlns:c16="http://schemas.microsoft.com/office/drawing/2014/chart" uri="{C3380CC4-5D6E-409C-BE32-E72D297353CC}">
              <c16:uniqueId val="{00000006-FA22-4AF0-8BF6-46E021D0CC8A}"/>
            </c:ext>
          </c:extLst>
        </c:ser>
        <c:ser>
          <c:idx val="2"/>
          <c:order val="7"/>
          <c:tx>
            <c:strRef>
              <c:f>'Completeness - Route'!$D$17</c:f>
              <c:strCache>
                <c:ptCount val="1"/>
                <c:pt idx="0">
                  <c:v> Other - May </c:v>
                </c:pt>
              </c:strCache>
            </c:strRef>
          </c:tx>
          <c:spPr>
            <a:ln w="19050" cap="rnd">
              <a:solidFill>
                <a:schemeClr val="accent3"/>
              </a:solidFill>
              <a:prstDash val="sysDash"/>
              <a:round/>
            </a:ln>
            <a:effectLst/>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Route'!$D$19:$D$30</c:f>
              <c:numCache>
                <c:formatCode>_-* #,##0_-;\-* #,##0_-;_-* "-"??_-;_-@_-</c:formatCode>
                <c:ptCount val="12"/>
                <c:pt idx="0">
                  <c:v>3175</c:v>
                </c:pt>
                <c:pt idx="1">
                  <c:v>2898</c:v>
                </c:pt>
                <c:pt idx="2">
                  <c:v>3027</c:v>
                </c:pt>
                <c:pt idx="3">
                  <c:v>1882</c:v>
                </c:pt>
                <c:pt idx="4">
                  <c:v>1752</c:v>
                </c:pt>
                <c:pt idx="5">
                  <c:v>2270</c:v>
                </c:pt>
                <c:pt idx="6">
                  <c:v>2737</c:v>
                </c:pt>
                <c:pt idx="7">
                  <c:v>2515</c:v>
                </c:pt>
                <c:pt idx="8">
                  <c:v>3115</c:v>
                </c:pt>
                <c:pt idx="9">
                  <c:v>3205</c:v>
                </c:pt>
                <c:pt idx="10">
                  <c:v>3104</c:v>
                </c:pt>
                <c:pt idx="11">
                  <c:v>3082</c:v>
                </c:pt>
              </c:numCache>
            </c:numRef>
          </c:val>
          <c:smooth val="0"/>
          <c:extLst>
            <c:ext xmlns:c16="http://schemas.microsoft.com/office/drawing/2014/chart" uri="{C3380CC4-5D6E-409C-BE32-E72D297353CC}">
              <c16:uniqueId val="{00000007-FA22-4AF0-8BF6-46E021D0CC8A}"/>
            </c:ext>
          </c:extLst>
        </c:ser>
        <c:ser>
          <c:idx val="3"/>
          <c:order val="8"/>
          <c:tx>
            <c:strRef>
              <c:f>'Completeness - Route'!$E$17</c:f>
              <c:strCache>
                <c:ptCount val="1"/>
                <c:pt idx="0">
                  <c:v> Screening - May </c:v>
                </c:pt>
              </c:strCache>
            </c:strRef>
          </c:tx>
          <c:spPr>
            <a:ln w="19050" cap="rnd">
              <a:solidFill>
                <a:schemeClr val="accent1">
                  <a:lumMod val="40000"/>
                  <a:lumOff val="60000"/>
                </a:schemeClr>
              </a:solidFill>
              <a:prstDash val="sysDash"/>
              <a:round/>
            </a:ln>
            <a:effectLst/>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Route'!$E$19:$E$30</c:f>
              <c:numCache>
                <c:formatCode>_-* #,##0_-;\-* #,##0_-;_-* "-"??_-;_-@_-</c:formatCode>
                <c:ptCount val="12"/>
                <c:pt idx="0">
                  <c:v>1434</c:v>
                </c:pt>
                <c:pt idx="1">
                  <c:v>1463</c:v>
                </c:pt>
                <c:pt idx="2">
                  <c:v>1680</c:v>
                </c:pt>
                <c:pt idx="3">
                  <c:v>479</c:v>
                </c:pt>
                <c:pt idx="4">
                  <c:v>175</c:v>
                </c:pt>
                <c:pt idx="5">
                  <c:v>265</c:v>
                </c:pt>
                <c:pt idx="6">
                  <c:v>302</c:v>
                </c:pt>
                <c:pt idx="7">
                  <c:v>566</c:v>
                </c:pt>
                <c:pt idx="8">
                  <c:v>952</c:v>
                </c:pt>
                <c:pt idx="9">
                  <c:v>1193</c:v>
                </c:pt>
                <c:pt idx="10">
                  <c:v>1305</c:v>
                </c:pt>
                <c:pt idx="11">
                  <c:v>1325</c:v>
                </c:pt>
              </c:numCache>
            </c:numRef>
          </c:val>
          <c:smooth val="0"/>
          <c:extLst>
            <c:ext xmlns:c16="http://schemas.microsoft.com/office/drawing/2014/chart" uri="{C3380CC4-5D6E-409C-BE32-E72D297353CC}">
              <c16:uniqueId val="{00000008-FA22-4AF0-8BF6-46E021D0CC8A}"/>
            </c:ext>
          </c:extLst>
        </c:ser>
        <c:ser>
          <c:idx val="4"/>
          <c:order val="9"/>
          <c:tx>
            <c:strRef>
              <c:f>'Completeness - Route'!$F$17</c:f>
              <c:strCache>
                <c:ptCount val="1"/>
                <c:pt idx="0">
                  <c:v> TWW - May </c:v>
                </c:pt>
              </c:strCache>
            </c:strRef>
          </c:tx>
          <c:spPr>
            <a:ln w="19050" cap="rnd">
              <a:solidFill>
                <a:schemeClr val="accent5"/>
              </a:solidFill>
              <a:prstDash val="sysDash"/>
              <a:round/>
            </a:ln>
            <a:effectLst/>
          </c:spPr>
          <c:marker>
            <c:symbol val="none"/>
          </c:marker>
          <c:cat>
            <c:strRef>
              <c:f>'Completeness - Route'!$A$19:$A$30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'Completeness - Route'!$F$19:$F$30</c:f>
              <c:numCache>
                <c:formatCode>_-* #,##0_-;\-* #,##0_-;_-* "-"??_-;_-@_-</c:formatCode>
                <c:ptCount val="12"/>
                <c:pt idx="0">
                  <c:v>10092</c:v>
                </c:pt>
                <c:pt idx="1">
                  <c:v>9561</c:v>
                </c:pt>
                <c:pt idx="2">
                  <c:v>10590</c:v>
                </c:pt>
                <c:pt idx="3">
                  <c:v>6395</c:v>
                </c:pt>
                <c:pt idx="4">
                  <c:v>5984</c:v>
                </c:pt>
                <c:pt idx="5">
                  <c:v>7748</c:v>
                </c:pt>
                <c:pt idx="6">
                  <c:v>8916</c:v>
                </c:pt>
                <c:pt idx="7">
                  <c:v>8397</c:v>
                </c:pt>
                <c:pt idx="8">
                  <c:v>9854</c:v>
                </c:pt>
                <c:pt idx="9">
                  <c:v>10009</c:v>
                </c:pt>
                <c:pt idx="10">
                  <c:v>9484</c:v>
                </c:pt>
                <c:pt idx="11">
                  <c:v>9340</c:v>
                </c:pt>
              </c:numCache>
            </c:numRef>
          </c:val>
          <c:smooth val="0"/>
          <c:extLst>
            <c:ext xmlns:c16="http://schemas.microsoft.com/office/drawing/2014/chart" uri="{C3380CC4-5D6E-409C-BE32-E72D297353CC}">
              <c16:uniqueId val="{00000009-FA22-4AF0-8BF6-46E021D0CC8A}"/>
            </c:ext>
          </c:extLst>
        </c:ser>
        <c:dLbls>
          <c:showLegendKey val="0"/>
          <c:showVal val="0"/>
          <c:showCatName val="0"/>
          <c:showSerName val="0"/>
          <c:showPercent val="0"/>
          <c:showBubbleSize val="0"/>
        </c:dLbls>
        <c:smooth val="0"/>
        <c:axId val="1013194192"/>
        <c:axId val="910720688"/>
      </c:lineChart>
      <c:catAx>
        <c:axId val="101319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720688"/>
        <c:crosses val="autoZero"/>
        <c:auto val="1"/>
        <c:lblAlgn val="ctr"/>
        <c:lblOffset val="100"/>
        <c:noMultiLvlLbl val="0"/>
      </c:catAx>
      <c:valAx>
        <c:axId val="9107206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194192"/>
        <c:crosses val="autoZero"/>
        <c:crossBetween val="between"/>
      </c:valAx>
    </c:plotArea>
    <c:legend>
      <c:legendPos val="b"/>
      <c:layout>
        <c:manualLayout>
          <c:xMode val="edge"/>
          <c:yMode val="edge"/>
          <c:x val="1.0359237231665021E-2"/>
          <c:y val="0.86103456413997292"/>
          <c:w val="0.88206815131193816"/>
          <c:h val="7.41083987636839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Route to diagnosis by site - % difference Apr-Oc</a:t>
            </a:r>
            <a:r>
              <a:rPr lang="en-GB" baseline="0"/>
              <a:t>t </a:t>
            </a:r>
            <a:r>
              <a:rPr lang="en-GB"/>
              <a:t>2019 v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3158966752082072E-2"/>
          <c:y val="0.39560548465488349"/>
          <c:w val="0.75917758608508479"/>
          <c:h val="0.56986889904309423"/>
        </c:manualLayout>
      </c:layout>
      <c:barChart>
        <c:barDir val="col"/>
        <c:grouping val="clustered"/>
        <c:varyColors val="0"/>
        <c:ser>
          <c:idx val="0"/>
          <c:order val="0"/>
          <c:tx>
            <c:strRef>
              <c:f>'RtD by site Apr-Oct'!$H$25</c:f>
              <c:strCache>
                <c:ptCount val="1"/>
                <c:pt idx="0">
                  <c:v>Emergency presentation</c:v>
                </c:pt>
              </c:strCache>
            </c:strRef>
          </c:tx>
          <c:spPr>
            <a:solidFill>
              <a:schemeClr val="accent1"/>
            </a:solidFill>
            <a:ln>
              <a:noFill/>
            </a:ln>
            <a:effectLst/>
          </c:spPr>
          <c:invertIfNegative val="0"/>
          <c:cat>
            <c:strRef>
              <c:f>'RtD by site Apr-Oct'!$B$26:$B$41</c:f>
              <c:strCache>
                <c:ptCount val="16"/>
                <c:pt idx="0">
                  <c:v>All sites combined</c:v>
                </c:pt>
                <c:pt idx="1">
                  <c:v>Bone and soft tissue</c:v>
                </c:pt>
                <c:pt idx="2">
                  <c:v>Brain and CNS</c:v>
                </c:pt>
                <c:pt idx="3">
                  <c:v>Breast</c:v>
                </c:pt>
                <c:pt idx="4">
                  <c:v>Colorectal</c:v>
                </c:pt>
                <c:pt idx="5">
                  <c:v>Endocrine</c:v>
                </c:pt>
                <c:pt idx="6">
                  <c:v>Gynaecological</c:v>
                </c:pt>
                <c:pt idx="7">
                  <c:v>Haematological</c:v>
                </c:pt>
                <c:pt idx="8">
                  <c:v>Head and neck</c:v>
                </c:pt>
                <c:pt idx="9">
                  <c:v>Lung</c:v>
                </c:pt>
                <c:pt idx="10">
                  <c:v>Melanoma</c:v>
                </c:pt>
                <c:pt idx="11">
                  <c:v>Oesophago-gastric</c:v>
                </c:pt>
                <c:pt idx="12">
                  <c:v>Prostate</c:v>
                </c:pt>
                <c:pt idx="13">
                  <c:v>Unknown</c:v>
                </c:pt>
                <c:pt idx="14">
                  <c:v>Upper GI excl OG</c:v>
                </c:pt>
                <c:pt idx="15">
                  <c:v>Urological excl prostate</c:v>
                </c:pt>
              </c:strCache>
            </c:strRef>
          </c:cat>
          <c:val>
            <c:numRef>
              <c:f>'RtD by site Apr-Oct'!$H$26:$H$41</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E02E-4399-97CE-1FEAFEFDA609}"/>
            </c:ext>
          </c:extLst>
        </c:ser>
        <c:ser>
          <c:idx val="1"/>
          <c:order val="1"/>
          <c:tx>
            <c:strRef>
              <c:f>'RtD by site Apr-Oct'!$I$25</c:f>
              <c:strCache>
                <c:ptCount val="1"/>
                <c:pt idx="0">
                  <c:v>GP referral</c:v>
                </c:pt>
              </c:strCache>
            </c:strRef>
          </c:tx>
          <c:spPr>
            <a:solidFill>
              <a:schemeClr val="accent2"/>
            </a:solidFill>
            <a:ln>
              <a:noFill/>
            </a:ln>
            <a:effectLst/>
          </c:spPr>
          <c:invertIfNegative val="0"/>
          <c:cat>
            <c:strRef>
              <c:f>'RtD by site Apr-Oct'!$B$26:$B$41</c:f>
              <c:strCache>
                <c:ptCount val="16"/>
                <c:pt idx="0">
                  <c:v>All sites combined</c:v>
                </c:pt>
                <c:pt idx="1">
                  <c:v>Bone and soft tissue</c:v>
                </c:pt>
                <c:pt idx="2">
                  <c:v>Brain and CNS</c:v>
                </c:pt>
                <c:pt idx="3">
                  <c:v>Breast</c:v>
                </c:pt>
                <c:pt idx="4">
                  <c:v>Colorectal</c:v>
                </c:pt>
                <c:pt idx="5">
                  <c:v>Endocrine</c:v>
                </c:pt>
                <c:pt idx="6">
                  <c:v>Gynaecological</c:v>
                </c:pt>
                <c:pt idx="7">
                  <c:v>Haematological</c:v>
                </c:pt>
                <c:pt idx="8">
                  <c:v>Head and neck</c:v>
                </c:pt>
                <c:pt idx="9">
                  <c:v>Lung</c:v>
                </c:pt>
                <c:pt idx="10">
                  <c:v>Melanoma</c:v>
                </c:pt>
                <c:pt idx="11">
                  <c:v>Oesophago-gastric</c:v>
                </c:pt>
                <c:pt idx="12">
                  <c:v>Prostate</c:v>
                </c:pt>
                <c:pt idx="13">
                  <c:v>Unknown</c:v>
                </c:pt>
                <c:pt idx="14">
                  <c:v>Upper GI excl OG</c:v>
                </c:pt>
                <c:pt idx="15">
                  <c:v>Urological excl prostate</c:v>
                </c:pt>
              </c:strCache>
            </c:strRef>
          </c:cat>
          <c:val>
            <c:numRef>
              <c:f>'RtD by site Apr-Oct'!$I$26:$I$41</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E02E-4399-97CE-1FEAFEFDA609}"/>
            </c:ext>
          </c:extLst>
        </c:ser>
        <c:ser>
          <c:idx val="2"/>
          <c:order val="2"/>
          <c:tx>
            <c:strRef>
              <c:f>'RtD by site Apr-Oct'!$J$25</c:f>
              <c:strCache>
                <c:ptCount val="1"/>
                <c:pt idx="0">
                  <c:v>Other</c:v>
                </c:pt>
              </c:strCache>
            </c:strRef>
          </c:tx>
          <c:spPr>
            <a:solidFill>
              <a:schemeClr val="accent3"/>
            </a:solidFill>
            <a:ln>
              <a:noFill/>
            </a:ln>
            <a:effectLst/>
          </c:spPr>
          <c:invertIfNegative val="0"/>
          <c:cat>
            <c:strRef>
              <c:f>'RtD by site Apr-Oct'!$B$26:$B$41</c:f>
              <c:strCache>
                <c:ptCount val="16"/>
                <c:pt idx="0">
                  <c:v>All sites combined</c:v>
                </c:pt>
                <c:pt idx="1">
                  <c:v>Bone and soft tissue</c:v>
                </c:pt>
                <c:pt idx="2">
                  <c:v>Brain and CNS</c:v>
                </c:pt>
                <c:pt idx="3">
                  <c:v>Breast</c:v>
                </c:pt>
                <c:pt idx="4">
                  <c:v>Colorectal</c:v>
                </c:pt>
                <c:pt idx="5">
                  <c:v>Endocrine</c:v>
                </c:pt>
                <c:pt idx="6">
                  <c:v>Gynaecological</c:v>
                </c:pt>
                <c:pt idx="7">
                  <c:v>Haematological</c:v>
                </c:pt>
                <c:pt idx="8">
                  <c:v>Head and neck</c:v>
                </c:pt>
                <c:pt idx="9">
                  <c:v>Lung</c:v>
                </c:pt>
                <c:pt idx="10">
                  <c:v>Melanoma</c:v>
                </c:pt>
                <c:pt idx="11">
                  <c:v>Oesophago-gastric</c:v>
                </c:pt>
                <c:pt idx="12">
                  <c:v>Prostate</c:v>
                </c:pt>
                <c:pt idx="13">
                  <c:v>Unknown</c:v>
                </c:pt>
                <c:pt idx="14">
                  <c:v>Upper GI excl OG</c:v>
                </c:pt>
                <c:pt idx="15">
                  <c:v>Urological excl prostate</c:v>
                </c:pt>
              </c:strCache>
            </c:strRef>
          </c:cat>
          <c:val>
            <c:numRef>
              <c:f>'RtD by site Apr-Oct'!$J$26:$J$41</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E02E-4399-97CE-1FEAFEFDA609}"/>
            </c:ext>
          </c:extLst>
        </c:ser>
        <c:ser>
          <c:idx val="3"/>
          <c:order val="3"/>
          <c:tx>
            <c:strRef>
              <c:f>'RtD by site Apr-Oct'!$K$25</c:f>
              <c:strCache>
                <c:ptCount val="1"/>
                <c:pt idx="0">
                  <c:v>Screening</c:v>
                </c:pt>
              </c:strCache>
            </c:strRef>
          </c:tx>
          <c:spPr>
            <a:solidFill>
              <a:schemeClr val="accent4"/>
            </a:solidFill>
            <a:ln>
              <a:noFill/>
            </a:ln>
            <a:effectLst/>
          </c:spPr>
          <c:invertIfNegative val="0"/>
          <c:cat>
            <c:strRef>
              <c:f>'RtD by site Apr-Oct'!$B$26:$B$41</c:f>
              <c:strCache>
                <c:ptCount val="16"/>
                <c:pt idx="0">
                  <c:v>All sites combined</c:v>
                </c:pt>
                <c:pt idx="1">
                  <c:v>Bone and soft tissue</c:v>
                </c:pt>
                <c:pt idx="2">
                  <c:v>Brain and CNS</c:v>
                </c:pt>
                <c:pt idx="3">
                  <c:v>Breast</c:v>
                </c:pt>
                <c:pt idx="4">
                  <c:v>Colorectal</c:v>
                </c:pt>
                <c:pt idx="5">
                  <c:v>Endocrine</c:v>
                </c:pt>
                <c:pt idx="6">
                  <c:v>Gynaecological</c:v>
                </c:pt>
                <c:pt idx="7">
                  <c:v>Haematological</c:v>
                </c:pt>
                <c:pt idx="8">
                  <c:v>Head and neck</c:v>
                </c:pt>
                <c:pt idx="9">
                  <c:v>Lung</c:v>
                </c:pt>
                <c:pt idx="10">
                  <c:v>Melanoma</c:v>
                </c:pt>
                <c:pt idx="11">
                  <c:v>Oesophago-gastric</c:v>
                </c:pt>
                <c:pt idx="12">
                  <c:v>Prostate</c:v>
                </c:pt>
                <c:pt idx="13">
                  <c:v>Unknown</c:v>
                </c:pt>
                <c:pt idx="14">
                  <c:v>Upper GI excl OG</c:v>
                </c:pt>
                <c:pt idx="15">
                  <c:v>Urological excl prostate</c:v>
                </c:pt>
              </c:strCache>
            </c:strRef>
          </c:cat>
          <c:val>
            <c:numRef>
              <c:f>'RtD by site Apr-Oct'!$K$26:$K$41</c:f>
              <c:numCache>
                <c:formatCode>_-* #,##0_-;\-* #,##0_-;_-* "-"??_-;_-@_-</c:formatCode>
                <c:ptCount val="16"/>
                <c:pt idx="0" formatCode="0%">
                  <c:v>0</c:v>
                </c:pt>
                <c:pt idx="1">
                  <c:v>0</c:v>
                </c:pt>
                <c:pt idx="2">
                  <c:v>0</c:v>
                </c:pt>
                <c:pt idx="3" formatCode="0%">
                  <c:v>0</c:v>
                </c:pt>
                <c:pt idx="4" formatCode="0%">
                  <c:v>0</c:v>
                </c:pt>
                <c:pt idx="5">
                  <c:v>0</c:v>
                </c:pt>
                <c:pt idx="6" formatCode="0%">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E02E-4399-97CE-1FEAFEFDA609}"/>
            </c:ext>
          </c:extLst>
        </c:ser>
        <c:ser>
          <c:idx val="4"/>
          <c:order val="4"/>
          <c:tx>
            <c:strRef>
              <c:f>'RtD by site Apr-Oct'!$L$25</c:f>
              <c:strCache>
                <c:ptCount val="1"/>
                <c:pt idx="0">
                  <c:v>TWW</c:v>
                </c:pt>
              </c:strCache>
            </c:strRef>
          </c:tx>
          <c:spPr>
            <a:solidFill>
              <a:schemeClr val="accent5"/>
            </a:solidFill>
            <a:ln>
              <a:noFill/>
            </a:ln>
            <a:effectLst/>
          </c:spPr>
          <c:invertIfNegative val="0"/>
          <c:cat>
            <c:strRef>
              <c:f>'RtD by site Apr-Oct'!$B$26:$B$41</c:f>
              <c:strCache>
                <c:ptCount val="16"/>
                <c:pt idx="0">
                  <c:v>All sites combined</c:v>
                </c:pt>
                <c:pt idx="1">
                  <c:v>Bone and soft tissue</c:v>
                </c:pt>
                <c:pt idx="2">
                  <c:v>Brain and CNS</c:v>
                </c:pt>
                <c:pt idx="3">
                  <c:v>Breast</c:v>
                </c:pt>
                <c:pt idx="4">
                  <c:v>Colorectal</c:v>
                </c:pt>
                <c:pt idx="5">
                  <c:v>Endocrine</c:v>
                </c:pt>
                <c:pt idx="6">
                  <c:v>Gynaecological</c:v>
                </c:pt>
                <c:pt idx="7">
                  <c:v>Haematological</c:v>
                </c:pt>
                <c:pt idx="8">
                  <c:v>Head and neck</c:v>
                </c:pt>
                <c:pt idx="9">
                  <c:v>Lung</c:v>
                </c:pt>
                <c:pt idx="10">
                  <c:v>Melanoma</c:v>
                </c:pt>
                <c:pt idx="11">
                  <c:v>Oesophago-gastric</c:v>
                </c:pt>
                <c:pt idx="12">
                  <c:v>Prostate</c:v>
                </c:pt>
                <c:pt idx="13">
                  <c:v>Unknown</c:v>
                </c:pt>
                <c:pt idx="14">
                  <c:v>Upper GI excl OG</c:v>
                </c:pt>
                <c:pt idx="15">
                  <c:v>Urological excl prostate</c:v>
                </c:pt>
              </c:strCache>
            </c:strRef>
          </c:cat>
          <c:val>
            <c:numRef>
              <c:f>'RtD by site Apr-Oct'!$L$26:$L$41</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4-E02E-4399-97CE-1FEAFEFDA609}"/>
            </c:ext>
          </c:extLst>
        </c:ser>
        <c:dLbls>
          <c:showLegendKey val="0"/>
          <c:showVal val="0"/>
          <c:showCatName val="0"/>
          <c:showSerName val="0"/>
          <c:showPercent val="0"/>
          <c:showBubbleSize val="0"/>
        </c:dLbls>
        <c:gapWidth val="182"/>
        <c:axId val="1944882928"/>
        <c:axId val="1556140560"/>
      </c:barChart>
      <c:catAx>
        <c:axId val="1944882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40560"/>
        <c:crosses val="autoZero"/>
        <c:auto val="1"/>
        <c:lblAlgn val="ctr"/>
        <c:lblOffset val="100"/>
        <c:noMultiLvlLbl val="0"/>
      </c:catAx>
      <c:valAx>
        <c:axId val="1556140560"/>
        <c:scaling>
          <c:orientation val="minMax"/>
          <c:max val="0.15000000000000002"/>
          <c:min val="-0.70000000000000007"/>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88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'RtD by site Apr-Oct'!$C$60</c:f>
              <c:strCache>
                <c:ptCount val="1"/>
                <c:pt idx="0">
                  <c:v>Emergency presentation</c:v>
                </c:pt>
              </c:strCache>
            </c:strRef>
          </c:tx>
          <c:spPr>
            <a:solidFill>
              <a:schemeClr val="accent1"/>
            </a:solidFill>
            <a:ln>
              <a:noFill/>
            </a:ln>
            <a:effectLst/>
          </c:spPr>
          <c:invertIfNegative val="0"/>
          <c:dPt>
            <c:idx val="9"/>
            <c:invertIfNegative val="0"/>
            <c:bubble3D val="0"/>
            <c:spPr>
              <a:solidFill>
                <a:srgbClr val="A7A8AA"/>
              </a:solidFill>
              <a:ln>
                <a:noFill/>
              </a:ln>
              <a:effectLst/>
            </c:spPr>
            <c:extLst>
              <c:ext xmlns:c16="http://schemas.microsoft.com/office/drawing/2014/chart" uri="{C3380CC4-5D6E-409C-BE32-E72D297353CC}">
                <c16:uniqueId val="{00000000-E38A-4C39-AA6A-038B1E573D6B}"/>
              </c:ext>
            </c:extLst>
          </c:dPt>
          <c:cat>
            <c:strRef>
              <c:f>'RtD by site Apr-Oct'!$B$61:$B$76</c:f>
              <c:strCache>
                <c:ptCount val="16"/>
                <c:pt idx="0">
                  <c:v>Melanoma</c:v>
                </c:pt>
                <c:pt idx="1">
                  <c:v>Endocrine</c:v>
                </c:pt>
                <c:pt idx="2">
                  <c:v>Breast</c:v>
                </c:pt>
                <c:pt idx="3">
                  <c:v>Prostate</c:v>
                </c:pt>
                <c:pt idx="4">
                  <c:v>Gynaecological</c:v>
                </c:pt>
                <c:pt idx="5">
                  <c:v>Bone and soft tissue</c:v>
                </c:pt>
                <c:pt idx="6">
                  <c:v>Unknown</c:v>
                </c:pt>
                <c:pt idx="7">
                  <c:v>Haematological</c:v>
                </c:pt>
                <c:pt idx="8">
                  <c:v>Urological excl prostate</c:v>
                </c:pt>
                <c:pt idx="9">
                  <c:v>All sites combined</c:v>
                </c:pt>
                <c:pt idx="10">
                  <c:v>Colorectal</c:v>
                </c:pt>
                <c:pt idx="11">
                  <c:v>Lung</c:v>
                </c:pt>
                <c:pt idx="12">
                  <c:v>Upper GI excl OG</c:v>
                </c:pt>
                <c:pt idx="13">
                  <c:v>Brain and CNS</c:v>
                </c:pt>
                <c:pt idx="14">
                  <c:v>Head and neck</c:v>
                </c:pt>
                <c:pt idx="15">
                  <c:v>Oesophago-gastric</c:v>
                </c:pt>
              </c:strCache>
            </c:strRef>
          </c:cat>
          <c:val>
            <c:numRef>
              <c:f>'RtD by site Apr-Oct'!$C$61:$C$76</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4855-40BC-8DB2-1261B11AD396}"/>
            </c:ext>
          </c:extLst>
        </c:ser>
        <c:dLbls>
          <c:showLegendKey val="0"/>
          <c:showVal val="0"/>
          <c:showCatName val="0"/>
          <c:showSerName val="0"/>
          <c:showPercent val="0"/>
          <c:showBubbleSize val="0"/>
        </c:dLbls>
        <c:gapWidth val="21"/>
        <c:axId val="139895583"/>
        <c:axId val="1556839472"/>
      </c:barChart>
      <c:catAx>
        <c:axId val="13989558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39472"/>
        <c:crosses val="autoZero"/>
        <c:auto val="1"/>
        <c:lblAlgn val="ctr"/>
        <c:lblOffset val="100"/>
        <c:noMultiLvlLbl val="0"/>
      </c:catAx>
      <c:valAx>
        <c:axId val="1556839472"/>
        <c:scaling>
          <c:orientation val="minMax"/>
          <c:max val="1"/>
          <c:min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GP referral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'RtD by site Apr-Oct'!$C$60</c:f>
              <c:strCache>
                <c:ptCount val="1"/>
                <c:pt idx="0">
                  <c:v>Emergency presentation</c:v>
                </c:pt>
              </c:strCache>
            </c:strRef>
          </c:tx>
          <c:spPr>
            <a:solidFill>
              <a:schemeClr val="accent2"/>
            </a:solidFill>
            <a:ln>
              <a:noFill/>
            </a:ln>
            <a:effectLst/>
          </c:spPr>
          <c:invertIfNegative val="0"/>
          <c:dPt>
            <c:idx val="7"/>
            <c:invertIfNegative val="0"/>
            <c:bubble3D val="0"/>
            <c:spPr>
              <a:solidFill>
                <a:srgbClr val="A7A8AA"/>
              </a:solidFill>
              <a:ln>
                <a:noFill/>
              </a:ln>
              <a:effectLst/>
            </c:spPr>
            <c:extLst>
              <c:ext xmlns:c16="http://schemas.microsoft.com/office/drawing/2014/chart" uri="{C3380CC4-5D6E-409C-BE32-E72D297353CC}">
                <c16:uniqueId val="{00000000-B8A6-444D-9638-8562BEB53A16}"/>
              </c:ext>
            </c:extLst>
          </c:dPt>
          <c:cat>
            <c:strRef>
              <c:f>'RtD by site Apr-Oct'!$B$80:$B$95</c:f>
              <c:strCache>
                <c:ptCount val="16"/>
                <c:pt idx="0">
                  <c:v>Melanoma</c:v>
                </c:pt>
                <c:pt idx="1">
                  <c:v>Prostate</c:v>
                </c:pt>
                <c:pt idx="2">
                  <c:v>Colorectal</c:v>
                </c:pt>
                <c:pt idx="3">
                  <c:v>Bone and soft tissue</c:v>
                </c:pt>
                <c:pt idx="4">
                  <c:v>Oesophago-gastric</c:v>
                </c:pt>
                <c:pt idx="5">
                  <c:v>Endocrine</c:v>
                </c:pt>
                <c:pt idx="6">
                  <c:v>Haematological</c:v>
                </c:pt>
                <c:pt idx="7">
                  <c:v>All sites combined</c:v>
                </c:pt>
                <c:pt idx="8">
                  <c:v>Head and neck</c:v>
                </c:pt>
                <c:pt idx="9">
                  <c:v>Brain and CNS</c:v>
                </c:pt>
                <c:pt idx="10">
                  <c:v>Urological excl prostate</c:v>
                </c:pt>
                <c:pt idx="11">
                  <c:v>Gynaecological</c:v>
                </c:pt>
                <c:pt idx="12">
                  <c:v>Lung</c:v>
                </c:pt>
                <c:pt idx="13">
                  <c:v>Unknown</c:v>
                </c:pt>
                <c:pt idx="14">
                  <c:v>Upper GI excl OG</c:v>
                </c:pt>
                <c:pt idx="15">
                  <c:v>Breast</c:v>
                </c:pt>
              </c:strCache>
            </c:strRef>
          </c:cat>
          <c:val>
            <c:numRef>
              <c:f>'RtD by site Apr-Oct'!$C$80:$C$95</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8173-4CC1-9FAD-34BA3D05EFF2}"/>
            </c:ext>
          </c:extLst>
        </c:ser>
        <c:dLbls>
          <c:showLegendKey val="0"/>
          <c:showVal val="0"/>
          <c:showCatName val="0"/>
          <c:showSerName val="0"/>
          <c:showPercent val="0"/>
          <c:showBubbleSize val="0"/>
        </c:dLbls>
        <c:gapWidth val="21"/>
        <c:axId val="139895583"/>
        <c:axId val="1556839472"/>
      </c:barChart>
      <c:catAx>
        <c:axId val="13989558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39472"/>
        <c:crosses val="autoZero"/>
        <c:auto val="1"/>
        <c:lblAlgn val="ctr"/>
        <c:lblOffset val="100"/>
        <c:noMultiLvlLbl val="0"/>
      </c:catAx>
      <c:valAx>
        <c:axId val="1556839472"/>
        <c:scaling>
          <c:orientation val="minMax"/>
          <c:max val="1"/>
          <c:min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Other route to diagnosis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'RtD by site Apr-Oct'!$C$60</c:f>
              <c:strCache>
                <c:ptCount val="1"/>
                <c:pt idx="0">
                  <c:v>Emergency presentation</c:v>
                </c:pt>
              </c:strCache>
            </c:strRef>
          </c:tx>
          <c:spPr>
            <a:solidFill>
              <a:srgbClr val="A7A8AA"/>
            </a:solidFill>
            <a:ln>
              <a:noFill/>
            </a:ln>
            <a:effectLst/>
          </c:spPr>
          <c:invertIfNegative val="0"/>
          <c:dPt>
            <c:idx val="8"/>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0-FF1F-4820-A2AB-24375B03B416}"/>
              </c:ext>
            </c:extLst>
          </c:dPt>
          <c:cat>
            <c:strRef>
              <c:f>'RtD by site Apr-Oct'!$B$99:$B$114</c:f>
              <c:strCache>
                <c:ptCount val="16"/>
                <c:pt idx="0">
                  <c:v>Breast</c:v>
                </c:pt>
                <c:pt idx="1">
                  <c:v>Prostate</c:v>
                </c:pt>
                <c:pt idx="2">
                  <c:v>Oesophago-gastric</c:v>
                </c:pt>
                <c:pt idx="3">
                  <c:v>Melanoma</c:v>
                </c:pt>
                <c:pt idx="4">
                  <c:v>Head and neck</c:v>
                </c:pt>
                <c:pt idx="5">
                  <c:v>Colorectal</c:v>
                </c:pt>
                <c:pt idx="6">
                  <c:v>Brain and CNS</c:v>
                </c:pt>
                <c:pt idx="7">
                  <c:v>Endocrine</c:v>
                </c:pt>
                <c:pt idx="8">
                  <c:v>All sites combined</c:v>
                </c:pt>
                <c:pt idx="9">
                  <c:v>Bone and soft tissue</c:v>
                </c:pt>
                <c:pt idx="10">
                  <c:v>Urological excl prostate</c:v>
                </c:pt>
                <c:pt idx="11">
                  <c:v>Haematological</c:v>
                </c:pt>
                <c:pt idx="12">
                  <c:v>Gynaecological</c:v>
                </c:pt>
                <c:pt idx="13">
                  <c:v>Unknown</c:v>
                </c:pt>
                <c:pt idx="14">
                  <c:v>Lung</c:v>
                </c:pt>
                <c:pt idx="15">
                  <c:v>Upper GI excl OG</c:v>
                </c:pt>
              </c:strCache>
            </c:strRef>
          </c:cat>
          <c:val>
            <c:numRef>
              <c:f>'RtD by site Apr-Oct'!$C$99:$C$114</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DF22-45B0-80B5-6C9F37AB4397}"/>
            </c:ext>
          </c:extLst>
        </c:ser>
        <c:dLbls>
          <c:showLegendKey val="0"/>
          <c:showVal val="0"/>
          <c:showCatName val="0"/>
          <c:showSerName val="0"/>
          <c:showPercent val="0"/>
          <c:showBubbleSize val="0"/>
        </c:dLbls>
        <c:gapWidth val="21"/>
        <c:axId val="139895583"/>
        <c:axId val="1556839472"/>
      </c:barChart>
      <c:catAx>
        <c:axId val="13989558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39472"/>
        <c:crosses val="autoZero"/>
        <c:auto val="1"/>
        <c:lblAlgn val="ctr"/>
        <c:lblOffset val="100"/>
        <c:noMultiLvlLbl val="0"/>
      </c:catAx>
      <c:valAx>
        <c:axId val="1556839472"/>
        <c:scaling>
          <c:orientation val="minMax"/>
          <c:max val="1"/>
          <c:min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Screening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'RtD by site Apr-Oct'!$C$60</c:f>
              <c:strCache>
                <c:ptCount val="1"/>
                <c:pt idx="0">
                  <c:v>Emergency presentation</c:v>
                </c:pt>
              </c:strCache>
            </c:strRef>
          </c:tx>
          <c:spPr>
            <a:solidFill>
              <a:srgbClr val="EC008C"/>
            </a:solidFill>
            <a:ln>
              <a:noFill/>
            </a:ln>
            <a:effectLst/>
          </c:spPr>
          <c:invertIfNegative val="0"/>
          <c:dPt>
            <c:idx val="0"/>
            <c:invertIfNegative val="0"/>
            <c:bubble3D val="0"/>
            <c:spPr>
              <a:solidFill>
                <a:srgbClr val="00B6ED"/>
              </a:solidFill>
              <a:ln>
                <a:noFill/>
              </a:ln>
              <a:effectLst/>
            </c:spPr>
            <c:extLst>
              <c:ext xmlns:c16="http://schemas.microsoft.com/office/drawing/2014/chart" uri="{C3380CC4-5D6E-409C-BE32-E72D297353CC}">
                <c16:uniqueId val="{00000003-AF6B-4481-98B3-8C5083867B9D}"/>
              </c:ext>
            </c:extLst>
          </c:dPt>
          <c:dPt>
            <c:idx val="1"/>
            <c:invertIfNegative val="0"/>
            <c:bubble3D val="0"/>
            <c:spPr>
              <a:solidFill>
                <a:srgbClr val="A7A8AA"/>
              </a:solidFill>
              <a:ln>
                <a:noFill/>
              </a:ln>
              <a:effectLst/>
            </c:spPr>
            <c:extLst>
              <c:ext xmlns:c16="http://schemas.microsoft.com/office/drawing/2014/chart" uri="{C3380CC4-5D6E-409C-BE32-E72D297353CC}">
                <c16:uniqueId val="{00000000-AF6B-4481-98B3-8C5083867B9D}"/>
              </c:ext>
            </c:extLst>
          </c:dPt>
          <c:dPt>
            <c:idx val="2"/>
            <c:invertIfNegative val="0"/>
            <c:bubble3D val="0"/>
            <c:spPr>
              <a:solidFill>
                <a:srgbClr val="00B6ED"/>
              </a:solidFill>
              <a:ln>
                <a:noFill/>
              </a:ln>
              <a:effectLst/>
            </c:spPr>
            <c:extLst>
              <c:ext xmlns:c16="http://schemas.microsoft.com/office/drawing/2014/chart" uri="{C3380CC4-5D6E-409C-BE32-E72D297353CC}">
                <c16:uniqueId val="{00000002-AF6B-4481-98B3-8C5083867B9D}"/>
              </c:ext>
            </c:extLst>
          </c:dPt>
          <c:dPt>
            <c:idx val="3"/>
            <c:invertIfNegative val="0"/>
            <c:bubble3D val="0"/>
            <c:spPr>
              <a:solidFill>
                <a:srgbClr val="00B6ED"/>
              </a:solidFill>
              <a:ln>
                <a:noFill/>
              </a:ln>
              <a:effectLst/>
            </c:spPr>
            <c:extLst>
              <c:ext xmlns:c16="http://schemas.microsoft.com/office/drawing/2014/chart" uri="{C3380CC4-5D6E-409C-BE32-E72D297353CC}">
                <c16:uniqueId val="{00000001-AF6B-4481-98B3-8C5083867B9D}"/>
              </c:ext>
            </c:extLst>
          </c:dPt>
          <c:cat>
            <c:strRef>
              <c:f>'RtD by site Apr-Oct'!$B$118:$B$121</c:f>
              <c:strCache>
                <c:ptCount val="4"/>
                <c:pt idx="0">
                  <c:v>Breast</c:v>
                </c:pt>
                <c:pt idx="1">
                  <c:v>All sites combined</c:v>
                </c:pt>
                <c:pt idx="2">
                  <c:v>Colorectal</c:v>
                </c:pt>
                <c:pt idx="3">
                  <c:v>Gynaecological</c:v>
                </c:pt>
              </c:strCache>
            </c:strRef>
          </c:cat>
          <c:val>
            <c:numRef>
              <c:f>'RtD by site Apr-Oct'!$C$118:$C$121</c:f>
              <c:numCache>
                <c:formatCode>0%</c:formatCode>
                <c:ptCount val="4"/>
                <c:pt idx="0">
                  <c:v>0</c:v>
                </c:pt>
                <c:pt idx="1">
                  <c:v>0</c:v>
                </c:pt>
                <c:pt idx="2">
                  <c:v>0</c:v>
                </c:pt>
                <c:pt idx="3">
                  <c:v>0</c:v>
                </c:pt>
              </c:numCache>
            </c:numRef>
          </c:val>
          <c:extLst>
            <c:ext xmlns:c16="http://schemas.microsoft.com/office/drawing/2014/chart" uri="{C3380CC4-5D6E-409C-BE32-E72D297353CC}">
              <c16:uniqueId val="{00000000-3FFB-4057-90A1-7069F43C35C7}"/>
            </c:ext>
          </c:extLst>
        </c:ser>
        <c:dLbls>
          <c:showLegendKey val="0"/>
          <c:showVal val="0"/>
          <c:showCatName val="0"/>
          <c:showSerName val="0"/>
          <c:showPercent val="0"/>
          <c:showBubbleSize val="0"/>
        </c:dLbls>
        <c:gapWidth val="21"/>
        <c:axId val="139895583"/>
        <c:axId val="1556839472"/>
      </c:barChart>
      <c:catAx>
        <c:axId val="139895583"/>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839472"/>
        <c:crosses val="autoZero"/>
        <c:auto val="1"/>
        <c:lblAlgn val="ctr"/>
        <c:lblOffset val="100"/>
        <c:noMultiLvlLbl val="0"/>
      </c:catAx>
      <c:valAx>
        <c:axId val="1556839472"/>
        <c:scaling>
          <c:orientation val="minMax"/>
          <c:max val="1"/>
          <c:min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9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10" Type="http://schemas.openxmlformats.org/officeDocument/2006/relationships/chart" Target="../charts/chart32.xml"/><Relationship Id="rId4" Type="http://schemas.openxmlformats.org/officeDocument/2006/relationships/chart" Target="../charts/chart26.xml"/><Relationship Id="rId9"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17</xdr:col>
      <xdr:colOff>168088</xdr:colOff>
      <xdr:row>0</xdr:row>
      <xdr:rowOff>88806</xdr:rowOff>
    </xdr:from>
    <xdr:to>
      <xdr:col>32</xdr:col>
      <xdr:colOff>56028</xdr:colOff>
      <xdr:row>28</xdr:row>
      <xdr:rowOff>134470</xdr:rowOff>
    </xdr:to>
    <xdr:graphicFrame macro="">
      <xdr:nvGraphicFramePr>
        <xdr:cNvPr id="2" name="Chart 1">
          <a:extLst>
            <a:ext uri="{FF2B5EF4-FFF2-40B4-BE49-F238E27FC236}">
              <a16:creationId xmlns:a16="http://schemas.microsoft.com/office/drawing/2014/main" id="{B4855030-C262-4BEB-9163-EA69E796B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145677</xdr:colOff>
      <xdr:row>29</xdr:row>
      <xdr:rowOff>89646</xdr:rowOff>
    </xdr:from>
    <xdr:to>
      <xdr:col>32</xdr:col>
      <xdr:colOff>470648</xdr:colOff>
      <xdr:row>58</xdr:row>
      <xdr:rowOff>168928</xdr:rowOff>
    </xdr:to>
    <xdr:graphicFrame macro="">
      <xdr:nvGraphicFramePr>
        <xdr:cNvPr id="3" name="Chart 2">
          <a:extLst>
            <a:ext uri="{FF2B5EF4-FFF2-40B4-BE49-F238E27FC236}">
              <a16:creationId xmlns:a16="http://schemas.microsoft.com/office/drawing/2014/main" id="{621703C1-B011-4888-A0D5-C7B9C1C0DEF7}"/>
            </a:ext>
            <a:ext uri="{147F2762-F138-4A5C-976F-8EAC2B608ADB}">
              <a16:predDERef xmlns:a16="http://schemas.microsoft.com/office/drawing/2014/main" pred="{B4855030-C262-4BEB-9163-EA69E796B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313763</xdr:colOff>
      <xdr:row>0</xdr:row>
      <xdr:rowOff>80121</xdr:rowOff>
    </xdr:from>
    <xdr:to>
      <xdr:col>35</xdr:col>
      <xdr:colOff>0</xdr:colOff>
      <xdr:row>29</xdr:row>
      <xdr:rowOff>156882</xdr:rowOff>
    </xdr:to>
    <xdr:graphicFrame macro="">
      <xdr:nvGraphicFramePr>
        <xdr:cNvPr id="31" name="Chart 1">
          <a:extLst>
            <a:ext uri="{FF2B5EF4-FFF2-40B4-BE49-F238E27FC236}">
              <a16:creationId xmlns:a16="http://schemas.microsoft.com/office/drawing/2014/main" id="{1369F6AA-0C88-480E-ACF5-312F6CADD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313764</xdr:colOff>
      <xdr:row>31</xdr:row>
      <xdr:rowOff>145677</xdr:rowOff>
    </xdr:from>
    <xdr:to>
      <xdr:col>35</xdr:col>
      <xdr:colOff>78440</xdr:colOff>
      <xdr:row>62</xdr:row>
      <xdr:rowOff>43144</xdr:rowOff>
    </xdr:to>
    <xdr:graphicFrame macro="">
      <xdr:nvGraphicFramePr>
        <xdr:cNvPr id="3" name="Chart 1">
          <a:extLst>
            <a:ext uri="{FF2B5EF4-FFF2-40B4-BE49-F238E27FC236}">
              <a16:creationId xmlns:a16="http://schemas.microsoft.com/office/drawing/2014/main" id="{B1BD7D56-0F9B-4367-8B30-6A80B5787E29}"/>
            </a:ext>
            <a:ext uri="{147F2762-F138-4A5C-976F-8EAC2B608ADB}">
              <a16:predDERef xmlns:a16="http://schemas.microsoft.com/office/drawing/2014/main" pred="{1369F6AA-0C88-480E-ACF5-312F6CADD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325210</xdr:colOff>
      <xdr:row>22</xdr:row>
      <xdr:rowOff>76878</xdr:rowOff>
    </xdr:from>
    <xdr:to>
      <xdr:col>33</xdr:col>
      <xdr:colOff>310628</xdr:colOff>
      <xdr:row>42</xdr:row>
      <xdr:rowOff>78286</xdr:rowOff>
    </xdr:to>
    <xdr:graphicFrame macro="">
      <xdr:nvGraphicFramePr>
        <xdr:cNvPr id="3" name="Chart 1">
          <a:extLst>
            <a:ext uri="{FF2B5EF4-FFF2-40B4-BE49-F238E27FC236}">
              <a16:creationId xmlns:a16="http://schemas.microsoft.com/office/drawing/2014/main" id="{C4006E5D-DF94-457D-A658-E1CBAE8DE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58</xdr:row>
      <xdr:rowOff>114300</xdr:rowOff>
    </xdr:from>
    <xdr:to>
      <xdr:col>14</xdr:col>
      <xdr:colOff>323850</xdr:colOff>
      <xdr:row>76</xdr:row>
      <xdr:rowOff>9525</xdr:rowOff>
    </xdr:to>
    <xdr:graphicFrame macro="">
      <xdr:nvGraphicFramePr>
        <xdr:cNvPr id="11" name="Chart 3">
          <a:extLst>
            <a:ext uri="{FF2B5EF4-FFF2-40B4-BE49-F238E27FC236}">
              <a16:creationId xmlns:a16="http://schemas.microsoft.com/office/drawing/2014/main" id="{A7E4B3C2-8614-4485-837D-30C216B6F31C}"/>
            </a:ext>
            <a:ext uri="{147F2762-F138-4A5C-976F-8EAC2B608ADB}">
              <a16:predDERef xmlns:a16="http://schemas.microsoft.com/office/drawing/2014/main" pred="{C4006E5D-DF94-457D-A658-E1CBAE8DE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78</xdr:row>
      <xdr:rowOff>0</xdr:rowOff>
    </xdr:from>
    <xdr:to>
      <xdr:col>14</xdr:col>
      <xdr:colOff>340181</xdr:colOff>
      <xdr:row>95</xdr:row>
      <xdr:rowOff>65314</xdr:rowOff>
    </xdr:to>
    <xdr:graphicFrame macro="">
      <xdr:nvGraphicFramePr>
        <xdr:cNvPr id="5" name="Chart 4">
          <a:extLst>
            <a:ext uri="{FF2B5EF4-FFF2-40B4-BE49-F238E27FC236}">
              <a16:creationId xmlns:a16="http://schemas.microsoft.com/office/drawing/2014/main" id="{8EFAA137-1526-4E8C-ABE9-3A60D528BE05}"/>
            </a:ext>
            <a:ext uri="{147F2762-F138-4A5C-976F-8EAC2B608ADB}">
              <a16:predDERef xmlns:a16="http://schemas.microsoft.com/office/drawing/2014/main" pred="{A7E4B3C2-8614-4485-837D-30C216B6F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142875</xdr:colOff>
      <xdr:row>97</xdr:row>
      <xdr:rowOff>28575</xdr:rowOff>
    </xdr:from>
    <xdr:to>
      <xdr:col>14</xdr:col>
      <xdr:colOff>340181</xdr:colOff>
      <xdr:row>114</xdr:row>
      <xdr:rowOff>93889</xdr:rowOff>
    </xdr:to>
    <xdr:graphicFrame macro="">
      <xdr:nvGraphicFramePr>
        <xdr:cNvPr id="6" name="Chart 5">
          <a:extLst>
            <a:ext uri="{FF2B5EF4-FFF2-40B4-BE49-F238E27FC236}">
              <a16:creationId xmlns:a16="http://schemas.microsoft.com/office/drawing/2014/main" id="{404BD976-676E-4DE2-9BDA-AE270E73A6F7}"/>
            </a:ext>
            <a:ext uri="{147F2762-F138-4A5C-976F-8EAC2B608ADB}">
              <a16:predDERef xmlns:a16="http://schemas.microsoft.com/office/drawing/2014/main" pred="{8EFAA137-1526-4E8C-ABE9-3A60D528B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142875</xdr:colOff>
      <xdr:row>115</xdr:row>
      <xdr:rowOff>123824</xdr:rowOff>
    </xdr:from>
    <xdr:to>
      <xdr:col>14</xdr:col>
      <xdr:colOff>340181</xdr:colOff>
      <xdr:row>124</xdr:row>
      <xdr:rowOff>161925</xdr:rowOff>
    </xdr:to>
    <xdr:graphicFrame macro="">
      <xdr:nvGraphicFramePr>
        <xdr:cNvPr id="7" name="Chart 6">
          <a:extLst>
            <a:ext uri="{FF2B5EF4-FFF2-40B4-BE49-F238E27FC236}">
              <a16:creationId xmlns:a16="http://schemas.microsoft.com/office/drawing/2014/main" id="{68E176D6-182B-4B79-A51D-FCFEB44FFA97}"/>
            </a:ext>
            <a:ext uri="{147F2762-F138-4A5C-976F-8EAC2B608ADB}">
              <a16:predDERef xmlns:a16="http://schemas.microsoft.com/office/drawing/2014/main" pred="{404BD976-676E-4DE2-9BDA-AE270E73A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126</xdr:row>
      <xdr:rowOff>0</xdr:rowOff>
    </xdr:from>
    <xdr:to>
      <xdr:col>14</xdr:col>
      <xdr:colOff>197306</xdr:colOff>
      <xdr:row>143</xdr:row>
      <xdr:rowOff>65314</xdr:rowOff>
    </xdr:to>
    <xdr:graphicFrame macro="">
      <xdr:nvGraphicFramePr>
        <xdr:cNvPr id="8" name="Chart 7">
          <a:extLst>
            <a:ext uri="{FF2B5EF4-FFF2-40B4-BE49-F238E27FC236}">
              <a16:creationId xmlns:a16="http://schemas.microsoft.com/office/drawing/2014/main" id="{B6B4FA39-113E-40E6-9C36-D437F7C41B16}"/>
            </a:ext>
            <a:ext uri="{147F2762-F138-4A5C-976F-8EAC2B608ADB}">
              <a16:predDERef xmlns:a16="http://schemas.microsoft.com/office/drawing/2014/main" pred="{68E176D6-182B-4B79-A51D-FCFEB44FF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28</xdr:col>
      <xdr:colOff>231321</xdr:colOff>
      <xdr:row>4</xdr:row>
      <xdr:rowOff>40311</xdr:rowOff>
    </xdr:from>
    <xdr:to>
      <xdr:col>41</xdr:col>
      <xdr:colOff>204107</xdr:colOff>
      <xdr:row>33</xdr:row>
      <xdr:rowOff>0</xdr:rowOff>
    </xdr:to>
    <xdr:graphicFrame macro="">
      <xdr:nvGraphicFramePr>
        <xdr:cNvPr id="5" name="Chart 4">
          <a:extLst>
            <a:ext uri="{FF2B5EF4-FFF2-40B4-BE49-F238E27FC236}">
              <a16:creationId xmlns:a16="http://schemas.microsoft.com/office/drawing/2014/main" id="{EBCA5299-41F9-4DD5-9355-DC441AD9B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41</xdr:col>
      <xdr:colOff>565376</xdr:colOff>
      <xdr:row>4</xdr:row>
      <xdr:rowOff>91848</xdr:rowOff>
    </xdr:from>
    <xdr:to>
      <xdr:col>43</xdr:col>
      <xdr:colOff>747711</xdr:colOff>
      <xdr:row>33</xdr:row>
      <xdr:rowOff>23813</xdr:rowOff>
    </xdr:to>
    <mc:AlternateContent xmlns:mc="http://schemas.openxmlformats.org/markup-compatibility/2006">
      <mc:Choice xmlns:a14="http://schemas.microsoft.com/office/drawing/2010/main" Requires="a14">
        <xdr:graphicFrame macro="">
          <xdr:nvGraphicFramePr>
            <xdr:cNvPr id="11" name="Cancer group">
              <a:extLst>
                <a:ext uri="{FF2B5EF4-FFF2-40B4-BE49-F238E27FC236}">
                  <a16:creationId xmlns:a16="http://schemas.microsoft.com/office/drawing/2014/main" id="{2A648EB1-EE5D-40C4-852D-05050D789E17}"/>
                </a:ext>
              </a:extLst>
            </xdr:cNvPr>
            <xdr:cNvGraphicFramePr/>
          </xdr:nvGraphicFramePr>
          <xdr:xfrm>
            <a:off x="0" y="0"/>
            <a:ext cx="0" cy="0"/>
          </xdr:xfrm>
          <a:graphic>
            <a:graphicData uri="http://schemas.microsoft.com/office/drawing/2010/slicer">
              <sle:slicer xmlns:sle="http://schemas.microsoft.com/office/drawing/2010/slicer" name="Cancer group"/>
            </a:graphicData>
          </a:graphic>
        </xdr:graphicFrame>
      </mc:Choice>
      <mc:Fallback>
        <xdr:sp macro="" textlink="">
          <xdr:nvSpPr>
            <xdr:cNvPr id="0" name=""/>
            <xdr:cNvSpPr>
              <a:spLocks noTextEdit="1"/>
            </xdr:cNvSpPr>
          </xdr:nvSpPr>
          <xdr:spPr>
            <a:xfrm>
              <a:off x="29140376" y="1139598"/>
              <a:ext cx="1787978" cy="55789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246526</xdr:colOff>
      <xdr:row>35</xdr:row>
      <xdr:rowOff>168126</xdr:rowOff>
    </xdr:from>
    <xdr:to>
      <xdr:col>41</xdr:col>
      <xdr:colOff>299357</xdr:colOff>
      <xdr:row>67</xdr:row>
      <xdr:rowOff>74838</xdr:rowOff>
    </xdr:to>
    <xdr:graphicFrame macro="">
      <xdr:nvGraphicFramePr>
        <xdr:cNvPr id="15" name="Chart 14">
          <a:extLst>
            <a:ext uri="{FF2B5EF4-FFF2-40B4-BE49-F238E27FC236}">
              <a16:creationId xmlns:a16="http://schemas.microsoft.com/office/drawing/2014/main" id="{28B3DF51-D123-42D1-AF67-890C9FAA6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41</xdr:col>
      <xdr:colOff>561974</xdr:colOff>
      <xdr:row>35</xdr:row>
      <xdr:rowOff>123824</xdr:rowOff>
    </xdr:from>
    <xdr:to>
      <xdr:col>43</xdr:col>
      <xdr:colOff>771523</xdr:colOff>
      <xdr:row>67</xdr:row>
      <xdr:rowOff>95249</xdr:rowOff>
    </xdr:to>
    <mc:AlternateContent xmlns:mc="http://schemas.openxmlformats.org/markup-compatibility/2006">
      <mc:Choice xmlns:a14="http://schemas.microsoft.com/office/drawing/2010/main" Requires="a14">
        <xdr:graphicFrame macro="">
          <xdr:nvGraphicFramePr>
            <xdr:cNvPr id="16" name="Cancer group 2">
              <a:extLst>
                <a:ext uri="{FF2B5EF4-FFF2-40B4-BE49-F238E27FC236}">
                  <a16:creationId xmlns:a16="http://schemas.microsoft.com/office/drawing/2014/main" id="{85B871FC-3D37-4360-BDB4-74C987544A62}"/>
                </a:ext>
              </a:extLst>
            </xdr:cNvPr>
            <xdr:cNvGraphicFramePr/>
          </xdr:nvGraphicFramePr>
          <xdr:xfrm>
            <a:off x="0" y="0"/>
            <a:ext cx="0" cy="0"/>
          </xdr:xfrm>
          <a:graphic>
            <a:graphicData uri="http://schemas.microsoft.com/office/drawing/2010/slicer">
              <sle:slicer xmlns:sle="http://schemas.microsoft.com/office/drawing/2010/slicer" name="Cancer group 2"/>
            </a:graphicData>
          </a:graphic>
        </xdr:graphicFrame>
      </mc:Choice>
      <mc:Fallback>
        <xdr:sp macro="" textlink="">
          <xdr:nvSpPr>
            <xdr:cNvPr id="0" name=""/>
            <xdr:cNvSpPr>
              <a:spLocks noTextEdit="1"/>
            </xdr:cNvSpPr>
          </xdr:nvSpPr>
          <xdr:spPr>
            <a:xfrm>
              <a:off x="29136974" y="7199538"/>
              <a:ext cx="1815192" cy="6067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508347</xdr:colOff>
      <xdr:row>4</xdr:row>
      <xdr:rowOff>33616</xdr:rowOff>
    </xdr:from>
    <xdr:to>
      <xdr:col>1</xdr:col>
      <xdr:colOff>1668076</xdr:colOff>
      <xdr:row>23</xdr:row>
      <xdr:rowOff>168088</xdr:rowOff>
    </xdr:to>
    <mc:AlternateContent xmlns:mc="http://schemas.openxmlformats.org/markup-compatibility/2006">
      <mc:Choice xmlns:a14="http://schemas.microsoft.com/office/drawing/2010/main" Requires="a14">
        <xdr:graphicFrame macro="">
          <xdr:nvGraphicFramePr>
            <xdr:cNvPr id="8" name="Date">
              <a:extLst>
                <a:ext uri="{FF2B5EF4-FFF2-40B4-BE49-F238E27FC236}">
                  <a16:creationId xmlns:a16="http://schemas.microsoft.com/office/drawing/2014/main" id="{C462C6AE-BC8F-4EDA-94B4-CD4D28F6C76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508347" y="974910"/>
              <a:ext cx="1764847" cy="43254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135122</xdr:colOff>
      <xdr:row>4</xdr:row>
      <xdr:rowOff>145195</xdr:rowOff>
    </xdr:from>
    <xdr:to>
      <xdr:col>31</xdr:col>
      <xdr:colOff>1080858</xdr:colOff>
      <xdr:row>24</xdr:row>
      <xdr:rowOff>56466</xdr:rowOff>
    </xdr:to>
    <xdr:graphicFrame macro="">
      <xdr:nvGraphicFramePr>
        <xdr:cNvPr id="10" name="Chart 9">
          <a:extLst>
            <a:ext uri="{FF2B5EF4-FFF2-40B4-BE49-F238E27FC236}">
              <a16:creationId xmlns:a16="http://schemas.microsoft.com/office/drawing/2014/main" id="{AB4E4898-8F82-48AC-8EA6-D2B300FB7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1980351</xdr:colOff>
      <xdr:row>26</xdr:row>
      <xdr:rowOff>54287</xdr:rowOff>
    </xdr:from>
    <xdr:to>
      <xdr:col>5</xdr:col>
      <xdr:colOff>103730</xdr:colOff>
      <xdr:row>49</xdr:row>
      <xdr:rowOff>97249</xdr:rowOff>
    </xdr:to>
    <xdr:graphicFrame macro="">
      <xdr:nvGraphicFramePr>
        <xdr:cNvPr id="12" name="Chart 11">
          <a:extLst>
            <a:ext uri="{FF2B5EF4-FFF2-40B4-BE49-F238E27FC236}">
              <a16:creationId xmlns:a16="http://schemas.microsoft.com/office/drawing/2014/main" id="{AC89BFAB-43E3-42A7-997C-A94CDAE8C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525656</xdr:colOff>
      <xdr:row>26</xdr:row>
      <xdr:rowOff>55011</xdr:rowOff>
    </xdr:from>
    <xdr:to>
      <xdr:col>10</xdr:col>
      <xdr:colOff>86446</xdr:colOff>
      <xdr:row>49</xdr:row>
      <xdr:rowOff>59784</xdr:rowOff>
    </xdr:to>
    <xdr:graphicFrame macro="">
      <xdr:nvGraphicFramePr>
        <xdr:cNvPr id="13" name="Chart 12">
          <a:extLst>
            <a:ext uri="{FF2B5EF4-FFF2-40B4-BE49-F238E27FC236}">
              <a16:creationId xmlns:a16="http://schemas.microsoft.com/office/drawing/2014/main" id="{6C1714B3-6C70-44A5-8025-04427DAE4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294409</xdr:colOff>
      <xdr:row>26</xdr:row>
      <xdr:rowOff>51955</xdr:rowOff>
    </xdr:from>
    <xdr:to>
      <xdr:col>14</xdr:col>
      <xdr:colOff>599880</xdr:colOff>
      <xdr:row>49</xdr:row>
      <xdr:rowOff>62840</xdr:rowOff>
    </xdr:to>
    <xdr:graphicFrame macro="">
      <xdr:nvGraphicFramePr>
        <xdr:cNvPr id="14" name="Chart 13">
          <a:extLst>
            <a:ext uri="{FF2B5EF4-FFF2-40B4-BE49-F238E27FC236}">
              <a16:creationId xmlns:a16="http://schemas.microsoft.com/office/drawing/2014/main" id="{3B890D5C-EF33-4314-9D80-BEE3B38D7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86590</xdr:colOff>
      <xdr:row>26</xdr:row>
      <xdr:rowOff>51956</xdr:rowOff>
    </xdr:from>
    <xdr:to>
      <xdr:col>19</xdr:col>
      <xdr:colOff>392061</xdr:colOff>
      <xdr:row>36</xdr:row>
      <xdr:rowOff>75268</xdr:rowOff>
    </xdr:to>
    <xdr:graphicFrame macro="">
      <xdr:nvGraphicFramePr>
        <xdr:cNvPr id="15" name="Chart 14">
          <a:extLst>
            <a:ext uri="{FF2B5EF4-FFF2-40B4-BE49-F238E27FC236}">
              <a16:creationId xmlns:a16="http://schemas.microsoft.com/office/drawing/2014/main" id="{DBE83477-6674-4591-9274-F73829B36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623455</xdr:colOff>
      <xdr:row>26</xdr:row>
      <xdr:rowOff>51955</xdr:rowOff>
    </xdr:from>
    <xdr:to>
      <xdr:col>24</xdr:col>
      <xdr:colOff>184244</xdr:colOff>
      <xdr:row>49</xdr:row>
      <xdr:rowOff>62840</xdr:rowOff>
    </xdr:to>
    <xdr:graphicFrame macro="">
      <xdr:nvGraphicFramePr>
        <xdr:cNvPr id="16" name="Chart 15">
          <a:extLst>
            <a:ext uri="{FF2B5EF4-FFF2-40B4-BE49-F238E27FC236}">
              <a16:creationId xmlns:a16="http://schemas.microsoft.com/office/drawing/2014/main" id="{622C325B-F1E7-4AB0-9318-5A6237958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28</xdr:col>
      <xdr:colOff>231321</xdr:colOff>
      <xdr:row>4</xdr:row>
      <xdr:rowOff>40311</xdr:rowOff>
    </xdr:from>
    <xdr:to>
      <xdr:col>41</xdr:col>
      <xdr:colOff>204107</xdr:colOff>
      <xdr:row>33</xdr:row>
      <xdr:rowOff>0</xdr:rowOff>
    </xdr:to>
    <xdr:graphicFrame macro="">
      <xdr:nvGraphicFramePr>
        <xdr:cNvPr id="2" name="Chart 1">
          <a:extLst>
            <a:ext uri="{FF2B5EF4-FFF2-40B4-BE49-F238E27FC236}">
              <a16:creationId xmlns:a16="http://schemas.microsoft.com/office/drawing/2014/main" id="{0C33F03E-E51E-40D2-BDDA-8197683D6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41</xdr:col>
      <xdr:colOff>565376</xdr:colOff>
      <xdr:row>4</xdr:row>
      <xdr:rowOff>91848</xdr:rowOff>
    </xdr:from>
    <xdr:to>
      <xdr:col>43</xdr:col>
      <xdr:colOff>747712</xdr:colOff>
      <xdr:row>33</xdr:row>
      <xdr:rowOff>132670</xdr:rowOff>
    </xdr:to>
    <mc:AlternateContent xmlns:mc="http://schemas.openxmlformats.org/markup-compatibility/2006">
      <mc:Choice xmlns:a14="http://schemas.microsoft.com/office/drawing/2010/main" Requires="a14">
        <xdr:graphicFrame macro="">
          <xdr:nvGraphicFramePr>
            <xdr:cNvPr id="3" name="Cancer group 1">
              <a:extLst>
                <a:ext uri="{FF2B5EF4-FFF2-40B4-BE49-F238E27FC236}">
                  <a16:creationId xmlns:a16="http://schemas.microsoft.com/office/drawing/2014/main" id="{EFF52927-9DDD-43C9-B9C9-11E2EF300B70}"/>
                </a:ext>
              </a:extLst>
            </xdr:cNvPr>
            <xdr:cNvGraphicFramePr/>
          </xdr:nvGraphicFramePr>
          <xdr:xfrm>
            <a:off x="0" y="0"/>
            <a:ext cx="0" cy="0"/>
          </xdr:xfrm>
          <a:graphic>
            <a:graphicData uri="http://schemas.microsoft.com/office/drawing/2010/slicer">
              <sle:slicer xmlns:sle="http://schemas.microsoft.com/office/drawing/2010/slicer" name="Cancer group 1"/>
            </a:graphicData>
          </a:graphic>
        </xdr:graphicFrame>
      </mc:Choice>
      <mc:Fallback>
        <xdr:sp macro="" textlink="">
          <xdr:nvSpPr>
            <xdr:cNvPr id="0" name=""/>
            <xdr:cNvSpPr>
              <a:spLocks noTextEdit="1"/>
            </xdr:cNvSpPr>
          </xdr:nvSpPr>
          <xdr:spPr>
            <a:xfrm>
              <a:off x="27956555" y="1166812"/>
              <a:ext cx="1787978" cy="55789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56025</xdr:colOff>
      <xdr:row>35</xdr:row>
      <xdr:rowOff>140911</xdr:rowOff>
    </xdr:from>
    <xdr:to>
      <xdr:col>41</xdr:col>
      <xdr:colOff>292990</xdr:colOff>
      <xdr:row>67</xdr:row>
      <xdr:rowOff>47623</xdr:rowOff>
    </xdr:to>
    <xdr:graphicFrame macro="">
      <xdr:nvGraphicFramePr>
        <xdr:cNvPr id="4" name="Chart 3">
          <a:extLst>
            <a:ext uri="{FF2B5EF4-FFF2-40B4-BE49-F238E27FC236}">
              <a16:creationId xmlns:a16="http://schemas.microsoft.com/office/drawing/2014/main" id="{60BEA023-5BDB-4F6B-A03E-801B9FC73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41</xdr:col>
      <xdr:colOff>561974</xdr:colOff>
      <xdr:row>35</xdr:row>
      <xdr:rowOff>123824</xdr:rowOff>
    </xdr:from>
    <xdr:to>
      <xdr:col>43</xdr:col>
      <xdr:colOff>771524</xdr:colOff>
      <xdr:row>67</xdr:row>
      <xdr:rowOff>95249</xdr:rowOff>
    </xdr:to>
    <mc:AlternateContent xmlns:mc="http://schemas.openxmlformats.org/markup-compatibility/2006">
      <mc:Choice xmlns:a14="http://schemas.microsoft.com/office/drawing/2010/main" Requires="a14">
        <xdr:graphicFrame macro="">
          <xdr:nvGraphicFramePr>
            <xdr:cNvPr id="5" name="Cancer group 3">
              <a:extLst>
                <a:ext uri="{FF2B5EF4-FFF2-40B4-BE49-F238E27FC236}">
                  <a16:creationId xmlns:a16="http://schemas.microsoft.com/office/drawing/2014/main" id="{729080B7-1AE1-4BD9-8FC3-6ECE64FFE10C}"/>
                </a:ext>
              </a:extLst>
            </xdr:cNvPr>
            <xdr:cNvGraphicFramePr/>
          </xdr:nvGraphicFramePr>
          <xdr:xfrm>
            <a:off x="0" y="0"/>
            <a:ext cx="0" cy="0"/>
          </xdr:xfrm>
          <a:graphic>
            <a:graphicData uri="http://schemas.microsoft.com/office/drawing/2010/slicer">
              <sle:slicer xmlns:sle="http://schemas.microsoft.com/office/drawing/2010/slicer" name="Cancer group 3"/>
            </a:graphicData>
          </a:graphic>
        </xdr:graphicFrame>
      </mc:Choice>
      <mc:Fallback>
        <xdr:sp macro="" textlink="">
          <xdr:nvSpPr>
            <xdr:cNvPr id="0" name=""/>
            <xdr:cNvSpPr>
              <a:spLocks noTextEdit="1"/>
            </xdr:cNvSpPr>
          </xdr:nvSpPr>
          <xdr:spPr>
            <a:xfrm>
              <a:off x="27953153" y="7117895"/>
              <a:ext cx="1815192" cy="6067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508347</xdr:colOff>
      <xdr:row>4</xdr:row>
      <xdr:rowOff>33616</xdr:rowOff>
    </xdr:from>
    <xdr:to>
      <xdr:col>1</xdr:col>
      <xdr:colOff>1668076</xdr:colOff>
      <xdr:row>24</xdr:row>
      <xdr:rowOff>22411</xdr:rowOff>
    </xdr:to>
    <mc:AlternateContent xmlns:mc="http://schemas.openxmlformats.org/markup-compatibility/2006">
      <mc:Choice xmlns:a14="http://schemas.microsoft.com/office/drawing/2010/main" Requires="a14">
        <xdr:graphicFrame macro="">
          <xdr:nvGraphicFramePr>
            <xdr:cNvPr id="2" name="Date 1">
              <a:extLst>
                <a:ext uri="{FF2B5EF4-FFF2-40B4-BE49-F238E27FC236}">
                  <a16:creationId xmlns:a16="http://schemas.microsoft.com/office/drawing/2014/main" id="{A3654E4F-9C47-40F4-B6E6-AFB295A9B0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508347" y="974910"/>
              <a:ext cx="1764847" cy="43254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1999301</xdr:colOff>
      <xdr:row>21</xdr:row>
      <xdr:rowOff>22731</xdr:rowOff>
    </xdr:from>
    <xdr:to>
      <xdr:col>13</xdr:col>
      <xdr:colOff>54428</xdr:colOff>
      <xdr:row>52</xdr:row>
      <xdr:rowOff>95250</xdr:rowOff>
    </xdr:to>
    <xdr:graphicFrame macro="">
      <xdr:nvGraphicFramePr>
        <xdr:cNvPr id="3" name="Chart 2">
          <a:extLst>
            <a:ext uri="{FF2B5EF4-FFF2-40B4-BE49-F238E27FC236}">
              <a16:creationId xmlns:a16="http://schemas.microsoft.com/office/drawing/2014/main" id="{8A0FEF50-5666-40C4-B2D5-49CAED6A5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299358</xdr:colOff>
      <xdr:row>21</xdr:row>
      <xdr:rowOff>40821</xdr:rowOff>
    </xdr:from>
    <xdr:to>
      <xdr:col>25</xdr:col>
      <xdr:colOff>545236</xdr:colOff>
      <xdr:row>52</xdr:row>
      <xdr:rowOff>113340</xdr:rowOff>
    </xdr:to>
    <xdr:graphicFrame macro="">
      <xdr:nvGraphicFramePr>
        <xdr:cNvPr id="9" name="Chart 8">
          <a:extLst>
            <a:ext uri="{FF2B5EF4-FFF2-40B4-BE49-F238E27FC236}">
              <a16:creationId xmlns:a16="http://schemas.microsoft.com/office/drawing/2014/main" id="{EC360533-A12F-43C3-8F07-C65172E65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267493</xdr:colOff>
      <xdr:row>13</xdr:row>
      <xdr:rowOff>116284</xdr:rowOff>
    </xdr:from>
    <xdr:to>
      <xdr:col>24</xdr:col>
      <xdr:colOff>530622</xdr:colOff>
      <xdr:row>30</xdr:row>
      <xdr:rowOff>163908</xdr:rowOff>
    </xdr:to>
    <xdr:graphicFrame macro="">
      <xdr:nvGraphicFramePr>
        <xdr:cNvPr id="2" name="Chart 1">
          <a:extLst>
            <a:ext uri="{FF2B5EF4-FFF2-40B4-BE49-F238E27FC236}">
              <a16:creationId xmlns:a16="http://schemas.microsoft.com/office/drawing/2014/main" id="{752C658B-6759-4AA8-BDFE-297C7BE8C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129265</xdr:colOff>
      <xdr:row>54</xdr:row>
      <xdr:rowOff>152399</xdr:rowOff>
    </xdr:from>
    <xdr:to>
      <xdr:col>11</xdr:col>
      <xdr:colOff>561975</xdr:colOff>
      <xdr:row>66</xdr:row>
      <xdr:rowOff>13606</xdr:rowOff>
    </xdr:to>
    <xdr:graphicFrame macro="">
      <xdr:nvGraphicFramePr>
        <xdr:cNvPr id="3" name="Chart 3">
          <a:extLst>
            <a:ext uri="{FF2B5EF4-FFF2-40B4-BE49-F238E27FC236}">
              <a16:creationId xmlns:a16="http://schemas.microsoft.com/office/drawing/2014/main" id="{D78515E0-811A-4B59-8320-BB1C17471E26}"/>
            </a:ext>
            <a:ext uri="{147F2762-F138-4A5C-976F-8EAC2B608ADB}">
              <a16:predDERef xmlns:a16="http://schemas.microsoft.com/office/drawing/2014/main" pred="{752C658B-6759-4AA8-BDFE-297C7BE8C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66</xdr:row>
      <xdr:rowOff>19050</xdr:rowOff>
    </xdr:from>
    <xdr:to>
      <xdr:col>11</xdr:col>
      <xdr:colOff>561975</xdr:colOff>
      <xdr:row>78</xdr:row>
      <xdr:rowOff>65314</xdr:rowOff>
    </xdr:to>
    <xdr:graphicFrame macro="">
      <xdr:nvGraphicFramePr>
        <xdr:cNvPr id="4" name="Chart 4">
          <a:extLst>
            <a:ext uri="{FF2B5EF4-FFF2-40B4-BE49-F238E27FC236}">
              <a16:creationId xmlns:a16="http://schemas.microsoft.com/office/drawing/2014/main" id="{F910B6CE-030E-4550-B9E1-DE550B33A595}"/>
            </a:ext>
            <a:ext uri="{147F2762-F138-4A5C-976F-8EAC2B608ADB}">
              <a16:predDERef xmlns:a16="http://schemas.microsoft.com/office/drawing/2014/main" pred="{D78515E0-811A-4B59-8320-BB1C17471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161925</xdr:colOff>
      <xdr:row>78</xdr:row>
      <xdr:rowOff>66675</xdr:rowOff>
    </xdr:from>
    <xdr:to>
      <xdr:col>11</xdr:col>
      <xdr:colOff>552450</xdr:colOff>
      <xdr:row>91</xdr:row>
      <xdr:rowOff>85725</xdr:rowOff>
    </xdr:to>
    <xdr:graphicFrame macro="">
      <xdr:nvGraphicFramePr>
        <xdr:cNvPr id="5" name="Chart 5">
          <a:extLst>
            <a:ext uri="{FF2B5EF4-FFF2-40B4-BE49-F238E27FC236}">
              <a16:creationId xmlns:a16="http://schemas.microsoft.com/office/drawing/2014/main" id="{20A5454B-F60B-4464-8C4E-30C8DBBFD2E0}"/>
            </a:ext>
            <a:ext uri="{147F2762-F138-4A5C-976F-8EAC2B608ADB}">
              <a16:predDERef xmlns:a16="http://schemas.microsoft.com/office/drawing/2014/main" pred="{F910B6CE-030E-4550-B9E1-DE550B33A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142875</xdr:colOff>
      <xdr:row>91</xdr:row>
      <xdr:rowOff>123825</xdr:rowOff>
    </xdr:from>
    <xdr:to>
      <xdr:col>11</xdr:col>
      <xdr:colOff>552450</xdr:colOff>
      <xdr:row>103</xdr:row>
      <xdr:rowOff>152400</xdr:rowOff>
    </xdr:to>
    <xdr:graphicFrame macro="">
      <xdr:nvGraphicFramePr>
        <xdr:cNvPr id="15" name="Chart 6">
          <a:extLst>
            <a:ext uri="{FF2B5EF4-FFF2-40B4-BE49-F238E27FC236}">
              <a16:creationId xmlns:a16="http://schemas.microsoft.com/office/drawing/2014/main" id="{7B0B4A44-0D7F-45F0-A478-D5DD58FD5BCC}"/>
            </a:ext>
            <a:ext uri="{147F2762-F138-4A5C-976F-8EAC2B608ADB}">
              <a16:predDERef xmlns:a16="http://schemas.microsoft.com/office/drawing/2014/main" pred="{20A5454B-F60B-4464-8C4E-30C8DBBFD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133350</xdr:colOff>
      <xdr:row>104</xdr:row>
      <xdr:rowOff>142875</xdr:rowOff>
    </xdr:from>
    <xdr:to>
      <xdr:col>12</xdr:col>
      <xdr:colOff>28575</xdr:colOff>
      <xdr:row>117</xdr:row>
      <xdr:rowOff>57150</xdr:rowOff>
    </xdr:to>
    <xdr:graphicFrame macro="">
      <xdr:nvGraphicFramePr>
        <xdr:cNvPr id="18" name="Chart 7">
          <a:extLst>
            <a:ext uri="{FF2B5EF4-FFF2-40B4-BE49-F238E27FC236}">
              <a16:creationId xmlns:a16="http://schemas.microsoft.com/office/drawing/2014/main" id="{AD741AD9-95CF-4273-9F8D-64E84D249616}"/>
            </a:ext>
            <a:ext uri="{147F2762-F138-4A5C-976F-8EAC2B608ADB}">
              <a16:predDERef xmlns:a16="http://schemas.microsoft.com/office/drawing/2014/main" pred="{7B0B4A44-0D7F-45F0-A478-D5DD58FD5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619125</xdr:colOff>
      <xdr:row>39</xdr:row>
      <xdr:rowOff>9525</xdr:rowOff>
    </xdr:from>
    <xdr:to>
      <xdr:col>24</xdr:col>
      <xdr:colOff>104775</xdr:colOff>
      <xdr:row>54</xdr:row>
      <xdr:rowOff>57149</xdr:rowOff>
    </xdr:to>
    <xdr:graphicFrame macro="">
      <xdr:nvGraphicFramePr>
        <xdr:cNvPr id="8" name="Chart 7">
          <a:extLst>
            <a:ext uri="{FF2B5EF4-FFF2-40B4-BE49-F238E27FC236}">
              <a16:creationId xmlns:a16="http://schemas.microsoft.com/office/drawing/2014/main" id="{AAF3F241-4155-4BD9-A311-F55339121885}"/>
            </a:ext>
            <a:ext uri="{147F2762-F138-4A5C-976F-8EAC2B608ADB}">
              <a16:predDERef xmlns:a16="http://schemas.microsoft.com/office/drawing/2014/main" pred="{AD741AD9-95CF-4273-9F8D-64E84D249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28575</xdr:colOff>
      <xdr:row>54</xdr:row>
      <xdr:rowOff>161925</xdr:rowOff>
    </xdr:from>
    <xdr:to>
      <xdr:col>24</xdr:col>
      <xdr:colOff>366035</xdr:colOff>
      <xdr:row>66</xdr:row>
      <xdr:rowOff>23132</xdr:rowOff>
    </xdr:to>
    <xdr:graphicFrame macro="">
      <xdr:nvGraphicFramePr>
        <xdr:cNvPr id="9" name="Chart 3">
          <a:extLst>
            <a:ext uri="{FF2B5EF4-FFF2-40B4-BE49-F238E27FC236}">
              <a16:creationId xmlns:a16="http://schemas.microsoft.com/office/drawing/2014/main" id="{F400C3FB-04B8-47E7-8E00-ADBB6B1574DA}"/>
            </a:ext>
            <a:ext uri="{147F2762-F138-4A5C-976F-8EAC2B608ADB}">
              <a16:predDERef xmlns:a16="http://schemas.microsoft.com/office/drawing/2014/main" pred="{AAF3F241-4155-4BD9-A311-F55339121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68</xdr:row>
      <xdr:rowOff>0</xdr:rowOff>
    </xdr:from>
    <xdr:to>
      <xdr:col>24</xdr:col>
      <xdr:colOff>337460</xdr:colOff>
      <xdr:row>79</xdr:row>
      <xdr:rowOff>51707</xdr:rowOff>
    </xdr:to>
    <xdr:graphicFrame macro="">
      <xdr:nvGraphicFramePr>
        <xdr:cNvPr id="10" name="Chart 3">
          <a:extLst>
            <a:ext uri="{FF2B5EF4-FFF2-40B4-BE49-F238E27FC236}">
              <a16:creationId xmlns:a16="http://schemas.microsoft.com/office/drawing/2014/main" id="{CA7C41FC-52E6-4611-A7E1-DC1FECE87E7B}"/>
            </a:ext>
            <a:ext uri="{147F2762-F138-4A5C-976F-8EAC2B608ADB}">
              <a16:predDERef xmlns:a16="http://schemas.microsoft.com/office/drawing/2014/main" pred="{F400C3FB-04B8-47E7-8E00-ADBB6B157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185737</xdr:colOff>
      <xdr:row>13</xdr:row>
      <xdr:rowOff>147043</xdr:rowOff>
    </xdr:from>
    <xdr:to>
      <xdr:col>39</xdr:col>
      <xdr:colOff>506809</xdr:colOff>
      <xdr:row>45</xdr:row>
      <xdr:rowOff>134144</xdr:rowOff>
    </xdr:to>
    <xdr:graphicFrame macro="">
      <xdr:nvGraphicFramePr>
        <xdr:cNvPr id="27" name="Chart 10">
          <a:extLst>
            <a:ext uri="{FF2B5EF4-FFF2-40B4-BE49-F238E27FC236}">
              <a16:creationId xmlns:a16="http://schemas.microsoft.com/office/drawing/2014/main" id="{D2C4DB94-C98A-4D5E-A883-10DC0DE859AC}"/>
            </a:ext>
            <a:ext uri="{147F2762-F138-4A5C-976F-8EAC2B608ADB}">
              <a16:predDERef xmlns:a16="http://schemas.microsoft.com/office/drawing/2014/main" pred="{CA7C41FC-52E6-4611-A7E1-DC1FECE87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a Slapkova" refreshedDate="44496.670528935188" createdVersion="6" refreshedVersion="6" minRefreshableVersion="3" recordCount="3282" xr:uid="{726D81CE-FBC2-4F44-9265-7A6D8D950740}">
  <cacheSource type="worksheet">
    <worksheetSource ref="A1:H3283" sheet="Raw"/>
  </cacheSource>
  <cacheFields count="8">
    <cacheField name="Date" numFmtId="17">
      <sharedItems containsSemiMixedTypes="0" containsNonDate="0" containsDate="1" containsString="0" minDate="2019-01-01T00:00:00" maxDate="2021-06-02T00:00:00" count="3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sharedItems>
    </cacheField>
    <cacheField name="Cancer group" numFmtId="0">
      <sharedItems count="16">
        <s v="All sites combined"/>
        <s v="Bone and soft tissue"/>
        <s v="Brain and CNS"/>
        <s v="Breast"/>
        <s v="Colorectal"/>
        <s v="Endocrine"/>
        <s v="Gynaecological"/>
        <s v="Haematological"/>
        <s v="Head and Neck"/>
        <s v="Lung"/>
        <s v="Melanoma"/>
        <s v="Oesophago-gastric"/>
        <s v="Prostate"/>
        <s v="Unknown"/>
        <s v="Upper GI excl OG"/>
        <s v="Urological excl prostate"/>
      </sharedItems>
    </cacheField>
    <cacheField name="Demographic" numFmtId="0">
      <sharedItems count="10">
        <s v="Emergency presentation"/>
        <s v="GP referral"/>
        <s v="Other"/>
        <s v="Screening"/>
        <s v="TWW"/>
        <s v="Stage 1"/>
        <s v="Stage 2"/>
        <s v="Stage 3"/>
        <s v="Stage 4"/>
        <s v="Unknown"/>
      </sharedItems>
    </cacheField>
    <cacheField name="Statistic" numFmtId="0">
      <sharedItems containsSemiMixedTypes="0" containsString="0" containsNumber="1" containsInteger="1" minValue="4" maxValue="10884"/>
    </cacheField>
    <cacheField name="Statistic2019WdAdj" numFmtId="0">
      <sharedItems containsSemiMixedTypes="0" containsString="0" containsNumber="1" minValue="4.5238095238095202" maxValue="10884"/>
    </cacheField>
    <cacheField name="nDiff" numFmtId="0">
      <sharedItems containsSemiMixedTypes="0" containsString="0" containsNumber="1" minValue="-3584" maxValue="1865.19047619048"/>
    </cacheField>
    <cacheField name="propChange" numFmtId="0">
      <sharedItems containsSemiMixedTypes="0" containsString="0" containsNumber="1" minValue="-0.96509695290858699" maxValue="1.3105912930474299"/>
    </cacheField>
    <cacheField name="Breakdown" numFmtId="0">
      <sharedItems count="2">
        <s v="Route to Diagnosis"/>
        <s v="Stage at diagnosis"/>
      </sharedItems>
    </cacheField>
  </cacheFields>
  <extLst>
    <ext xmlns:x14="http://schemas.microsoft.com/office/spreadsheetml/2009/9/main" uri="{725AE2AE-9491-48be-B2B4-4EB974FC3084}">
      <x14:pivotCacheDefinition pivotCacheId="13882068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82">
  <r>
    <x v="0"/>
    <x v="0"/>
    <x v="0"/>
    <n v="4463"/>
    <n v="4463"/>
    <n v="0"/>
    <n v="0"/>
    <x v="0"/>
  </r>
  <r>
    <x v="0"/>
    <x v="0"/>
    <x v="1"/>
    <n v="5284"/>
    <n v="5284"/>
    <n v="0"/>
    <n v="0"/>
    <x v="0"/>
  </r>
  <r>
    <x v="0"/>
    <x v="0"/>
    <x v="2"/>
    <n v="3179"/>
    <n v="3179"/>
    <n v="0"/>
    <n v="0"/>
    <x v="0"/>
  </r>
  <r>
    <x v="0"/>
    <x v="0"/>
    <x v="3"/>
    <n v="1292"/>
    <n v="1292"/>
    <n v="0"/>
    <n v="0"/>
    <x v="0"/>
  </r>
  <r>
    <x v="0"/>
    <x v="0"/>
    <x v="4"/>
    <n v="10376"/>
    <n v="10376"/>
    <n v="0"/>
    <n v="0"/>
    <x v="0"/>
  </r>
  <r>
    <x v="0"/>
    <x v="1"/>
    <x v="0"/>
    <n v="35"/>
    <n v="35"/>
    <n v="0"/>
    <n v="0"/>
    <x v="0"/>
  </r>
  <r>
    <x v="0"/>
    <x v="1"/>
    <x v="1"/>
    <n v="75"/>
    <n v="75"/>
    <n v="0"/>
    <n v="0"/>
    <x v="0"/>
  </r>
  <r>
    <x v="0"/>
    <x v="1"/>
    <x v="2"/>
    <n v="56"/>
    <n v="56"/>
    <n v="0"/>
    <n v="0"/>
    <x v="0"/>
  </r>
  <r>
    <x v="0"/>
    <x v="1"/>
    <x v="4"/>
    <n v="77"/>
    <n v="77"/>
    <n v="0"/>
    <n v="0"/>
    <x v="0"/>
  </r>
  <r>
    <x v="0"/>
    <x v="2"/>
    <x v="0"/>
    <n v="174"/>
    <n v="174"/>
    <n v="0"/>
    <n v="0"/>
    <x v="0"/>
  </r>
  <r>
    <x v="0"/>
    <x v="2"/>
    <x v="1"/>
    <n v="83"/>
    <n v="83"/>
    <n v="0"/>
    <n v="0"/>
    <x v="0"/>
  </r>
  <r>
    <x v="0"/>
    <x v="2"/>
    <x v="2"/>
    <n v="149"/>
    <n v="149"/>
    <n v="0"/>
    <n v="0"/>
    <x v="0"/>
  </r>
  <r>
    <x v="0"/>
    <x v="2"/>
    <x v="4"/>
    <n v="8"/>
    <n v="8"/>
    <n v="0"/>
    <n v="0"/>
    <x v="0"/>
  </r>
  <r>
    <x v="0"/>
    <x v="3"/>
    <x v="0"/>
    <n v="130"/>
    <n v="130"/>
    <n v="0"/>
    <n v="0"/>
    <x v="0"/>
  </r>
  <r>
    <x v="0"/>
    <x v="3"/>
    <x v="1"/>
    <n v="202"/>
    <n v="202"/>
    <n v="0"/>
    <n v="0"/>
    <x v="0"/>
  </r>
  <r>
    <x v="0"/>
    <x v="3"/>
    <x v="2"/>
    <n v="144"/>
    <n v="144"/>
    <n v="0"/>
    <n v="0"/>
    <x v="0"/>
  </r>
  <r>
    <x v="0"/>
    <x v="3"/>
    <x v="3"/>
    <n v="972"/>
    <n v="972"/>
    <n v="0"/>
    <n v="0"/>
    <x v="0"/>
  </r>
  <r>
    <x v="0"/>
    <x v="3"/>
    <x v="4"/>
    <n v="1999"/>
    <n v="1999"/>
    <n v="0"/>
    <n v="0"/>
    <x v="0"/>
  </r>
  <r>
    <x v="0"/>
    <x v="4"/>
    <x v="0"/>
    <n v="642"/>
    <n v="642"/>
    <n v="0"/>
    <n v="0"/>
    <x v="0"/>
  </r>
  <r>
    <x v="0"/>
    <x v="4"/>
    <x v="1"/>
    <n v="544"/>
    <n v="544"/>
    <n v="0"/>
    <n v="0"/>
    <x v="0"/>
  </r>
  <r>
    <x v="0"/>
    <x v="4"/>
    <x v="2"/>
    <n v="343"/>
    <n v="343"/>
    <n v="0"/>
    <n v="0"/>
    <x v="0"/>
  </r>
  <r>
    <x v="0"/>
    <x v="4"/>
    <x v="3"/>
    <n v="255"/>
    <n v="255"/>
    <n v="0"/>
    <n v="0"/>
    <x v="0"/>
  </r>
  <r>
    <x v="0"/>
    <x v="4"/>
    <x v="4"/>
    <n v="1064"/>
    <n v="1064"/>
    <n v="0"/>
    <n v="0"/>
    <x v="0"/>
  </r>
  <r>
    <x v="0"/>
    <x v="5"/>
    <x v="0"/>
    <n v="26"/>
    <n v="26"/>
    <n v="0"/>
    <n v="0"/>
    <x v="0"/>
  </r>
  <r>
    <x v="0"/>
    <x v="5"/>
    <x v="1"/>
    <n v="121"/>
    <n v="121"/>
    <n v="0"/>
    <n v="0"/>
    <x v="0"/>
  </r>
  <r>
    <x v="0"/>
    <x v="5"/>
    <x v="2"/>
    <n v="47"/>
    <n v="47"/>
    <n v="0"/>
    <n v="0"/>
    <x v="0"/>
  </r>
  <r>
    <x v="0"/>
    <x v="5"/>
    <x v="4"/>
    <n v="66"/>
    <n v="66"/>
    <n v="0"/>
    <n v="0"/>
    <x v="0"/>
  </r>
  <r>
    <x v="0"/>
    <x v="6"/>
    <x v="0"/>
    <n v="225"/>
    <n v="225"/>
    <n v="0"/>
    <n v="0"/>
    <x v="0"/>
  </r>
  <r>
    <x v="0"/>
    <x v="6"/>
    <x v="1"/>
    <n v="287"/>
    <n v="287"/>
    <n v="0"/>
    <n v="0"/>
    <x v="0"/>
  </r>
  <r>
    <x v="0"/>
    <x v="6"/>
    <x v="2"/>
    <n v="162"/>
    <n v="162"/>
    <n v="0"/>
    <n v="0"/>
    <x v="0"/>
  </r>
  <r>
    <x v="0"/>
    <x v="6"/>
    <x v="3"/>
    <n v="65"/>
    <n v="65"/>
    <n v="0"/>
    <n v="0"/>
    <x v="0"/>
  </r>
  <r>
    <x v="0"/>
    <x v="6"/>
    <x v="4"/>
    <n v="677"/>
    <n v="677"/>
    <n v="0"/>
    <n v="0"/>
    <x v="0"/>
  </r>
  <r>
    <x v="0"/>
    <x v="7"/>
    <x v="0"/>
    <n v="525"/>
    <n v="525"/>
    <n v="0"/>
    <n v="0"/>
    <x v="0"/>
  </r>
  <r>
    <x v="0"/>
    <x v="7"/>
    <x v="1"/>
    <n v="598"/>
    <n v="598"/>
    <n v="0"/>
    <n v="0"/>
    <x v="0"/>
  </r>
  <r>
    <x v="0"/>
    <x v="7"/>
    <x v="2"/>
    <n v="333"/>
    <n v="333"/>
    <n v="0"/>
    <n v="0"/>
    <x v="0"/>
  </r>
  <r>
    <x v="0"/>
    <x v="7"/>
    <x v="4"/>
    <n v="620"/>
    <n v="620"/>
    <n v="0"/>
    <n v="0"/>
    <x v="0"/>
  </r>
  <r>
    <x v="0"/>
    <x v="8"/>
    <x v="0"/>
    <n v="55"/>
    <n v="55"/>
    <n v="0"/>
    <n v="0"/>
    <x v="0"/>
  </r>
  <r>
    <x v="0"/>
    <x v="8"/>
    <x v="1"/>
    <n v="161"/>
    <n v="161"/>
    <n v="0"/>
    <n v="0"/>
    <x v="0"/>
  </r>
  <r>
    <x v="0"/>
    <x v="8"/>
    <x v="2"/>
    <n v="156"/>
    <n v="156"/>
    <n v="0"/>
    <n v="0"/>
    <x v="0"/>
  </r>
  <r>
    <x v="0"/>
    <x v="8"/>
    <x v="4"/>
    <n v="423"/>
    <n v="423"/>
    <n v="0"/>
    <n v="0"/>
    <x v="0"/>
  </r>
  <r>
    <x v="0"/>
    <x v="9"/>
    <x v="0"/>
    <n v="1043"/>
    <n v="1043"/>
    <n v="0"/>
    <n v="0"/>
    <x v="0"/>
  </r>
  <r>
    <x v="0"/>
    <x v="9"/>
    <x v="1"/>
    <n v="747"/>
    <n v="747"/>
    <n v="0"/>
    <n v="0"/>
    <x v="0"/>
  </r>
  <r>
    <x v="0"/>
    <x v="9"/>
    <x v="2"/>
    <n v="626"/>
    <n v="626"/>
    <n v="0"/>
    <n v="0"/>
    <x v="0"/>
  </r>
  <r>
    <x v="0"/>
    <x v="9"/>
    <x v="4"/>
    <n v="835"/>
    <n v="835"/>
    <n v="0"/>
    <n v="0"/>
    <x v="0"/>
  </r>
  <r>
    <x v="0"/>
    <x v="10"/>
    <x v="0"/>
    <n v="28"/>
    <n v="28"/>
    <n v="0"/>
    <n v="0"/>
    <x v="0"/>
  </r>
  <r>
    <x v="0"/>
    <x v="10"/>
    <x v="1"/>
    <n v="396"/>
    <n v="396"/>
    <n v="0"/>
    <n v="0"/>
    <x v="0"/>
  </r>
  <r>
    <x v="0"/>
    <x v="10"/>
    <x v="2"/>
    <n v="86"/>
    <n v="86"/>
    <n v="0"/>
    <n v="0"/>
    <x v="0"/>
  </r>
  <r>
    <x v="0"/>
    <x v="10"/>
    <x v="4"/>
    <n v="535"/>
    <n v="535"/>
    <n v="0"/>
    <n v="0"/>
    <x v="0"/>
  </r>
  <r>
    <x v="0"/>
    <x v="11"/>
    <x v="0"/>
    <n v="249"/>
    <n v="249"/>
    <n v="0"/>
    <n v="0"/>
    <x v="0"/>
  </r>
  <r>
    <x v="0"/>
    <x v="11"/>
    <x v="1"/>
    <n v="184"/>
    <n v="184"/>
    <n v="0"/>
    <n v="0"/>
    <x v="0"/>
  </r>
  <r>
    <x v="0"/>
    <x v="11"/>
    <x v="2"/>
    <n v="161"/>
    <n v="161"/>
    <n v="0"/>
    <n v="0"/>
    <x v="0"/>
  </r>
  <r>
    <x v="0"/>
    <x v="11"/>
    <x v="4"/>
    <n v="499"/>
    <n v="499"/>
    <n v="0"/>
    <n v="0"/>
    <x v="0"/>
  </r>
  <r>
    <x v="0"/>
    <x v="12"/>
    <x v="0"/>
    <n v="234"/>
    <n v="234"/>
    <n v="0"/>
    <n v="0"/>
    <x v="0"/>
  </r>
  <r>
    <x v="0"/>
    <x v="12"/>
    <x v="1"/>
    <n v="923"/>
    <n v="923"/>
    <n v="0"/>
    <n v="0"/>
    <x v="0"/>
  </r>
  <r>
    <x v="0"/>
    <x v="12"/>
    <x v="2"/>
    <n v="311"/>
    <n v="311"/>
    <n v="0"/>
    <n v="0"/>
    <x v="0"/>
  </r>
  <r>
    <x v="0"/>
    <x v="12"/>
    <x v="4"/>
    <n v="2453"/>
    <n v="2453"/>
    <n v="0"/>
    <n v="0"/>
    <x v="0"/>
  </r>
  <r>
    <x v="0"/>
    <x v="13"/>
    <x v="0"/>
    <n v="222"/>
    <n v="222"/>
    <n v="0"/>
    <n v="0"/>
    <x v="0"/>
  </r>
  <r>
    <x v="0"/>
    <x v="13"/>
    <x v="1"/>
    <n v="107"/>
    <n v="107"/>
    <n v="0"/>
    <n v="0"/>
    <x v="0"/>
  </r>
  <r>
    <x v="0"/>
    <x v="13"/>
    <x v="2"/>
    <n v="80"/>
    <n v="80"/>
    <n v="0"/>
    <n v="0"/>
    <x v="0"/>
  </r>
  <r>
    <x v="0"/>
    <x v="13"/>
    <x v="4"/>
    <n v="91"/>
    <n v="91"/>
    <n v="0"/>
    <n v="0"/>
    <x v="0"/>
  </r>
  <r>
    <x v="0"/>
    <x v="14"/>
    <x v="0"/>
    <n v="536"/>
    <n v="536"/>
    <n v="0"/>
    <n v="0"/>
    <x v="0"/>
  </r>
  <r>
    <x v="0"/>
    <x v="14"/>
    <x v="1"/>
    <n v="246"/>
    <n v="246"/>
    <n v="0"/>
    <n v="0"/>
    <x v="0"/>
  </r>
  <r>
    <x v="0"/>
    <x v="14"/>
    <x v="2"/>
    <n v="242"/>
    <n v="242"/>
    <n v="0"/>
    <n v="0"/>
    <x v="0"/>
  </r>
  <r>
    <x v="0"/>
    <x v="14"/>
    <x v="4"/>
    <n v="332"/>
    <n v="332"/>
    <n v="0"/>
    <n v="0"/>
    <x v="0"/>
  </r>
  <r>
    <x v="0"/>
    <x v="15"/>
    <x v="0"/>
    <n v="339"/>
    <n v="339"/>
    <n v="0"/>
    <n v="0"/>
    <x v="0"/>
  </r>
  <r>
    <x v="0"/>
    <x v="15"/>
    <x v="1"/>
    <n v="610"/>
    <n v="610"/>
    <n v="0"/>
    <n v="0"/>
    <x v="0"/>
  </r>
  <r>
    <x v="0"/>
    <x v="15"/>
    <x v="2"/>
    <n v="283"/>
    <n v="283"/>
    <n v="0"/>
    <n v="0"/>
    <x v="0"/>
  </r>
  <r>
    <x v="0"/>
    <x v="15"/>
    <x v="4"/>
    <n v="697"/>
    <n v="697"/>
    <n v="0"/>
    <n v="0"/>
    <x v="0"/>
  </r>
  <r>
    <x v="1"/>
    <x v="0"/>
    <x v="0"/>
    <n v="3843"/>
    <n v="3843"/>
    <n v="0"/>
    <n v="0"/>
    <x v="0"/>
  </r>
  <r>
    <x v="1"/>
    <x v="0"/>
    <x v="1"/>
    <n v="4751"/>
    <n v="4751"/>
    <n v="0"/>
    <n v="0"/>
    <x v="0"/>
  </r>
  <r>
    <x v="1"/>
    <x v="0"/>
    <x v="2"/>
    <n v="2691"/>
    <n v="2691"/>
    <n v="0"/>
    <n v="0"/>
    <x v="0"/>
  </r>
  <r>
    <x v="1"/>
    <x v="0"/>
    <x v="3"/>
    <n v="1308"/>
    <n v="1308"/>
    <n v="0"/>
    <n v="0"/>
    <x v="0"/>
  </r>
  <r>
    <x v="1"/>
    <x v="0"/>
    <x v="4"/>
    <n v="9677"/>
    <n v="9677"/>
    <n v="0"/>
    <n v="0"/>
    <x v="0"/>
  </r>
  <r>
    <x v="1"/>
    <x v="1"/>
    <x v="0"/>
    <n v="21"/>
    <n v="21"/>
    <n v="0"/>
    <n v="0"/>
    <x v="0"/>
  </r>
  <r>
    <x v="1"/>
    <x v="1"/>
    <x v="1"/>
    <n v="66"/>
    <n v="66"/>
    <n v="0"/>
    <n v="0"/>
    <x v="0"/>
  </r>
  <r>
    <x v="1"/>
    <x v="1"/>
    <x v="2"/>
    <n v="53"/>
    <n v="53"/>
    <n v="0"/>
    <n v="0"/>
    <x v="0"/>
  </r>
  <r>
    <x v="1"/>
    <x v="1"/>
    <x v="4"/>
    <n v="72"/>
    <n v="72"/>
    <n v="0"/>
    <n v="0"/>
    <x v="0"/>
  </r>
  <r>
    <x v="1"/>
    <x v="2"/>
    <x v="0"/>
    <n v="160"/>
    <n v="160"/>
    <n v="0"/>
    <n v="0"/>
    <x v="0"/>
  </r>
  <r>
    <x v="1"/>
    <x v="2"/>
    <x v="1"/>
    <n v="80"/>
    <n v="80"/>
    <n v="0"/>
    <n v="0"/>
    <x v="0"/>
  </r>
  <r>
    <x v="1"/>
    <x v="2"/>
    <x v="2"/>
    <n v="132"/>
    <n v="132"/>
    <n v="0"/>
    <n v="0"/>
    <x v="0"/>
  </r>
  <r>
    <x v="1"/>
    <x v="2"/>
    <x v="4"/>
    <n v="8"/>
    <n v="8"/>
    <n v="0"/>
    <n v="0"/>
    <x v="0"/>
  </r>
  <r>
    <x v="1"/>
    <x v="3"/>
    <x v="0"/>
    <n v="113"/>
    <n v="113"/>
    <n v="0"/>
    <n v="0"/>
    <x v="0"/>
  </r>
  <r>
    <x v="1"/>
    <x v="3"/>
    <x v="1"/>
    <n v="208"/>
    <n v="208"/>
    <n v="0"/>
    <n v="0"/>
    <x v="0"/>
  </r>
  <r>
    <x v="1"/>
    <x v="3"/>
    <x v="2"/>
    <n v="150"/>
    <n v="150"/>
    <n v="0"/>
    <n v="0"/>
    <x v="0"/>
  </r>
  <r>
    <x v="1"/>
    <x v="3"/>
    <x v="3"/>
    <n v="990"/>
    <n v="990"/>
    <n v="0"/>
    <n v="0"/>
    <x v="0"/>
  </r>
  <r>
    <x v="1"/>
    <x v="3"/>
    <x v="4"/>
    <n v="1783"/>
    <n v="1783"/>
    <n v="0"/>
    <n v="0"/>
    <x v="0"/>
  </r>
  <r>
    <x v="1"/>
    <x v="4"/>
    <x v="0"/>
    <n v="500"/>
    <n v="500"/>
    <n v="0"/>
    <n v="0"/>
    <x v="0"/>
  </r>
  <r>
    <x v="1"/>
    <x v="4"/>
    <x v="1"/>
    <n v="536"/>
    <n v="536"/>
    <n v="0"/>
    <n v="0"/>
    <x v="0"/>
  </r>
  <r>
    <x v="1"/>
    <x v="4"/>
    <x v="2"/>
    <n v="301"/>
    <n v="301"/>
    <n v="0"/>
    <n v="0"/>
    <x v="0"/>
  </r>
  <r>
    <x v="1"/>
    <x v="4"/>
    <x v="3"/>
    <n v="254"/>
    <n v="254"/>
    <n v="0"/>
    <n v="0"/>
    <x v="0"/>
  </r>
  <r>
    <x v="1"/>
    <x v="4"/>
    <x v="4"/>
    <n v="1074"/>
    <n v="1074"/>
    <n v="0"/>
    <n v="0"/>
    <x v="0"/>
  </r>
  <r>
    <x v="1"/>
    <x v="5"/>
    <x v="0"/>
    <n v="32"/>
    <n v="32"/>
    <n v="0"/>
    <n v="0"/>
    <x v="0"/>
  </r>
  <r>
    <x v="1"/>
    <x v="5"/>
    <x v="1"/>
    <n v="99"/>
    <n v="99"/>
    <n v="0"/>
    <n v="0"/>
    <x v="0"/>
  </r>
  <r>
    <x v="1"/>
    <x v="5"/>
    <x v="2"/>
    <n v="36"/>
    <n v="36"/>
    <n v="0"/>
    <n v="0"/>
    <x v="0"/>
  </r>
  <r>
    <x v="1"/>
    <x v="5"/>
    <x v="4"/>
    <n v="60"/>
    <n v="60"/>
    <n v="0"/>
    <n v="0"/>
    <x v="0"/>
  </r>
  <r>
    <x v="1"/>
    <x v="6"/>
    <x v="0"/>
    <n v="181"/>
    <n v="181"/>
    <n v="0"/>
    <n v="0"/>
    <x v="0"/>
  </r>
  <r>
    <x v="1"/>
    <x v="6"/>
    <x v="1"/>
    <n v="295"/>
    <n v="295"/>
    <n v="0"/>
    <n v="0"/>
    <x v="0"/>
  </r>
  <r>
    <x v="1"/>
    <x v="6"/>
    <x v="2"/>
    <n v="127"/>
    <n v="127"/>
    <n v="0"/>
    <n v="0"/>
    <x v="0"/>
  </r>
  <r>
    <x v="1"/>
    <x v="6"/>
    <x v="3"/>
    <n v="64"/>
    <n v="64"/>
    <n v="0"/>
    <n v="0"/>
    <x v="0"/>
  </r>
  <r>
    <x v="1"/>
    <x v="6"/>
    <x v="4"/>
    <n v="648"/>
    <n v="648"/>
    <n v="0"/>
    <n v="0"/>
    <x v="0"/>
  </r>
  <r>
    <x v="1"/>
    <x v="7"/>
    <x v="0"/>
    <n v="473"/>
    <n v="473"/>
    <n v="0"/>
    <n v="0"/>
    <x v="0"/>
  </r>
  <r>
    <x v="1"/>
    <x v="7"/>
    <x v="1"/>
    <n v="498"/>
    <n v="498"/>
    <n v="0"/>
    <n v="0"/>
    <x v="0"/>
  </r>
  <r>
    <x v="1"/>
    <x v="7"/>
    <x v="2"/>
    <n v="263"/>
    <n v="263"/>
    <n v="0"/>
    <n v="0"/>
    <x v="0"/>
  </r>
  <r>
    <x v="1"/>
    <x v="7"/>
    <x v="4"/>
    <n v="557"/>
    <n v="557"/>
    <n v="0"/>
    <n v="0"/>
    <x v="0"/>
  </r>
  <r>
    <x v="1"/>
    <x v="8"/>
    <x v="0"/>
    <n v="56"/>
    <n v="56"/>
    <n v="0"/>
    <n v="0"/>
    <x v="0"/>
  </r>
  <r>
    <x v="1"/>
    <x v="8"/>
    <x v="1"/>
    <n v="174"/>
    <n v="174"/>
    <n v="0"/>
    <n v="0"/>
    <x v="0"/>
  </r>
  <r>
    <x v="1"/>
    <x v="8"/>
    <x v="2"/>
    <n v="109"/>
    <n v="109"/>
    <n v="0"/>
    <n v="0"/>
    <x v="0"/>
  </r>
  <r>
    <x v="1"/>
    <x v="8"/>
    <x v="4"/>
    <n v="390"/>
    <n v="390"/>
    <n v="0"/>
    <n v="0"/>
    <x v="0"/>
  </r>
  <r>
    <x v="1"/>
    <x v="9"/>
    <x v="0"/>
    <n v="950"/>
    <n v="950"/>
    <n v="0"/>
    <n v="0"/>
    <x v="0"/>
  </r>
  <r>
    <x v="1"/>
    <x v="9"/>
    <x v="1"/>
    <n v="635"/>
    <n v="635"/>
    <n v="0"/>
    <n v="0"/>
    <x v="0"/>
  </r>
  <r>
    <x v="1"/>
    <x v="9"/>
    <x v="2"/>
    <n v="535"/>
    <n v="535"/>
    <n v="0"/>
    <n v="0"/>
    <x v="0"/>
  </r>
  <r>
    <x v="1"/>
    <x v="9"/>
    <x v="4"/>
    <n v="800"/>
    <n v="800"/>
    <n v="0"/>
    <n v="0"/>
    <x v="0"/>
  </r>
  <r>
    <x v="1"/>
    <x v="10"/>
    <x v="0"/>
    <n v="31"/>
    <n v="31"/>
    <n v="0"/>
    <n v="0"/>
    <x v="0"/>
  </r>
  <r>
    <x v="1"/>
    <x v="10"/>
    <x v="1"/>
    <n v="284"/>
    <n v="284"/>
    <n v="0"/>
    <n v="0"/>
    <x v="0"/>
  </r>
  <r>
    <x v="1"/>
    <x v="10"/>
    <x v="2"/>
    <n v="79"/>
    <n v="79"/>
    <n v="0"/>
    <n v="0"/>
    <x v="0"/>
  </r>
  <r>
    <x v="1"/>
    <x v="10"/>
    <x v="4"/>
    <n v="535"/>
    <n v="535"/>
    <n v="0"/>
    <n v="0"/>
    <x v="0"/>
  </r>
  <r>
    <x v="1"/>
    <x v="11"/>
    <x v="0"/>
    <n v="165"/>
    <n v="165"/>
    <n v="0"/>
    <n v="0"/>
    <x v="0"/>
  </r>
  <r>
    <x v="1"/>
    <x v="11"/>
    <x v="1"/>
    <n v="165"/>
    <n v="165"/>
    <n v="0"/>
    <n v="0"/>
    <x v="0"/>
  </r>
  <r>
    <x v="1"/>
    <x v="11"/>
    <x v="2"/>
    <n v="131"/>
    <n v="131"/>
    <n v="0"/>
    <n v="0"/>
    <x v="0"/>
  </r>
  <r>
    <x v="1"/>
    <x v="11"/>
    <x v="4"/>
    <n v="397"/>
    <n v="397"/>
    <n v="0"/>
    <n v="0"/>
    <x v="0"/>
  </r>
  <r>
    <x v="1"/>
    <x v="12"/>
    <x v="0"/>
    <n v="210"/>
    <n v="210"/>
    <n v="0"/>
    <n v="0"/>
    <x v="0"/>
  </r>
  <r>
    <x v="1"/>
    <x v="12"/>
    <x v="1"/>
    <n v="874"/>
    <n v="874"/>
    <n v="0"/>
    <n v="0"/>
    <x v="0"/>
  </r>
  <r>
    <x v="1"/>
    <x v="12"/>
    <x v="2"/>
    <n v="315"/>
    <n v="315"/>
    <n v="0"/>
    <n v="0"/>
    <x v="0"/>
  </r>
  <r>
    <x v="1"/>
    <x v="12"/>
    <x v="4"/>
    <n v="2277"/>
    <n v="2277"/>
    <n v="0"/>
    <n v="0"/>
    <x v="0"/>
  </r>
  <r>
    <x v="1"/>
    <x v="13"/>
    <x v="0"/>
    <n v="174"/>
    <n v="174"/>
    <n v="0"/>
    <n v="0"/>
    <x v="0"/>
  </r>
  <r>
    <x v="1"/>
    <x v="13"/>
    <x v="1"/>
    <n v="82"/>
    <n v="82"/>
    <n v="0"/>
    <n v="0"/>
    <x v="0"/>
  </r>
  <r>
    <x v="1"/>
    <x v="13"/>
    <x v="2"/>
    <n v="64"/>
    <n v="64"/>
    <n v="0"/>
    <n v="0"/>
    <x v="0"/>
  </r>
  <r>
    <x v="1"/>
    <x v="13"/>
    <x v="4"/>
    <n v="93"/>
    <n v="93"/>
    <n v="0"/>
    <n v="0"/>
    <x v="0"/>
  </r>
  <r>
    <x v="1"/>
    <x v="14"/>
    <x v="0"/>
    <n v="483"/>
    <n v="483"/>
    <n v="0"/>
    <n v="0"/>
    <x v="0"/>
  </r>
  <r>
    <x v="1"/>
    <x v="14"/>
    <x v="1"/>
    <n v="276"/>
    <n v="276"/>
    <n v="0"/>
    <n v="0"/>
    <x v="0"/>
  </r>
  <r>
    <x v="1"/>
    <x v="14"/>
    <x v="2"/>
    <n v="170"/>
    <n v="170"/>
    <n v="0"/>
    <n v="0"/>
    <x v="0"/>
  </r>
  <r>
    <x v="1"/>
    <x v="14"/>
    <x v="4"/>
    <n v="280"/>
    <n v="280"/>
    <n v="0"/>
    <n v="0"/>
    <x v="0"/>
  </r>
  <r>
    <x v="1"/>
    <x v="15"/>
    <x v="0"/>
    <n v="294"/>
    <n v="294"/>
    <n v="0"/>
    <n v="0"/>
    <x v="0"/>
  </r>
  <r>
    <x v="1"/>
    <x v="15"/>
    <x v="1"/>
    <n v="479"/>
    <n v="479"/>
    <n v="0"/>
    <n v="0"/>
    <x v="0"/>
  </r>
  <r>
    <x v="1"/>
    <x v="15"/>
    <x v="2"/>
    <n v="226"/>
    <n v="226"/>
    <n v="0"/>
    <n v="0"/>
    <x v="0"/>
  </r>
  <r>
    <x v="1"/>
    <x v="15"/>
    <x v="4"/>
    <n v="703"/>
    <n v="703"/>
    <n v="0"/>
    <n v="0"/>
    <x v="0"/>
  </r>
  <r>
    <x v="2"/>
    <x v="0"/>
    <x v="0"/>
    <n v="4055"/>
    <n v="4055"/>
    <n v="0"/>
    <n v="0"/>
    <x v="0"/>
  </r>
  <r>
    <x v="2"/>
    <x v="0"/>
    <x v="1"/>
    <n v="5046"/>
    <n v="5046"/>
    <n v="0"/>
    <n v="0"/>
    <x v="0"/>
  </r>
  <r>
    <x v="2"/>
    <x v="0"/>
    <x v="2"/>
    <n v="2930"/>
    <n v="2930"/>
    <n v="0"/>
    <n v="0"/>
    <x v="0"/>
  </r>
  <r>
    <x v="2"/>
    <x v="0"/>
    <x v="3"/>
    <n v="1428"/>
    <n v="1428"/>
    <n v="0"/>
    <n v="0"/>
    <x v="0"/>
  </r>
  <r>
    <x v="2"/>
    <x v="0"/>
    <x v="4"/>
    <n v="9970"/>
    <n v="9970"/>
    <n v="0"/>
    <n v="0"/>
    <x v="0"/>
  </r>
  <r>
    <x v="2"/>
    <x v="1"/>
    <x v="0"/>
    <n v="19"/>
    <n v="19"/>
    <n v="0"/>
    <n v="0"/>
    <x v="0"/>
  </r>
  <r>
    <x v="2"/>
    <x v="1"/>
    <x v="1"/>
    <n v="76"/>
    <n v="76"/>
    <n v="0"/>
    <n v="0"/>
    <x v="0"/>
  </r>
  <r>
    <x v="2"/>
    <x v="1"/>
    <x v="2"/>
    <n v="54"/>
    <n v="54"/>
    <n v="0"/>
    <n v="0"/>
    <x v="0"/>
  </r>
  <r>
    <x v="2"/>
    <x v="1"/>
    <x v="4"/>
    <n v="80"/>
    <n v="80"/>
    <n v="0"/>
    <n v="0"/>
    <x v="0"/>
  </r>
  <r>
    <x v="2"/>
    <x v="2"/>
    <x v="0"/>
    <n v="117"/>
    <n v="117"/>
    <n v="0"/>
    <n v="0"/>
    <x v="0"/>
  </r>
  <r>
    <x v="2"/>
    <x v="2"/>
    <x v="1"/>
    <n v="70"/>
    <n v="70"/>
    <n v="0"/>
    <n v="0"/>
    <x v="0"/>
  </r>
  <r>
    <x v="2"/>
    <x v="2"/>
    <x v="2"/>
    <n v="121"/>
    <n v="121"/>
    <n v="0"/>
    <n v="0"/>
    <x v="0"/>
  </r>
  <r>
    <x v="2"/>
    <x v="2"/>
    <x v="4"/>
    <n v="8"/>
    <n v="8"/>
    <n v="0"/>
    <n v="0"/>
    <x v="0"/>
  </r>
  <r>
    <x v="2"/>
    <x v="3"/>
    <x v="0"/>
    <n v="115"/>
    <n v="115"/>
    <n v="0"/>
    <n v="0"/>
    <x v="0"/>
  </r>
  <r>
    <x v="2"/>
    <x v="3"/>
    <x v="1"/>
    <n v="206"/>
    <n v="206"/>
    <n v="0"/>
    <n v="0"/>
    <x v="0"/>
  </r>
  <r>
    <x v="2"/>
    <x v="3"/>
    <x v="2"/>
    <n v="135"/>
    <n v="135"/>
    <n v="0"/>
    <n v="0"/>
    <x v="0"/>
  </r>
  <r>
    <x v="2"/>
    <x v="3"/>
    <x v="3"/>
    <n v="1076"/>
    <n v="1076"/>
    <n v="0"/>
    <n v="0"/>
    <x v="0"/>
  </r>
  <r>
    <x v="2"/>
    <x v="3"/>
    <x v="4"/>
    <n v="1987"/>
    <n v="1987"/>
    <n v="0"/>
    <n v="0"/>
    <x v="0"/>
  </r>
  <r>
    <x v="2"/>
    <x v="4"/>
    <x v="0"/>
    <n v="570"/>
    <n v="570"/>
    <n v="0"/>
    <n v="0"/>
    <x v="0"/>
  </r>
  <r>
    <x v="2"/>
    <x v="4"/>
    <x v="1"/>
    <n v="529"/>
    <n v="529"/>
    <n v="0"/>
    <n v="0"/>
    <x v="0"/>
  </r>
  <r>
    <x v="2"/>
    <x v="4"/>
    <x v="2"/>
    <n v="293"/>
    <n v="293"/>
    <n v="0"/>
    <n v="0"/>
    <x v="0"/>
  </r>
  <r>
    <x v="2"/>
    <x v="4"/>
    <x v="3"/>
    <n v="282"/>
    <n v="282"/>
    <n v="0"/>
    <n v="0"/>
    <x v="0"/>
  </r>
  <r>
    <x v="2"/>
    <x v="4"/>
    <x v="4"/>
    <n v="1119"/>
    <n v="1119"/>
    <n v="0"/>
    <n v="0"/>
    <x v="0"/>
  </r>
  <r>
    <x v="2"/>
    <x v="5"/>
    <x v="0"/>
    <n v="26"/>
    <n v="26"/>
    <n v="0"/>
    <n v="0"/>
    <x v="0"/>
  </r>
  <r>
    <x v="2"/>
    <x v="5"/>
    <x v="1"/>
    <n v="110"/>
    <n v="110"/>
    <n v="0"/>
    <n v="0"/>
    <x v="0"/>
  </r>
  <r>
    <x v="2"/>
    <x v="5"/>
    <x v="2"/>
    <n v="34"/>
    <n v="34"/>
    <n v="0"/>
    <n v="0"/>
    <x v="0"/>
  </r>
  <r>
    <x v="2"/>
    <x v="5"/>
    <x v="4"/>
    <n v="53"/>
    <n v="53"/>
    <n v="0"/>
    <n v="0"/>
    <x v="0"/>
  </r>
  <r>
    <x v="2"/>
    <x v="6"/>
    <x v="0"/>
    <n v="224"/>
    <n v="224"/>
    <n v="0"/>
    <n v="0"/>
    <x v="0"/>
  </r>
  <r>
    <x v="2"/>
    <x v="6"/>
    <x v="1"/>
    <n v="304"/>
    <n v="304"/>
    <n v="0"/>
    <n v="0"/>
    <x v="0"/>
  </r>
  <r>
    <x v="2"/>
    <x v="6"/>
    <x v="2"/>
    <n v="161"/>
    <n v="161"/>
    <n v="0"/>
    <n v="0"/>
    <x v="0"/>
  </r>
  <r>
    <x v="2"/>
    <x v="6"/>
    <x v="3"/>
    <n v="70"/>
    <n v="70"/>
    <n v="0"/>
    <n v="0"/>
    <x v="0"/>
  </r>
  <r>
    <x v="2"/>
    <x v="6"/>
    <x v="4"/>
    <n v="648"/>
    <n v="648"/>
    <n v="0"/>
    <n v="0"/>
    <x v="0"/>
  </r>
  <r>
    <x v="2"/>
    <x v="7"/>
    <x v="0"/>
    <n v="469"/>
    <n v="469"/>
    <n v="0"/>
    <n v="0"/>
    <x v="0"/>
  </r>
  <r>
    <x v="2"/>
    <x v="7"/>
    <x v="1"/>
    <n v="609"/>
    <n v="609"/>
    <n v="0"/>
    <n v="0"/>
    <x v="0"/>
  </r>
  <r>
    <x v="2"/>
    <x v="7"/>
    <x v="2"/>
    <n v="295"/>
    <n v="295"/>
    <n v="0"/>
    <n v="0"/>
    <x v="0"/>
  </r>
  <r>
    <x v="2"/>
    <x v="7"/>
    <x v="4"/>
    <n v="585"/>
    <n v="585"/>
    <n v="0"/>
    <n v="0"/>
    <x v="0"/>
  </r>
  <r>
    <x v="2"/>
    <x v="8"/>
    <x v="0"/>
    <n v="59"/>
    <n v="59"/>
    <n v="0"/>
    <n v="0"/>
    <x v="0"/>
  </r>
  <r>
    <x v="2"/>
    <x v="8"/>
    <x v="1"/>
    <n v="161"/>
    <n v="161"/>
    <n v="0"/>
    <n v="0"/>
    <x v="0"/>
  </r>
  <r>
    <x v="2"/>
    <x v="8"/>
    <x v="2"/>
    <n v="113"/>
    <n v="113"/>
    <n v="0"/>
    <n v="0"/>
    <x v="0"/>
  </r>
  <r>
    <x v="2"/>
    <x v="8"/>
    <x v="4"/>
    <n v="450"/>
    <n v="450"/>
    <n v="0"/>
    <n v="0"/>
    <x v="0"/>
  </r>
  <r>
    <x v="2"/>
    <x v="9"/>
    <x v="0"/>
    <n v="903"/>
    <n v="903"/>
    <n v="0"/>
    <n v="0"/>
    <x v="0"/>
  </r>
  <r>
    <x v="2"/>
    <x v="9"/>
    <x v="1"/>
    <n v="630"/>
    <n v="630"/>
    <n v="0"/>
    <n v="0"/>
    <x v="0"/>
  </r>
  <r>
    <x v="2"/>
    <x v="9"/>
    <x v="2"/>
    <n v="607"/>
    <n v="607"/>
    <n v="0"/>
    <n v="0"/>
    <x v="0"/>
  </r>
  <r>
    <x v="2"/>
    <x v="9"/>
    <x v="4"/>
    <n v="822"/>
    <n v="822"/>
    <n v="0"/>
    <n v="0"/>
    <x v="0"/>
  </r>
  <r>
    <x v="2"/>
    <x v="10"/>
    <x v="0"/>
    <n v="32"/>
    <n v="32"/>
    <n v="0"/>
    <n v="0"/>
    <x v="0"/>
  </r>
  <r>
    <x v="2"/>
    <x v="10"/>
    <x v="1"/>
    <n v="305"/>
    <n v="305"/>
    <n v="0"/>
    <n v="0"/>
    <x v="0"/>
  </r>
  <r>
    <x v="2"/>
    <x v="10"/>
    <x v="2"/>
    <n v="82"/>
    <n v="82"/>
    <n v="0"/>
    <n v="0"/>
    <x v="0"/>
  </r>
  <r>
    <x v="2"/>
    <x v="10"/>
    <x v="4"/>
    <n v="611"/>
    <n v="611"/>
    <n v="0"/>
    <n v="0"/>
    <x v="0"/>
  </r>
  <r>
    <x v="2"/>
    <x v="11"/>
    <x v="0"/>
    <n v="252"/>
    <n v="252"/>
    <n v="0"/>
    <n v="0"/>
    <x v="0"/>
  </r>
  <r>
    <x v="2"/>
    <x v="11"/>
    <x v="1"/>
    <n v="208"/>
    <n v="208"/>
    <n v="0"/>
    <n v="0"/>
    <x v="0"/>
  </r>
  <r>
    <x v="2"/>
    <x v="11"/>
    <x v="2"/>
    <n v="184"/>
    <n v="184"/>
    <n v="0"/>
    <n v="0"/>
    <x v="0"/>
  </r>
  <r>
    <x v="2"/>
    <x v="11"/>
    <x v="4"/>
    <n v="416"/>
    <n v="416"/>
    <n v="0"/>
    <n v="0"/>
    <x v="0"/>
  </r>
  <r>
    <x v="2"/>
    <x v="12"/>
    <x v="0"/>
    <n v="246"/>
    <n v="246"/>
    <n v="0"/>
    <n v="0"/>
    <x v="0"/>
  </r>
  <r>
    <x v="2"/>
    <x v="12"/>
    <x v="1"/>
    <n v="885"/>
    <n v="885"/>
    <n v="0"/>
    <n v="0"/>
    <x v="0"/>
  </r>
  <r>
    <x v="2"/>
    <x v="12"/>
    <x v="2"/>
    <n v="307"/>
    <n v="307"/>
    <n v="0"/>
    <n v="0"/>
    <x v="0"/>
  </r>
  <r>
    <x v="2"/>
    <x v="12"/>
    <x v="4"/>
    <n v="2163"/>
    <n v="2163"/>
    <n v="0"/>
    <n v="0"/>
    <x v="0"/>
  </r>
  <r>
    <x v="2"/>
    <x v="13"/>
    <x v="0"/>
    <n v="204"/>
    <n v="204"/>
    <n v="0"/>
    <n v="0"/>
    <x v="0"/>
  </r>
  <r>
    <x v="2"/>
    <x v="13"/>
    <x v="1"/>
    <n v="106"/>
    <n v="106"/>
    <n v="0"/>
    <n v="0"/>
    <x v="0"/>
  </r>
  <r>
    <x v="2"/>
    <x v="13"/>
    <x v="2"/>
    <n v="84"/>
    <n v="84"/>
    <n v="0"/>
    <n v="0"/>
    <x v="0"/>
  </r>
  <r>
    <x v="2"/>
    <x v="13"/>
    <x v="4"/>
    <n v="87"/>
    <n v="87"/>
    <n v="0"/>
    <n v="0"/>
    <x v="0"/>
  </r>
  <r>
    <x v="2"/>
    <x v="14"/>
    <x v="0"/>
    <n v="531"/>
    <n v="531"/>
    <n v="0"/>
    <n v="0"/>
    <x v="0"/>
  </r>
  <r>
    <x v="2"/>
    <x v="14"/>
    <x v="1"/>
    <n v="294"/>
    <n v="294"/>
    <n v="0"/>
    <n v="0"/>
    <x v="0"/>
  </r>
  <r>
    <x v="2"/>
    <x v="14"/>
    <x v="2"/>
    <n v="191"/>
    <n v="191"/>
    <n v="0"/>
    <n v="0"/>
    <x v="0"/>
  </r>
  <r>
    <x v="2"/>
    <x v="14"/>
    <x v="4"/>
    <n v="267"/>
    <n v="267"/>
    <n v="0"/>
    <n v="0"/>
    <x v="0"/>
  </r>
  <r>
    <x v="2"/>
    <x v="15"/>
    <x v="0"/>
    <n v="288"/>
    <n v="288"/>
    <n v="0"/>
    <n v="0"/>
    <x v="0"/>
  </r>
  <r>
    <x v="2"/>
    <x v="15"/>
    <x v="1"/>
    <n v="553"/>
    <n v="553"/>
    <n v="0"/>
    <n v="0"/>
    <x v="0"/>
  </r>
  <r>
    <x v="2"/>
    <x v="15"/>
    <x v="2"/>
    <n v="269"/>
    <n v="269"/>
    <n v="0"/>
    <n v="0"/>
    <x v="0"/>
  </r>
  <r>
    <x v="2"/>
    <x v="15"/>
    <x v="4"/>
    <n v="674"/>
    <n v="674"/>
    <n v="0"/>
    <n v="0"/>
    <x v="0"/>
  </r>
  <r>
    <x v="3"/>
    <x v="0"/>
    <x v="0"/>
    <n v="4041"/>
    <n v="4041"/>
    <n v="0"/>
    <n v="0"/>
    <x v="0"/>
  </r>
  <r>
    <x v="3"/>
    <x v="0"/>
    <x v="1"/>
    <n v="5035"/>
    <n v="5035"/>
    <n v="0"/>
    <n v="0"/>
    <x v="0"/>
  </r>
  <r>
    <x v="3"/>
    <x v="0"/>
    <x v="2"/>
    <n v="2889"/>
    <n v="2889"/>
    <n v="0"/>
    <n v="0"/>
    <x v="0"/>
  </r>
  <r>
    <x v="3"/>
    <x v="0"/>
    <x v="3"/>
    <n v="1494"/>
    <n v="1494"/>
    <n v="0"/>
    <n v="0"/>
    <x v="0"/>
  </r>
  <r>
    <x v="3"/>
    <x v="0"/>
    <x v="4"/>
    <n v="9944"/>
    <n v="9944"/>
    <n v="0"/>
    <n v="0"/>
    <x v="0"/>
  </r>
  <r>
    <x v="3"/>
    <x v="1"/>
    <x v="0"/>
    <n v="30"/>
    <n v="30"/>
    <n v="0"/>
    <n v="0"/>
    <x v="0"/>
  </r>
  <r>
    <x v="3"/>
    <x v="1"/>
    <x v="1"/>
    <n v="63"/>
    <n v="63"/>
    <n v="0"/>
    <n v="0"/>
    <x v="0"/>
  </r>
  <r>
    <x v="3"/>
    <x v="1"/>
    <x v="2"/>
    <n v="50"/>
    <n v="50"/>
    <n v="0"/>
    <n v="0"/>
    <x v="0"/>
  </r>
  <r>
    <x v="3"/>
    <x v="1"/>
    <x v="4"/>
    <n v="59"/>
    <n v="59"/>
    <n v="0"/>
    <n v="0"/>
    <x v="0"/>
  </r>
  <r>
    <x v="3"/>
    <x v="2"/>
    <x v="0"/>
    <n v="114"/>
    <n v="114"/>
    <n v="0"/>
    <n v="0"/>
    <x v="0"/>
  </r>
  <r>
    <x v="3"/>
    <x v="2"/>
    <x v="1"/>
    <n v="85"/>
    <n v="85"/>
    <n v="0"/>
    <n v="0"/>
    <x v="0"/>
  </r>
  <r>
    <x v="3"/>
    <x v="2"/>
    <x v="2"/>
    <n v="159"/>
    <n v="159"/>
    <n v="0"/>
    <n v="0"/>
    <x v="0"/>
  </r>
  <r>
    <x v="3"/>
    <x v="2"/>
    <x v="4"/>
    <n v="6"/>
    <n v="6"/>
    <n v="0"/>
    <n v="0"/>
    <x v="0"/>
  </r>
  <r>
    <x v="3"/>
    <x v="3"/>
    <x v="0"/>
    <n v="103"/>
    <n v="103"/>
    <n v="0"/>
    <n v="0"/>
    <x v="0"/>
  </r>
  <r>
    <x v="3"/>
    <x v="3"/>
    <x v="1"/>
    <n v="228"/>
    <n v="228"/>
    <n v="0"/>
    <n v="0"/>
    <x v="0"/>
  </r>
  <r>
    <x v="3"/>
    <x v="3"/>
    <x v="2"/>
    <n v="149"/>
    <n v="149"/>
    <n v="0"/>
    <n v="0"/>
    <x v="0"/>
  </r>
  <r>
    <x v="3"/>
    <x v="3"/>
    <x v="3"/>
    <n v="1138"/>
    <n v="1138"/>
    <n v="0"/>
    <n v="0"/>
    <x v="0"/>
  </r>
  <r>
    <x v="3"/>
    <x v="3"/>
    <x v="4"/>
    <n v="1896"/>
    <n v="1896"/>
    <n v="0"/>
    <n v="0"/>
    <x v="0"/>
  </r>
  <r>
    <x v="3"/>
    <x v="4"/>
    <x v="0"/>
    <n v="535"/>
    <n v="535"/>
    <n v="0"/>
    <n v="0"/>
    <x v="0"/>
  </r>
  <r>
    <x v="3"/>
    <x v="4"/>
    <x v="1"/>
    <n v="568"/>
    <n v="568"/>
    <n v="0"/>
    <n v="0"/>
    <x v="0"/>
  </r>
  <r>
    <x v="3"/>
    <x v="4"/>
    <x v="2"/>
    <n v="266"/>
    <n v="266"/>
    <n v="0"/>
    <n v="0"/>
    <x v="0"/>
  </r>
  <r>
    <x v="3"/>
    <x v="4"/>
    <x v="3"/>
    <n v="265"/>
    <n v="265"/>
    <n v="0"/>
    <n v="0"/>
    <x v="0"/>
  </r>
  <r>
    <x v="3"/>
    <x v="4"/>
    <x v="4"/>
    <n v="1114"/>
    <n v="1114"/>
    <n v="0"/>
    <n v="0"/>
    <x v="0"/>
  </r>
  <r>
    <x v="3"/>
    <x v="5"/>
    <x v="0"/>
    <n v="33"/>
    <n v="33"/>
    <n v="0"/>
    <n v="0"/>
    <x v="0"/>
  </r>
  <r>
    <x v="3"/>
    <x v="5"/>
    <x v="1"/>
    <n v="112"/>
    <n v="112"/>
    <n v="0"/>
    <n v="0"/>
    <x v="0"/>
  </r>
  <r>
    <x v="3"/>
    <x v="5"/>
    <x v="2"/>
    <n v="44"/>
    <n v="44"/>
    <n v="0"/>
    <n v="0"/>
    <x v="0"/>
  </r>
  <r>
    <x v="3"/>
    <x v="5"/>
    <x v="4"/>
    <n v="70"/>
    <n v="70"/>
    <n v="0"/>
    <n v="0"/>
    <x v="0"/>
  </r>
  <r>
    <x v="3"/>
    <x v="6"/>
    <x v="0"/>
    <n v="214"/>
    <n v="214"/>
    <n v="0"/>
    <n v="0"/>
    <x v="0"/>
  </r>
  <r>
    <x v="3"/>
    <x v="6"/>
    <x v="1"/>
    <n v="345"/>
    <n v="345"/>
    <n v="0"/>
    <n v="0"/>
    <x v="0"/>
  </r>
  <r>
    <x v="3"/>
    <x v="6"/>
    <x v="2"/>
    <n v="161"/>
    <n v="161"/>
    <n v="0"/>
    <n v="0"/>
    <x v="0"/>
  </r>
  <r>
    <x v="3"/>
    <x v="6"/>
    <x v="3"/>
    <n v="91"/>
    <n v="91"/>
    <n v="0"/>
    <n v="0"/>
    <x v="0"/>
  </r>
  <r>
    <x v="3"/>
    <x v="6"/>
    <x v="4"/>
    <n v="655"/>
    <n v="655"/>
    <n v="0"/>
    <n v="0"/>
    <x v="0"/>
  </r>
  <r>
    <x v="3"/>
    <x v="7"/>
    <x v="0"/>
    <n v="545"/>
    <n v="545"/>
    <n v="0"/>
    <n v="0"/>
    <x v="0"/>
  </r>
  <r>
    <x v="3"/>
    <x v="7"/>
    <x v="1"/>
    <n v="551"/>
    <n v="551"/>
    <n v="0"/>
    <n v="0"/>
    <x v="0"/>
  </r>
  <r>
    <x v="3"/>
    <x v="7"/>
    <x v="2"/>
    <n v="251"/>
    <n v="251"/>
    <n v="0"/>
    <n v="0"/>
    <x v="0"/>
  </r>
  <r>
    <x v="3"/>
    <x v="7"/>
    <x v="4"/>
    <n v="537"/>
    <n v="537"/>
    <n v="0"/>
    <n v="0"/>
    <x v="0"/>
  </r>
  <r>
    <x v="3"/>
    <x v="8"/>
    <x v="0"/>
    <n v="46"/>
    <n v="46"/>
    <n v="0"/>
    <n v="0"/>
    <x v="0"/>
  </r>
  <r>
    <x v="3"/>
    <x v="8"/>
    <x v="1"/>
    <n v="143"/>
    <n v="143"/>
    <n v="0"/>
    <n v="0"/>
    <x v="0"/>
  </r>
  <r>
    <x v="3"/>
    <x v="8"/>
    <x v="2"/>
    <n v="108"/>
    <n v="108"/>
    <n v="0"/>
    <n v="0"/>
    <x v="0"/>
  </r>
  <r>
    <x v="3"/>
    <x v="8"/>
    <x v="4"/>
    <n v="431"/>
    <n v="431"/>
    <n v="0"/>
    <n v="0"/>
    <x v="0"/>
  </r>
  <r>
    <x v="3"/>
    <x v="9"/>
    <x v="0"/>
    <n v="968"/>
    <n v="968"/>
    <n v="0"/>
    <n v="0"/>
    <x v="0"/>
  </r>
  <r>
    <x v="3"/>
    <x v="9"/>
    <x v="1"/>
    <n v="637"/>
    <n v="637"/>
    <n v="0"/>
    <n v="0"/>
    <x v="0"/>
  </r>
  <r>
    <x v="3"/>
    <x v="9"/>
    <x v="2"/>
    <n v="600"/>
    <n v="600"/>
    <n v="0"/>
    <n v="0"/>
    <x v="0"/>
  </r>
  <r>
    <x v="3"/>
    <x v="9"/>
    <x v="4"/>
    <n v="830"/>
    <n v="830"/>
    <n v="0"/>
    <n v="0"/>
    <x v="0"/>
  </r>
  <r>
    <x v="3"/>
    <x v="10"/>
    <x v="0"/>
    <n v="26"/>
    <n v="26"/>
    <n v="0"/>
    <n v="0"/>
    <x v="0"/>
  </r>
  <r>
    <x v="3"/>
    <x v="10"/>
    <x v="1"/>
    <n v="348"/>
    <n v="348"/>
    <n v="0"/>
    <n v="0"/>
    <x v="0"/>
  </r>
  <r>
    <x v="3"/>
    <x v="10"/>
    <x v="2"/>
    <n v="90"/>
    <n v="90"/>
    <n v="0"/>
    <n v="0"/>
    <x v="0"/>
  </r>
  <r>
    <x v="3"/>
    <x v="10"/>
    <x v="4"/>
    <n v="636"/>
    <n v="636"/>
    <n v="0"/>
    <n v="0"/>
    <x v="0"/>
  </r>
  <r>
    <x v="3"/>
    <x v="11"/>
    <x v="0"/>
    <n v="192"/>
    <n v="192"/>
    <n v="0"/>
    <n v="0"/>
    <x v="0"/>
  </r>
  <r>
    <x v="3"/>
    <x v="11"/>
    <x v="1"/>
    <n v="178"/>
    <n v="178"/>
    <n v="0"/>
    <n v="0"/>
    <x v="0"/>
  </r>
  <r>
    <x v="3"/>
    <x v="11"/>
    <x v="2"/>
    <n v="163"/>
    <n v="163"/>
    <n v="0"/>
    <n v="0"/>
    <x v="0"/>
  </r>
  <r>
    <x v="3"/>
    <x v="11"/>
    <x v="4"/>
    <n v="451"/>
    <n v="451"/>
    <n v="0"/>
    <n v="0"/>
    <x v="0"/>
  </r>
  <r>
    <x v="3"/>
    <x v="12"/>
    <x v="0"/>
    <n v="224"/>
    <n v="224"/>
    <n v="0"/>
    <n v="0"/>
    <x v="0"/>
  </r>
  <r>
    <x v="3"/>
    <x v="12"/>
    <x v="1"/>
    <n v="902"/>
    <n v="902"/>
    <n v="0"/>
    <n v="0"/>
    <x v="0"/>
  </r>
  <r>
    <x v="3"/>
    <x v="12"/>
    <x v="2"/>
    <n v="295"/>
    <n v="295"/>
    <n v="0"/>
    <n v="0"/>
    <x v="0"/>
  </r>
  <r>
    <x v="3"/>
    <x v="12"/>
    <x v="4"/>
    <n v="2223"/>
    <n v="2223"/>
    <n v="0"/>
    <n v="0"/>
    <x v="0"/>
  </r>
  <r>
    <x v="3"/>
    <x v="13"/>
    <x v="0"/>
    <n v="183"/>
    <n v="183"/>
    <n v="0"/>
    <n v="0"/>
    <x v="0"/>
  </r>
  <r>
    <x v="3"/>
    <x v="13"/>
    <x v="1"/>
    <n v="107"/>
    <n v="107"/>
    <n v="0"/>
    <n v="0"/>
    <x v="0"/>
  </r>
  <r>
    <x v="3"/>
    <x v="13"/>
    <x v="2"/>
    <n v="67"/>
    <n v="67"/>
    <n v="0"/>
    <n v="0"/>
    <x v="0"/>
  </r>
  <r>
    <x v="3"/>
    <x v="13"/>
    <x v="4"/>
    <n v="98"/>
    <n v="98"/>
    <n v="0"/>
    <n v="0"/>
    <x v="0"/>
  </r>
  <r>
    <x v="3"/>
    <x v="14"/>
    <x v="0"/>
    <n v="507"/>
    <n v="507"/>
    <n v="0"/>
    <n v="0"/>
    <x v="0"/>
  </r>
  <r>
    <x v="3"/>
    <x v="14"/>
    <x v="1"/>
    <n v="262"/>
    <n v="262"/>
    <n v="0"/>
    <n v="0"/>
    <x v="0"/>
  </r>
  <r>
    <x v="3"/>
    <x v="14"/>
    <x v="2"/>
    <n v="204"/>
    <n v="204"/>
    <n v="0"/>
    <n v="0"/>
    <x v="0"/>
  </r>
  <r>
    <x v="3"/>
    <x v="14"/>
    <x v="4"/>
    <n v="275"/>
    <n v="275"/>
    <n v="0"/>
    <n v="0"/>
    <x v="0"/>
  </r>
  <r>
    <x v="3"/>
    <x v="15"/>
    <x v="0"/>
    <n v="321"/>
    <n v="321"/>
    <n v="0"/>
    <n v="0"/>
    <x v="0"/>
  </r>
  <r>
    <x v="3"/>
    <x v="15"/>
    <x v="1"/>
    <n v="506"/>
    <n v="506"/>
    <n v="0"/>
    <n v="0"/>
    <x v="0"/>
  </r>
  <r>
    <x v="3"/>
    <x v="15"/>
    <x v="2"/>
    <n v="282"/>
    <n v="282"/>
    <n v="0"/>
    <n v="0"/>
    <x v="0"/>
  </r>
  <r>
    <x v="3"/>
    <x v="15"/>
    <x v="4"/>
    <n v="663"/>
    <n v="663"/>
    <n v="0"/>
    <n v="0"/>
    <x v="0"/>
  </r>
  <r>
    <x v="4"/>
    <x v="0"/>
    <x v="0"/>
    <n v="4423"/>
    <n v="4423"/>
    <n v="0"/>
    <n v="0"/>
    <x v="0"/>
  </r>
  <r>
    <x v="4"/>
    <x v="0"/>
    <x v="1"/>
    <n v="5238"/>
    <n v="5238"/>
    <n v="0"/>
    <n v="0"/>
    <x v="0"/>
  </r>
  <r>
    <x v="4"/>
    <x v="0"/>
    <x v="2"/>
    <n v="3119"/>
    <n v="3119"/>
    <n v="0"/>
    <n v="0"/>
    <x v="0"/>
  </r>
  <r>
    <x v="4"/>
    <x v="0"/>
    <x v="3"/>
    <n v="1499"/>
    <n v="1499"/>
    <n v="0"/>
    <n v="0"/>
    <x v="0"/>
  </r>
  <r>
    <x v="4"/>
    <x v="0"/>
    <x v="4"/>
    <n v="10584"/>
    <n v="10584"/>
    <n v="0"/>
    <n v="0"/>
    <x v="0"/>
  </r>
  <r>
    <x v="4"/>
    <x v="1"/>
    <x v="0"/>
    <n v="34"/>
    <n v="34"/>
    <n v="0"/>
    <n v="0"/>
    <x v="0"/>
  </r>
  <r>
    <x v="4"/>
    <x v="1"/>
    <x v="1"/>
    <n v="80"/>
    <n v="80"/>
    <n v="0"/>
    <n v="0"/>
    <x v="0"/>
  </r>
  <r>
    <x v="4"/>
    <x v="1"/>
    <x v="2"/>
    <n v="58"/>
    <n v="58"/>
    <n v="0"/>
    <n v="0"/>
    <x v="0"/>
  </r>
  <r>
    <x v="4"/>
    <x v="1"/>
    <x v="4"/>
    <n v="63"/>
    <n v="63"/>
    <n v="0"/>
    <n v="0"/>
    <x v="0"/>
  </r>
  <r>
    <x v="4"/>
    <x v="2"/>
    <x v="0"/>
    <n v="174"/>
    <n v="174"/>
    <n v="0"/>
    <n v="0"/>
    <x v="0"/>
  </r>
  <r>
    <x v="4"/>
    <x v="2"/>
    <x v="1"/>
    <n v="80"/>
    <n v="80"/>
    <n v="0"/>
    <n v="0"/>
    <x v="0"/>
  </r>
  <r>
    <x v="4"/>
    <x v="2"/>
    <x v="2"/>
    <n v="114"/>
    <n v="114"/>
    <n v="0"/>
    <n v="0"/>
    <x v="0"/>
  </r>
  <r>
    <x v="4"/>
    <x v="2"/>
    <x v="4"/>
    <n v="5"/>
    <n v="5"/>
    <n v="0"/>
    <n v="0"/>
    <x v="0"/>
  </r>
  <r>
    <x v="4"/>
    <x v="3"/>
    <x v="0"/>
    <n v="139"/>
    <n v="139"/>
    <n v="0"/>
    <n v="0"/>
    <x v="0"/>
  </r>
  <r>
    <x v="4"/>
    <x v="3"/>
    <x v="1"/>
    <n v="245"/>
    <n v="245"/>
    <n v="0"/>
    <n v="0"/>
    <x v="0"/>
  </r>
  <r>
    <x v="4"/>
    <x v="3"/>
    <x v="2"/>
    <n v="185"/>
    <n v="185"/>
    <n v="0"/>
    <n v="0"/>
    <x v="0"/>
  </r>
  <r>
    <x v="4"/>
    <x v="3"/>
    <x v="3"/>
    <n v="1140"/>
    <n v="1140"/>
    <n v="0"/>
    <n v="0"/>
    <x v="0"/>
  </r>
  <r>
    <x v="4"/>
    <x v="3"/>
    <x v="4"/>
    <n v="2128"/>
    <n v="2128"/>
    <n v="0"/>
    <n v="0"/>
    <x v="0"/>
  </r>
  <r>
    <x v="4"/>
    <x v="4"/>
    <x v="0"/>
    <n v="570"/>
    <n v="570"/>
    <n v="0"/>
    <n v="0"/>
    <x v="0"/>
  </r>
  <r>
    <x v="4"/>
    <x v="4"/>
    <x v="1"/>
    <n v="606"/>
    <n v="606"/>
    <n v="0"/>
    <n v="0"/>
    <x v="0"/>
  </r>
  <r>
    <x v="4"/>
    <x v="4"/>
    <x v="2"/>
    <n v="369"/>
    <n v="369"/>
    <n v="0"/>
    <n v="0"/>
    <x v="0"/>
  </r>
  <r>
    <x v="4"/>
    <x v="4"/>
    <x v="3"/>
    <n v="264"/>
    <n v="264"/>
    <n v="0"/>
    <n v="0"/>
    <x v="0"/>
  </r>
  <r>
    <x v="4"/>
    <x v="4"/>
    <x v="4"/>
    <n v="1118"/>
    <n v="1118"/>
    <n v="0"/>
    <n v="0"/>
    <x v="0"/>
  </r>
  <r>
    <x v="4"/>
    <x v="5"/>
    <x v="0"/>
    <n v="17"/>
    <n v="17"/>
    <n v="0"/>
    <n v="0"/>
    <x v="0"/>
  </r>
  <r>
    <x v="4"/>
    <x v="5"/>
    <x v="1"/>
    <n v="116"/>
    <n v="116"/>
    <n v="0"/>
    <n v="0"/>
    <x v="0"/>
  </r>
  <r>
    <x v="4"/>
    <x v="5"/>
    <x v="2"/>
    <n v="42"/>
    <n v="42"/>
    <n v="0"/>
    <n v="0"/>
    <x v="0"/>
  </r>
  <r>
    <x v="4"/>
    <x v="5"/>
    <x v="4"/>
    <n v="80"/>
    <n v="80"/>
    <n v="0"/>
    <n v="0"/>
    <x v="0"/>
  </r>
  <r>
    <x v="4"/>
    <x v="6"/>
    <x v="0"/>
    <n v="216"/>
    <n v="216"/>
    <n v="0"/>
    <n v="0"/>
    <x v="0"/>
  </r>
  <r>
    <x v="4"/>
    <x v="6"/>
    <x v="1"/>
    <n v="312"/>
    <n v="312"/>
    <n v="0"/>
    <n v="0"/>
    <x v="0"/>
  </r>
  <r>
    <x v="4"/>
    <x v="6"/>
    <x v="2"/>
    <n v="160"/>
    <n v="160"/>
    <n v="0"/>
    <n v="0"/>
    <x v="0"/>
  </r>
  <r>
    <x v="4"/>
    <x v="6"/>
    <x v="3"/>
    <n v="95"/>
    <n v="95"/>
    <n v="0"/>
    <n v="0"/>
    <x v="0"/>
  </r>
  <r>
    <x v="4"/>
    <x v="6"/>
    <x v="4"/>
    <n v="699"/>
    <n v="699"/>
    <n v="0"/>
    <n v="0"/>
    <x v="0"/>
  </r>
  <r>
    <x v="4"/>
    <x v="7"/>
    <x v="0"/>
    <n v="578"/>
    <n v="578"/>
    <n v="0"/>
    <n v="0"/>
    <x v="0"/>
  </r>
  <r>
    <x v="4"/>
    <x v="7"/>
    <x v="1"/>
    <n v="582"/>
    <n v="582"/>
    <n v="0"/>
    <n v="0"/>
    <x v="0"/>
  </r>
  <r>
    <x v="4"/>
    <x v="7"/>
    <x v="2"/>
    <n v="302"/>
    <n v="302"/>
    <n v="0"/>
    <n v="0"/>
    <x v="0"/>
  </r>
  <r>
    <x v="4"/>
    <x v="7"/>
    <x v="4"/>
    <n v="620"/>
    <n v="620"/>
    <n v="0"/>
    <n v="0"/>
    <x v="0"/>
  </r>
  <r>
    <x v="4"/>
    <x v="8"/>
    <x v="0"/>
    <n v="76"/>
    <n v="76"/>
    <n v="0"/>
    <n v="0"/>
    <x v="0"/>
  </r>
  <r>
    <x v="4"/>
    <x v="8"/>
    <x v="1"/>
    <n v="159"/>
    <n v="159"/>
    <n v="0"/>
    <n v="0"/>
    <x v="0"/>
  </r>
  <r>
    <x v="4"/>
    <x v="8"/>
    <x v="2"/>
    <n v="137"/>
    <n v="137"/>
    <n v="0"/>
    <n v="0"/>
    <x v="0"/>
  </r>
  <r>
    <x v="4"/>
    <x v="8"/>
    <x v="4"/>
    <n v="473"/>
    <n v="473"/>
    <n v="0"/>
    <n v="0"/>
    <x v="0"/>
  </r>
  <r>
    <x v="4"/>
    <x v="9"/>
    <x v="0"/>
    <n v="1007"/>
    <n v="1007"/>
    <n v="0"/>
    <n v="0"/>
    <x v="0"/>
  </r>
  <r>
    <x v="4"/>
    <x v="9"/>
    <x v="1"/>
    <n v="681"/>
    <n v="681"/>
    <n v="0"/>
    <n v="0"/>
    <x v="0"/>
  </r>
  <r>
    <x v="4"/>
    <x v="9"/>
    <x v="2"/>
    <n v="633"/>
    <n v="633"/>
    <n v="0"/>
    <n v="0"/>
    <x v="0"/>
  </r>
  <r>
    <x v="4"/>
    <x v="9"/>
    <x v="4"/>
    <n v="908"/>
    <n v="908"/>
    <n v="0"/>
    <n v="0"/>
    <x v="0"/>
  </r>
  <r>
    <x v="4"/>
    <x v="10"/>
    <x v="0"/>
    <n v="36"/>
    <n v="36"/>
    <n v="0"/>
    <n v="0"/>
    <x v="0"/>
  </r>
  <r>
    <x v="4"/>
    <x v="10"/>
    <x v="1"/>
    <n v="374"/>
    <n v="374"/>
    <n v="0"/>
    <n v="0"/>
    <x v="0"/>
  </r>
  <r>
    <x v="4"/>
    <x v="10"/>
    <x v="2"/>
    <n v="86"/>
    <n v="86"/>
    <n v="0"/>
    <n v="0"/>
    <x v="0"/>
  </r>
  <r>
    <x v="4"/>
    <x v="10"/>
    <x v="4"/>
    <n v="729"/>
    <n v="729"/>
    <n v="0"/>
    <n v="0"/>
    <x v="0"/>
  </r>
  <r>
    <x v="4"/>
    <x v="11"/>
    <x v="0"/>
    <n v="247"/>
    <n v="247"/>
    <n v="0"/>
    <n v="0"/>
    <x v="0"/>
  </r>
  <r>
    <x v="4"/>
    <x v="11"/>
    <x v="1"/>
    <n v="186"/>
    <n v="186"/>
    <n v="0"/>
    <n v="0"/>
    <x v="0"/>
  </r>
  <r>
    <x v="4"/>
    <x v="11"/>
    <x v="2"/>
    <n v="175"/>
    <n v="175"/>
    <n v="0"/>
    <n v="0"/>
    <x v="0"/>
  </r>
  <r>
    <x v="4"/>
    <x v="11"/>
    <x v="4"/>
    <n v="433"/>
    <n v="433"/>
    <n v="0"/>
    <n v="0"/>
    <x v="0"/>
  </r>
  <r>
    <x v="4"/>
    <x v="12"/>
    <x v="0"/>
    <n v="248"/>
    <n v="248"/>
    <n v="0"/>
    <n v="0"/>
    <x v="0"/>
  </r>
  <r>
    <x v="4"/>
    <x v="12"/>
    <x v="1"/>
    <n v="883"/>
    <n v="883"/>
    <n v="0"/>
    <n v="0"/>
    <x v="0"/>
  </r>
  <r>
    <x v="4"/>
    <x v="12"/>
    <x v="2"/>
    <n v="296"/>
    <n v="296"/>
    <n v="0"/>
    <n v="0"/>
    <x v="0"/>
  </r>
  <r>
    <x v="4"/>
    <x v="12"/>
    <x v="4"/>
    <n v="2257"/>
    <n v="2257"/>
    <n v="0"/>
    <n v="0"/>
    <x v="0"/>
  </r>
  <r>
    <x v="4"/>
    <x v="13"/>
    <x v="0"/>
    <n v="222"/>
    <n v="222"/>
    <n v="0"/>
    <n v="0"/>
    <x v="0"/>
  </r>
  <r>
    <x v="4"/>
    <x v="13"/>
    <x v="1"/>
    <n v="101"/>
    <n v="101"/>
    <n v="0"/>
    <n v="0"/>
    <x v="0"/>
  </r>
  <r>
    <x v="4"/>
    <x v="13"/>
    <x v="2"/>
    <n v="82"/>
    <n v="82"/>
    <n v="0"/>
    <n v="0"/>
    <x v="0"/>
  </r>
  <r>
    <x v="4"/>
    <x v="13"/>
    <x v="4"/>
    <n v="91"/>
    <n v="91"/>
    <n v="0"/>
    <n v="0"/>
    <x v="0"/>
  </r>
  <r>
    <x v="4"/>
    <x v="14"/>
    <x v="0"/>
    <n v="546"/>
    <n v="546"/>
    <n v="0"/>
    <n v="0"/>
    <x v="0"/>
  </r>
  <r>
    <x v="4"/>
    <x v="14"/>
    <x v="1"/>
    <n v="297"/>
    <n v="297"/>
    <n v="0"/>
    <n v="0"/>
    <x v="0"/>
  </r>
  <r>
    <x v="4"/>
    <x v="14"/>
    <x v="2"/>
    <n v="203"/>
    <n v="203"/>
    <n v="0"/>
    <n v="0"/>
    <x v="0"/>
  </r>
  <r>
    <x v="4"/>
    <x v="14"/>
    <x v="4"/>
    <n v="267"/>
    <n v="267"/>
    <n v="0"/>
    <n v="0"/>
    <x v="0"/>
  </r>
  <r>
    <x v="4"/>
    <x v="15"/>
    <x v="0"/>
    <n v="313"/>
    <n v="313"/>
    <n v="0"/>
    <n v="0"/>
    <x v="0"/>
  </r>
  <r>
    <x v="4"/>
    <x v="15"/>
    <x v="1"/>
    <n v="536"/>
    <n v="536"/>
    <n v="0"/>
    <n v="0"/>
    <x v="0"/>
  </r>
  <r>
    <x v="4"/>
    <x v="15"/>
    <x v="2"/>
    <n v="277"/>
    <n v="277"/>
    <n v="0"/>
    <n v="0"/>
    <x v="0"/>
  </r>
  <r>
    <x v="4"/>
    <x v="15"/>
    <x v="4"/>
    <n v="713"/>
    <n v="713"/>
    <n v="0"/>
    <n v="0"/>
    <x v="0"/>
  </r>
  <r>
    <x v="5"/>
    <x v="0"/>
    <x v="0"/>
    <n v="4136"/>
    <n v="4136"/>
    <n v="0"/>
    <n v="0"/>
    <x v="0"/>
  </r>
  <r>
    <x v="5"/>
    <x v="0"/>
    <x v="1"/>
    <n v="4953"/>
    <n v="4953"/>
    <n v="0"/>
    <n v="0"/>
    <x v="0"/>
  </r>
  <r>
    <x v="5"/>
    <x v="0"/>
    <x v="2"/>
    <n v="2962"/>
    <n v="2962"/>
    <n v="0"/>
    <n v="0"/>
    <x v="0"/>
  </r>
  <r>
    <x v="5"/>
    <x v="0"/>
    <x v="3"/>
    <n v="1333"/>
    <n v="1333"/>
    <n v="0"/>
    <n v="0"/>
    <x v="0"/>
  </r>
  <r>
    <x v="5"/>
    <x v="0"/>
    <x v="4"/>
    <n v="9794"/>
    <n v="9794"/>
    <n v="0"/>
    <n v="0"/>
    <x v="0"/>
  </r>
  <r>
    <x v="5"/>
    <x v="1"/>
    <x v="0"/>
    <n v="37"/>
    <n v="37"/>
    <n v="0"/>
    <n v="0"/>
    <x v="0"/>
  </r>
  <r>
    <x v="5"/>
    <x v="1"/>
    <x v="1"/>
    <n v="86"/>
    <n v="86"/>
    <n v="0"/>
    <n v="0"/>
    <x v="0"/>
  </r>
  <r>
    <x v="5"/>
    <x v="1"/>
    <x v="2"/>
    <n v="68"/>
    <n v="68"/>
    <n v="0"/>
    <n v="0"/>
    <x v="0"/>
  </r>
  <r>
    <x v="5"/>
    <x v="1"/>
    <x v="4"/>
    <n v="65"/>
    <n v="65"/>
    <n v="0"/>
    <n v="0"/>
    <x v="0"/>
  </r>
  <r>
    <x v="5"/>
    <x v="2"/>
    <x v="0"/>
    <n v="173"/>
    <n v="173"/>
    <n v="0"/>
    <n v="0"/>
    <x v="0"/>
  </r>
  <r>
    <x v="5"/>
    <x v="2"/>
    <x v="1"/>
    <n v="61"/>
    <n v="61"/>
    <n v="0"/>
    <n v="0"/>
    <x v="0"/>
  </r>
  <r>
    <x v="5"/>
    <x v="2"/>
    <x v="2"/>
    <n v="146"/>
    <n v="146"/>
    <n v="0"/>
    <n v="0"/>
    <x v="0"/>
  </r>
  <r>
    <x v="5"/>
    <x v="2"/>
    <x v="4"/>
    <n v="8"/>
    <n v="8"/>
    <n v="0"/>
    <n v="0"/>
    <x v="0"/>
  </r>
  <r>
    <x v="5"/>
    <x v="3"/>
    <x v="0"/>
    <n v="128"/>
    <n v="128"/>
    <n v="0"/>
    <n v="0"/>
    <x v="0"/>
  </r>
  <r>
    <x v="5"/>
    <x v="3"/>
    <x v="1"/>
    <n v="208"/>
    <n v="208"/>
    <n v="0"/>
    <n v="0"/>
    <x v="0"/>
  </r>
  <r>
    <x v="5"/>
    <x v="3"/>
    <x v="2"/>
    <n v="155"/>
    <n v="155"/>
    <n v="0"/>
    <n v="0"/>
    <x v="0"/>
  </r>
  <r>
    <x v="5"/>
    <x v="3"/>
    <x v="3"/>
    <n v="985"/>
    <n v="985"/>
    <n v="0"/>
    <n v="0"/>
    <x v="0"/>
  </r>
  <r>
    <x v="5"/>
    <x v="3"/>
    <x v="4"/>
    <n v="1889"/>
    <n v="1889"/>
    <n v="0"/>
    <n v="0"/>
    <x v="0"/>
  </r>
  <r>
    <x v="5"/>
    <x v="4"/>
    <x v="0"/>
    <n v="598"/>
    <n v="598"/>
    <n v="0"/>
    <n v="0"/>
    <x v="0"/>
  </r>
  <r>
    <x v="5"/>
    <x v="4"/>
    <x v="1"/>
    <n v="556"/>
    <n v="556"/>
    <n v="0"/>
    <n v="0"/>
    <x v="0"/>
  </r>
  <r>
    <x v="5"/>
    <x v="4"/>
    <x v="2"/>
    <n v="322"/>
    <n v="322"/>
    <n v="0"/>
    <n v="0"/>
    <x v="0"/>
  </r>
  <r>
    <x v="5"/>
    <x v="4"/>
    <x v="3"/>
    <n v="280"/>
    <n v="280"/>
    <n v="0"/>
    <n v="0"/>
    <x v="0"/>
  </r>
  <r>
    <x v="5"/>
    <x v="4"/>
    <x v="4"/>
    <n v="1128"/>
    <n v="1128"/>
    <n v="0"/>
    <n v="0"/>
    <x v="0"/>
  </r>
  <r>
    <x v="5"/>
    <x v="5"/>
    <x v="0"/>
    <n v="26"/>
    <n v="26"/>
    <n v="0"/>
    <n v="0"/>
    <x v="0"/>
  </r>
  <r>
    <x v="5"/>
    <x v="5"/>
    <x v="1"/>
    <n v="94"/>
    <n v="94"/>
    <n v="0"/>
    <n v="0"/>
    <x v="0"/>
  </r>
  <r>
    <x v="5"/>
    <x v="5"/>
    <x v="2"/>
    <n v="44"/>
    <n v="44"/>
    <n v="0"/>
    <n v="0"/>
    <x v="0"/>
  </r>
  <r>
    <x v="5"/>
    <x v="5"/>
    <x v="4"/>
    <n v="70"/>
    <n v="70"/>
    <n v="0"/>
    <n v="0"/>
    <x v="0"/>
  </r>
  <r>
    <x v="5"/>
    <x v="6"/>
    <x v="0"/>
    <n v="216"/>
    <n v="216"/>
    <n v="0"/>
    <n v="0"/>
    <x v="0"/>
  </r>
  <r>
    <x v="5"/>
    <x v="6"/>
    <x v="1"/>
    <n v="314"/>
    <n v="314"/>
    <n v="0"/>
    <n v="0"/>
    <x v="0"/>
  </r>
  <r>
    <x v="5"/>
    <x v="6"/>
    <x v="2"/>
    <n v="134"/>
    <n v="134"/>
    <n v="0"/>
    <n v="0"/>
    <x v="0"/>
  </r>
  <r>
    <x v="5"/>
    <x v="6"/>
    <x v="3"/>
    <n v="68"/>
    <n v="68"/>
    <n v="0"/>
    <n v="0"/>
    <x v="0"/>
  </r>
  <r>
    <x v="5"/>
    <x v="6"/>
    <x v="4"/>
    <n v="635"/>
    <n v="635"/>
    <n v="0"/>
    <n v="0"/>
    <x v="0"/>
  </r>
  <r>
    <x v="5"/>
    <x v="7"/>
    <x v="0"/>
    <n v="469"/>
    <n v="469"/>
    <n v="0"/>
    <n v="0"/>
    <x v="0"/>
  </r>
  <r>
    <x v="5"/>
    <x v="7"/>
    <x v="1"/>
    <n v="547"/>
    <n v="547"/>
    <n v="0"/>
    <n v="0"/>
    <x v="0"/>
  </r>
  <r>
    <x v="5"/>
    <x v="7"/>
    <x v="2"/>
    <n v="283"/>
    <n v="283"/>
    <n v="0"/>
    <n v="0"/>
    <x v="0"/>
  </r>
  <r>
    <x v="5"/>
    <x v="7"/>
    <x v="4"/>
    <n v="544"/>
    <n v="544"/>
    <n v="0"/>
    <n v="0"/>
    <x v="0"/>
  </r>
  <r>
    <x v="5"/>
    <x v="8"/>
    <x v="0"/>
    <n v="56"/>
    <n v="56"/>
    <n v="0"/>
    <n v="0"/>
    <x v="0"/>
  </r>
  <r>
    <x v="5"/>
    <x v="8"/>
    <x v="1"/>
    <n v="194"/>
    <n v="194"/>
    <n v="0"/>
    <n v="0"/>
    <x v="0"/>
  </r>
  <r>
    <x v="5"/>
    <x v="8"/>
    <x v="2"/>
    <n v="130"/>
    <n v="130"/>
    <n v="0"/>
    <n v="0"/>
    <x v="0"/>
  </r>
  <r>
    <x v="5"/>
    <x v="8"/>
    <x v="4"/>
    <n v="436"/>
    <n v="436"/>
    <n v="0"/>
    <n v="0"/>
    <x v="0"/>
  </r>
  <r>
    <x v="5"/>
    <x v="9"/>
    <x v="0"/>
    <n v="970"/>
    <n v="970"/>
    <n v="0"/>
    <n v="0"/>
    <x v="0"/>
  </r>
  <r>
    <x v="5"/>
    <x v="9"/>
    <x v="1"/>
    <n v="690"/>
    <n v="690"/>
    <n v="0"/>
    <n v="0"/>
    <x v="0"/>
  </r>
  <r>
    <x v="5"/>
    <x v="9"/>
    <x v="2"/>
    <n v="619"/>
    <n v="619"/>
    <n v="0"/>
    <n v="0"/>
    <x v="0"/>
  </r>
  <r>
    <x v="5"/>
    <x v="9"/>
    <x v="4"/>
    <n v="825"/>
    <n v="825"/>
    <n v="0"/>
    <n v="0"/>
    <x v="0"/>
  </r>
  <r>
    <x v="5"/>
    <x v="10"/>
    <x v="0"/>
    <n v="21"/>
    <n v="21"/>
    <n v="0"/>
    <n v="0"/>
    <x v="0"/>
  </r>
  <r>
    <x v="5"/>
    <x v="10"/>
    <x v="1"/>
    <n v="327"/>
    <n v="327"/>
    <n v="0"/>
    <n v="0"/>
    <x v="0"/>
  </r>
  <r>
    <x v="5"/>
    <x v="10"/>
    <x v="2"/>
    <n v="102"/>
    <n v="102"/>
    <n v="0"/>
    <n v="0"/>
    <x v="0"/>
  </r>
  <r>
    <x v="5"/>
    <x v="10"/>
    <x v="4"/>
    <n v="703"/>
    <n v="703"/>
    <n v="0"/>
    <n v="0"/>
    <x v="0"/>
  </r>
  <r>
    <x v="5"/>
    <x v="11"/>
    <x v="0"/>
    <n v="202"/>
    <n v="202"/>
    <n v="0"/>
    <n v="0"/>
    <x v="0"/>
  </r>
  <r>
    <x v="5"/>
    <x v="11"/>
    <x v="1"/>
    <n v="187"/>
    <n v="187"/>
    <n v="0"/>
    <n v="0"/>
    <x v="0"/>
  </r>
  <r>
    <x v="5"/>
    <x v="11"/>
    <x v="2"/>
    <n v="146"/>
    <n v="146"/>
    <n v="0"/>
    <n v="0"/>
    <x v="0"/>
  </r>
  <r>
    <x v="5"/>
    <x v="11"/>
    <x v="4"/>
    <n v="440"/>
    <n v="440"/>
    <n v="0"/>
    <n v="0"/>
    <x v="0"/>
  </r>
  <r>
    <x v="5"/>
    <x v="12"/>
    <x v="0"/>
    <n v="218"/>
    <n v="218"/>
    <n v="0"/>
    <n v="0"/>
    <x v="0"/>
  </r>
  <r>
    <x v="5"/>
    <x v="12"/>
    <x v="1"/>
    <n v="802"/>
    <n v="802"/>
    <n v="0"/>
    <n v="0"/>
    <x v="0"/>
  </r>
  <r>
    <x v="5"/>
    <x v="12"/>
    <x v="2"/>
    <n v="318"/>
    <n v="318"/>
    <n v="0"/>
    <n v="0"/>
    <x v="0"/>
  </r>
  <r>
    <x v="5"/>
    <x v="12"/>
    <x v="4"/>
    <n v="2034"/>
    <n v="2034"/>
    <n v="0"/>
    <n v="0"/>
    <x v="0"/>
  </r>
  <r>
    <x v="5"/>
    <x v="13"/>
    <x v="0"/>
    <n v="195"/>
    <n v="195"/>
    <n v="0"/>
    <n v="0"/>
    <x v="0"/>
  </r>
  <r>
    <x v="5"/>
    <x v="13"/>
    <x v="1"/>
    <n v="102"/>
    <n v="102"/>
    <n v="0"/>
    <n v="0"/>
    <x v="0"/>
  </r>
  <r>
    <x v="5"/>
    <x v="13"/>
    <x v="2"/>
    <n v="54"/>
    <n v="54"/>
    <n v="0"/>
    <n v="0"/>
    <x v="0"/>
  </r>
  <r>
    <x v="5"/>
    <x v="13"/>
    <x v="4"/>
    <n v="90"/>
    <n v="90"/>
    <n v="0"/>
    <n v="0"/>
    <x v="0"/>
  </r>
  <r>
    <x v="5"/>
    <x v="14"/>
    <x v="0"/>
    <n v="523"/>
    <n v="523"/>
    <n v="0"/>
    <n v="0"/>
    <x v="0"/>
  </r>
  <r>
    <x v="5"/>
    <x v="14"/>
    <x v="1"/>
    <n v="259"/>
    <n v="259"/>
    <n v="0"/>
    <n v="0"/>
    <x v="0"/>
  </r>
  <r>
    <x v="5"/>
    <x v="14"/>
    <x v="2"/>
    <n v="184"/>
    <n v="184"/>
    <n v="0"/>
    <n v="0"/>
    <x v="0"/>
  </r>
  <r>
    <x v="5"/>
    <x v="14"/>
    <x v="4"/>
    <n v="256"/>
    <n v="256"/>
    <n v="0"/>
    <n v="0"/>
    <x v="0"/>
  </r>
  <r>
    <x v="5"/>
    <x v="15"/>
    <x v="0"/>
    <n v="304"/>
    <n v="304"/>
    <n v="0"/>
    <n v="0"/>
    <x v="0"/>
  </r>
  <r>
    <x v="5"/>
    <x v="15"/>
    <x v="1"/>
    <n v="526"/>
    <n v="526"/>
    <n v="0"/>
    <n v="0"/>
    <x v="0"/>
  </r>
  <r>
    <x v="5"/>
    <x v="15"/>
    <x v="2"/>
    <n v="257"/>
    <n v="257"/>
    <n v="0"/>
    <n v="0"/>
    <x v="0"/>
  </r>
  <r>
    <x v="5"/>
    <x v="15"/>
    <x v="4"/>
    <n v="671"/>
    <n v="671"/>
    <n v="0"/>
    <n v="0"/>
    <x v="0"/>
  </r>
  <r>
    <x v="6"/>
    <x v="0"/>
    <x v="0"/>
    <n v="4459"/>
    <n v="4459"/>
    <n v="0"/>
    <n v="0"/>
    <x v="0"/>
  </r>
  <r>
    <x v="6"/>
    <x v="0"/>
    <x v="1"/>
    <n v="5390"/>
    <n v="5390"/>
    <n v="0"/>
    <n v="0"/>
    <x v="0"/>
  </r>
  <r>
    <x v="6"/>
    <x v="0"/>
    <x v="2"/>
    <n v="3318"/>
    <n v="3318"/>
    <n v="0"/>
    <n v="0"/>
    <x v="0"/>
  </r>
  <r>
    <x v="6"/>
    <x v="0"/>
    <x v="3"/>
    <n v="1661"/>
    <n v="1661"/>
    <n v="0"/>
    <n v="0"/>
    <x v="0"/>
  </r>
  <r>
    <x v="6"/>
    <x v="0"/>
    <x v="4"/>
    <n v="10884"/>
    <n v="10884"/>
    <n v="0"/>
    <n v="0"/>
    <x v="0"/>
  </r>
  <r>
    <x v="6"/>
    <x v="1"/>
    <x v="0"/>
    <n v="26"/>
    <n v="26"/>
    <n v="0"/>
    <n v="0"/>
    <x v="0"/>
  </r>
  <r>
    <x v="6"/>
    <x v="1"/>
    <x v="1"/>
    <n v="81"/>
    <n v="81"/>
    <n v="0"/>
    <n v="0"/>
    <x v="0"/>
  </r>
  <r>
    <x v="6"/>
    <x v="1"/>
    <x v="2"/>
    <n v="64"/>
    <n v="64"/>
    <n v="0"/>
    <n v="0"/>
    <x v="0"/>
  </r>
  <r>
    <x v="6"/>
    <x v="1"/>
    <x v="4"/>
    <n v="70"/>
    <n v="70"/>
    <n v="0"/>
    <n v="0"/>
    <x v="0"/>
  </r>
  <r>
    <x v="6"/>
    <x v="2"/>
    <x v="0"/>
    <n v="164"/>
    <n v="164"/>
    <n v="0"/>
    <n v="0"/>
    <x v="0"/>
  </r>
  <r>
    <x v="6"/>
    <x v="2"/>
    <x v="1"/>
    <n v="70"/>
    <n v="70"/>
    <n v="0"/>
    <n v="0"/>
    <x v="0"/>
  </r>
  <r>
    <x v="6"/>
    <x v="2"/>
    <x v="2"/>
    <n v="156"/>
    <n v="156"/>
    <n v="0"/>
    <n v="0"/>
    <x v="0"/>
  </r>
  <r>
    <x v="6"/>
    <x v="2"/>
    <x v="4"/>
    <n v="7"/>
    <n v="7"/>
    <n v="0"/>
    <n v="0"/>
    <x v="0"/>
  </r>
  <r>
    <x v="6"/>
    <x v="3"/>
    <x v="0"/>
    <n v="108"/>
    <n v="108"/>
    <n v="0"/>
    <n v="0"/>
    <x v="0"/>
  </r>
  <r>
    <x v="6"/>
    <x v="3"/>
    <x v="1"/>
    <n v="226"/>
    <n v="226"/>
    <n v="0"/>
    <n v="0"/>
    <x v="0"/>
  </r>
  <r>
    <x v="6"/>
    <x v="3"/>
    <x v="2"/>
    <n v="179"/>
    <n v="179"/>
    <n v="0"/>
    <n v="0"/>
    <x v="0"/>
  </r>
  <r>
    <x v="6"/>
    <x v="3"/>
    <x v="3"/>
    <n v="1291"/>
    <n v="1291"/>
    <n v="0"/>
    <n v="0"/>
    <x v="0"/>
  </r>
  <r>
    <x v="6"/>
    <x v="3"/>
    <x v="4"/>
    <n v="2132"/>
    <n v="2132"/>
    <n v="0"/>
    <n v="0"/>
    <x v="0"/>
  </r>
  <r>
    <x v="6"/>
    <x v="4"/>
    <x v="0"/>
    <n v="640"/>
    <n v="640"/>
    <n v="0"/>
    <n v="0"/>
    <x v="0"/>
  </r>
  <r>
    <x v="6"/>
    <x v="4"/>
    <x v="1"/>
    <n v="638"/>
    <n v="638"/>
    <n v="0"/>
    <n v="0"/>
    <x v="0"/>
  </r>
  <r>
    <x v="6"/>
    <x v="4"/>
    <x v="2"/>
    <n v="339"/>
    <n v="339"/>
    <n v="0"/>
    <n v="0"/>
    <x v="0"/>
  </r>
  <r>
    <x v="6"/>
    <x v="4"/>
    <x v="3"/>
    <n v="299"/>
    <n v="299"/>
    <n v="0"/>
    <n v="0"/>
    <x v="0"/>
  </r>
  <r>
    <x v="6"/>
    <x v="4"/>
    <x v="4"/>
    <n v="1241"/>
    <n v="1241"/>
    <n v="0"/>
    <n v="0"/>
    <x v="0"/>
  </r>
  <r>
    <x v="6"/>
    <x v="5"/>
    <x v="0"/>
    <n v="28"/>
    <n v="28"/>
    <n v="0"/>
    <n v="0"/>
    <x v="0"/>
  </r>
  <r>
    <x v="6"/>
    <x v="5"/>
    <x v="1"/>
    <n v="117"/>
    <n v="117"/>
    <n v="0"/>
    <n v="0"/>
    <x v="0"/>
  </r>
  <r>
    <x v="6"/>
    <x v="5"/>
    <x v="2"/>
    <n v="46"/>
    <n v="46"/>
    <n v="0"/>
    <n v="0"/>
    <x v="0"/>
  </r>
  <r>
    <x v="6"/>
    <x v="5"/>
    <x v="4"/>
    <n v="63"/>
    <n v="63"/>
    <n v="0"/>
    <n v="0"/>
    <x v="0"/>
  </r>
  <r>
    <x v="6"/>
    <x v="6"/>
    <x v="0"/>
    <n v="249"/>
    <n v="249"/>
    <n v="0"/>
    <n v="0"/>
    <x v="0"/>
  </r>
  <r>
    <x v="6"/>
    <x v="6"/>
    <x v="1"/>
    <n v="300"/>
    <n v="300"/>
    <n v="0"/>
    <n v="0"/>
    <x v="0"/>
  </r>
  <r>
    <x v="6"/>
    <x v="6"/>
    <x v="2"/>
    <n v="159"/>
    <n v="159"/>
    <n v="0"/>
    <n v="0"/>
    <x v="0"/>
  </r>
  <r>
    <x v="6"/>
    <x v="6"/>
    <x v="3"/>
    <n v="71"/>
    <n v="71"/>
    <n v="0"/>
    <n v="0"/>
    <x v="0"/>
  </r>
  <r>
    <x v="6"/>
    <x v="6"/>
    <x v="4"/>
    <n v="697"/>
    <n v="697"/>
    <n v="0"/>
    <n v="0"/>
    <x v="0"/>
  </r>
  <r>
    <x v="6"/>
    <x v="7"/>
    <x v="0"/>
    <n v="524"/>
    <n v="524"/>
    <n v="0"/>
    <n v="0"/>
    <x v="0"/>
  </r>
  <r>
    <x v="6"/>
    <x v="7"/>
    <x v="1"/>
    <n v="628"/>
    <n v="628"/>
    <n v="0"/>
    <n v="0"/>
    <x v="0"/>
  </r>
  <r>
    <x v="6"/>
    <x v="7"/>
    <x v="2"/>
    <n v="317"/>
    <n v="317"/>
    <n v="0"/>
    <n v="0"/>
    <x v="0"/>
  </r>
  <r>
    <x v="6"/>
    <x v="7"/>
    <x v="4"/>
    <n v="607"/>
    <n v="607"/>
    <n v="0"/>
    <n v="0"/>
    <x v="0"/>
  </r>
  <r>
    <x v="6"/>
    <x v="8"/>
    <x v="0"/>
    <n v="59"/>
    <n v="59"/>
    <n v="0"/>
    <n v="0"/>
    <x v="0"/>
  </r>
  <r>
    <x v="6"/>
    <x v="8"/>
    <x v="1"/>
    <n v="193"/>
    <n v="193"/>
    <n v="0"/>
    <n v="0"/>
    <x v="0"/>
  </r>
  <r>
    <x v="6"/>
    <x v="8"/>
    <x v="2"/>
    <n v="132"/>
    <n v="132"/>
    <n v="0"/>
    <n v="0"/>
    <x v="0"/>
  </r>
  <r>
    <x v="6"/>
    <x v="8"/>
    <x v="4"/>
    <n v="517"/>
    <n v="517"/>
    <n v="0"/>
    <n v="0"/>
    <x v="0"/>
  </r>
  <r>
    <x v="6"/>
    <x v="9"/>
    <x v="0"/>
    <n v="980"/>
    <n v="980"/>
    <n v="0"/>
    <n v="0"/>
    <x v="0"/>
  </r>
  <r>
    <x v="6"/>
    <x v="9"/>
    <x v="1"/>
    <n v="721"/>
    <n v="721"/>
    <n v="0"/>
    <n v="0"/>
    <x v="0"/>
  </r>
  <r>
    <x v="6"/>
    <x v="9"/>
    <x v="2"/>
    <n v="717"/>
    <n v="717"/>
    <n v="0"/>
    <n v="0"/>
    <x v="0"/>
  </r>
  <r>
    <x v="6"/>
    <x v="9"/>
    <x v="4"/>
    <n v="906"/>
    <n v="906"/>
    <n v="0"/>
    <n v="0"/>
    <x v="0"/>
  </r>
  <r>
    <x v="6"/>
    <x v="10"/>
    <x v="0"/>
    <n v="37"/>
    <n v="37"/>
    <n v="0"/>
    <n v="0"/>
    <x v="0"/>
  </r>
  <r>
    <x v="6"/>
    <x v="10"/>
    <x v="1"/>
    <n v="408"/>
    <n v="408"/>
    <n v="0"/>
    <n v="0"/>
    <x v="0"/>
  </r>
  <r>
    <x v="6"/>
    <x v="10"/>
    <x v="2"/>
    <n v="111"/>
    <n v="111"/>
    <n v="0"/>
    <n v="0"/>
    <x v="0"/>
  </r>
  <r>
    <x v="6"/>
    <x v="10"/>
    <x v="4"/>
    <n v="791"/>
    <n v="791"/>
    <n v="0"/>
    <n v="0"/>
    <x v="0"/>
  </r>
  <r>
    <x v="6"/>
    <x v="11"/>
    <x v="0"/>
    <n v="210"/>
    <n v="210"/>
    <n v="0"/>
    <n v="0"/>
    <x v="0"/>
  </r>
  <r>
    <x v="6"/>
    <x v="11"/>
    <x v="1"/>
    <n v="214"/>
    <n v="214"/>
    <n v="0"/>
    <n v="0"/>
    <x v="0"/>
  </r>
  <r>
    <x v="6"/>
    <x v="11"/>
    <x v="2"/>
    <n v="177"/>
    <n v="177"/>
    <n v="0"/>
    <n v="0"/>
    <x v="0"/>
  </r>
  <r>
    <x v="6"/>
    <x v="11"/>
    <x v="4"/>
    <n v="453"/>
    <n v="453"/>
    <n v="0"/>
    <n v="0"/>
    <x v="0"/>
  </r>
  <r>
    <x v="6"/>
    <x v="12"/>
    <x v="0"/>
    <n v="267"/>
    <n v="267"/>
    <n v="0"/>
    <n v="0"/>
    <x v="0"/>
  </r>
  <r>
    <x v="6"/>
    <x v="12"/>
    <x v="1"/>
    <n v="848"/>
    <n v="848"/>
    <n v="0"/>
    <n v="0"/>
    <x v="0"/>
  </r>
  <r>
    <x v="6"/>
    <x v="12"/>
    <x v="2"/>
    <n v="338"/>
    <n v="338"/>
    <n v="0"/>
    <n v="0"/>
    <x v="0"/>
  </r>
  <r>
    <x v="6"/>
    <x v="12"/>
    <x v="4"/>
    <n v="2286"/>
    <n v="2286"/>
    <n v="0"/>
    <n v="0"/>
    <x v="0"/>
  </r>
  <r>
    <x v="6"/>
    <x v="13"/>
    <x v="0"/>
    <n v="201"/>
    <n v="201"/>
    <n v="0"/>
    <n v="0"/>
    <x v="0"/>
  </r>
  <r>
    <x v="6"/>
    <x v="13"/>
    <x v="1"/>
    <n v="107"/>
    <n v="107"/>
    <n v="0"/>
    <n v="0"/>
    <x v="0"/>
  </r>
  <r>
    <x v="6"/>
    <x v="13"/>
    <x v="2"/>
    <n v="88"/>
    <n v="88"/>
    <n v="0"/>
    <n v="0"/>
    <x v="0"/>
  </r>
  <r>
    <x v="6"/>
    <x v="13"/>
    <x v="4"/>
    <n v="114"/>
    <n v="114"/>
    <n v="0"/>
    <n v="0"/>
    <x v="0"/>
  </r>
  <r>
    <x v="6"/>
    <x v="14"/>
    <x v="0"/>
    <n v="565"/>
    <n v="565"/>
    <n v="0"/>
    <n v="0"/>
    <x v="0"/>
  </r>
  <r>
    <x v="6"/>
    <x v="14"/>
    <x v="1"/>
    <n v="288"/>
    <n v="288"/>
    <n v="0"/>
    <n v="0"/>
    <x v="0"/>
  </r>
  <r>
    <x v="6"/>
    <x v="14"/>
    <x v="2"/>
    <n v="208"/>
    <n v="208"/>
    <n v="0"/>
    <n v="0"/>
    <x v="0"/>
  </r>
  <r>
    <x v="6"/>
    <x v="14"/>
    <x v="4"/>
    <n v="259"/>
    <n v="259"/>
    <n v="0"/>
    <n v="0"/>
    <x v="0"/>
  </r>
  <r>
    <x v="6"/>
    <x v="15"/>
    <x v="0"/>
    <n v="401"/>
    <n v="401"/>
    <n v="0"/>
    <n v="0"/>
    <x v="0"/>
  </r>
  <r>
    <x v="6"/>
    <x v="15"/>
    <x v="1"/>
    <n v="551"/>
    <n v="551"/>
    <n v="0"/>
    <n v="0"/>
    <x v="0"/>
  </r>
  <r>
    <x v="6"/>
    <x v="15"/>
    <x v="2"/>
    <n v="287"/>
    <n v="287"/>
    <n v="0"/>
    <n v="0"/>
    <x v="0"/>
  </r>
  <r>
    <x v="6"/>
    <x v="15"/>
    <x v="4"/>
    <n v="741"/>
    <n v="741"/>
    <n v="0"/>
    <n v="0"/>
    <x v="0"/>
  </r>
  <r>
    <x v="7"/>
    <x v="0"/>
    <x v="0"/>
    <n v="4137"/>
    <n v="4137"/>
    <n v="0"/>
    <n v="0"/>
    <x v="0"/>
  </r>
  <r>
    <x v="7"/>
    <x v="0"/>
    <x v="1"/>
    <n v="4903"/>
    <n v="4903"/>
    <n v="0"/>
    <n v="0"/>
    <x v="0"/>
  </r>
  <r>
    <x v="7"/>
    <x v="0"/>
    <x v="2"/>
    <n v="2923"/>
    <n v="2923"/>
    <n v="0"/>
    <n v="0"/>
    <x v="0"/>
  </r>
  <r>
    <x v="7"/>
    <x v="0"/>
    <x v="3"/>
    <n v="1541"/>
    <n v="1541"/>
    <n v="0"/>
    <n v="0"/>
    <x v="0"/>
  </r>
  <r>
    <x v="7"/>
    <x v="0"/>
    <x v="4"/>
    <n v="9937"/>
    <n v="9937"/>
    <n v="0"/>
    <n v="0"/>
    <x v="0"/>
  </r>
  <r>
    <x v="7"/>
    <x v="1"/>
    <x v="0"/>
    <n v="32"/>
    <n v="32"/>
    <n v="0"/>
    <n v="0"/>
    <x v="0"/>
  </r>
  <r>
    <x v="7"/>
    <x v="1"/>
    <x v="1"/>
    <n v="66"/>
    <n v="66"/>
    <n v="0"/>
    <n v="0"/>
    <x v="0"/>
  </r>
  <r>
    <x v="7"/>
    <x v="1"/>
    <x v="2"/>
    <n v="59"/>
    <n v="59"/>
    <n v="0"/>
    <n v="0"/>
    <x v="0"/>
  </r>
  <r>
    <x v="7"/>
    <x v="1"/>
    <x v="4"/>
    <n v="72"/>
    <n v="72"/>
    <n v="0"/>
    <n v="0"/>
    <x v="0"/>
  </r>
  <r>
    <x v="7"/>
    <x v="2"/>
    <x v="0"/>
    <n v="151"/>
    <n v="151"/>
    <n v="0"/>
    <n v="0"/>
    <x v="0"/>
  </r>
  <r>
    <x v="7"/>
    <x v="2"/>
    <x v="1"/>
    <n v="75"/>
    <n v="75"/>
    <n v="0"/>
    <n v="0"/>
    <x v="0"/>
  </r>
  <r>
    <x v="7"/>
    <x v="2"/>
    <x v="2"/>
    <n v="118"/>
    <n v="118"/>
    <n v="0"/>
    <n v="0"/>
    <x v="0"/>
  </r>
  <r>
    <x v="7"/>
    <x v="2"/>
    <x v="4"/>
    <n v="13"/>
    <n v="13"/>
    <n v="0"/>
    <n v="0"/>
    <x v="0"/>
  </r>
  <r>
    <x v="7"/>
    <x v="3"/>
    <x v="0"/>
    <n v="122"/>
    <n v="122"/>
    <n v="0"/>
    <n v="0"/>
    <x v="0"/>
  </r>
  <r>
    <x v="7"/>
    <x v="3"/>
    <x v="1"/>
    <n v="192"/>
    <n v="192"/>
    <n v="0"/>
    <n v="0"/>
    <x v="0"/>
  </r>
  <r>
    <x v="7"/>
    <x v="3"/>
    <x v="2"/>
    <n v="149"/>
    <n v="149"/>
    <n v="0"/>
    <n v="0"/>
    <x v="0"/>
  </r>
  <r>
    <x v="7"/>
    <x v="3"/>
    <x v="3"/>
    <n v="1107"/>
    <n v="1107"/>
    <n v="0"/>
    <n v="0"/>
    <x v="0"/>
  </r>
  <r>
    <x v="7"/>
    <x v="3"/>
    <x v="4"/>
    <n v="1904"/>
    <n v="1904"/>
    <n v="0"/>
    <n v="0"/>
    <x v="0"/>
  </r>
  <r>
    <x v="7"/>
    <x v="4"/>
    <x v="0"/>
    <n v="601"/>
    <n v="601"/>
    <n v="0"/>
    <n v="0"/>
    <x v="0"/>
  </r>
  <r>
    <x v="7"/>
    <x v="4"/>
    <x v="1"/>
    <n v="521"/>
    <n v="521"/>
    <n v="0"/>
    <n v="0"/>
    <x v="0"/>
  </r>
  <r>
    <x v="7"/>
    <x v="4"/>
    <x v="2"/>
    <n v="313"/>
    <n v="313"/>
    <n v="0"/>
    <n v="0"/>
    <x v="0"/>
  </r>
  <r>
    <x v="7"/>
    <x v="4"/>
    <x v="3"/>
    <n v="361"/>
    <n v="361"/>
    <n v="0"/>
    <n v="0"/>
    <x v="0"/>
  </r>
  <r>
    <x v="7"/>
    <x v="4"/>
    <x v="4"/>
    <n v="1155"/>
    <n v="1155"/>
    <n v="0"/>
    <n v="0"/>
    <x v="0"/>
  </r>
  <r>
    <x v="7"/>
    <x v="5"/>
    <x v="0"/>
    <n v="25"/>
    <n v="25"/>
    <n v="0"/>
    <n v="0"/>
    <x v="0"/>
  </r>
  <r>
    <x v="7"/>
    <x v="5"/>
    <x v="1"/>
    <n v="102"/>
    <n v="102"/>
    <n v="0"/>
    <n v="0"/>
    <x v="0"/>
  </r>
  <r>
    <x v="7"/>
    <x v="5"/>
    <x v="2"/>
    <n v="42"/>
    <n v="42"/>
    <n v="0"/>
    <n v="0"/>
    <x v="0"/>
  </r>
  <r>
    <x v="7"/>
    <x v="5"/>
    <x v="4"/>
    <n v="74"/>
    <n v="74"/>
    <n v="0"/>
    <n v="0"/>
    <x v="0"/>
  </r>
  <r>
    <x v="7"/>
    <x v="6"/>
    <x v="0"/>
    <n v="209"/>
    <n v="209"/>
    <n v="0"/>
    <n v="0"/>
    <x v="0"/>
  </r>
  <r>
    <x v="7"/>
    <x v="6"/>
    <x v="1"/>
    <n v="313"/>
    <n v="313"/>
    <n v="0"/>
    <n v="0"/>
    <x v="0"/>
  </r>
  <r>
    <x v="7"/>
    <x v="6"/>
    <x v="2"/>
    <n v="160"/>
    <n v="160"/>
    <n v="0"/>
    <n v="0"/>
    <x v="0"/>
  </r>
  <r>
    <x v="7"/>
    <x v="6"/>
    <x v="3"/>
    <n v="73"/>
    <n v="73"/>
    <n v="0"/>
    <n v="0"/>
    <x v="0"/>
  </r>
  <r>
    <x v="7"/>
    <x v="6"/>
    <x v="4"/>
    <n v="627"/>
    <n v="627"/>
    <n v="0"/>
    <n v="0"/>
    <x v="0"/>
  </r>
  <r>
    <x v="7"/>
    <x v="7"/>
    <x v="0"/>
    <n v="518"/>
    <n v="518"/>
    <n v="0"/>
    <n v="0"/>
    <x v="0"/>
  </r>
  <r>
    <x v="7"/>
    <x v="7"/>
    <x v="1"/>
    <n v="552"/>
    <n v="552"/>
    <n v="0"/>
    <n v="0"/>
    <x v="0"/>
  </r>
  <r>
    <x v="7"/>
    <x v="7"/>
    <x v="2"/>
    <n v="274"/>
    <n v="274"/>
    <n v="0"/>
    <n v="0"/>
    <x v="0"/>
  </r>
  <r>
    <x v="7"/>
    <x v="7"/>
    <x v="4"/>
    <n v="543"/>
    <n v="543"/>
    <n v="0"/>
    <n v="0"/>
    <x v="0"/>
  </r>
  <r>
    <x v="7"/>
    <x v="8"/>
    <x v="0"/>
    <n v="62"/>
    <n v="62"/>
    <n v="0"/>
    <n v="0"/>
    <x v="0"/>
  </r>
  <r>
    <x v="7"/>
    <x v="8"/>
    <x v="1"/>
    <n v="162"/>
    <n v="162"/>
    <n v="0"/>
    <n v="0"/>
    <x v="0"/>
  </r>
  <r>
    <x v="7"/>
    <x v="8"/>
    <x v="2"/>
    <n v="117"/>
    <n v="117"/>
    <n v="0"/>
    <n v="0"/>
    <x v="0"/>
  </r>
  <r>
    <x v="7"/>
    <x v="8"/>
    <x v="4"/>
    <n v="437"/>
    <n v="437"/>
    <n v="0"/>
    <n v="0"/>
    <x v="0"/>
  </r>
  <r>
    <x v="7"/>
    <x v="9"/>
    <x v="0"/>
    <n v="899"/>
    <n v="899"/>
    <n v="0"/>
    <n v="0"/>
    <x v="0"/>
  </r>
  <r>
    <x v="7"/>
    <x v="9"/>
    <x v="1"/>
    <n v="601"/>
    <n v="601"/>
    <n v="0"/>
    <n v="0"/>
    <x v="0"/>
  </r>
  <r>
    <x v="7"/>
    <x v="9"/>
    <x v="2"/>
    <n v="631"/>
    <n v="631"/>
    <n v="0"/>
    <n v="0"/>
    <x v="0"/>
  </r>
  <r>
    <x v="7"/>
    <x v="9"/>
    <x v="4"/>
    <n v="835"/>
    <n v="835"/>
    <n v="0"/>
    <n v="0"/>
    <x v="0"/>
  </r>
  <r>
    <x v="7"/>
    <x v="10"/>
    <x v="0"/>
    <n v="24"/>
    <n v="24"/>
    <n v="0"/>
    <n v="0"/>
    <x v="0"/>
  </r>
  <r>
    <x v="7"/>
    <x v="10"/>
    <x v="1"/>
    <n v="425"/>
    <n v="425"/>
    <n v="0"/>
    <n v="0"/>
    <x v="0"/>
  </r>
  <r>
    <x v="7"/>
    <x v="10"/>
    <x v="2"/>
    <n v="107"/>
    <n v="107"/>
    <n v="0"/>
    <n v="0"/>
    <x v="0"/>
  </r>
  <r>
    <x v="7"/>
    <x v="10"/>
    <x v="4"/>
    <n v="799"/>
    <n v="799"/>
    <n v="0"/>
    <n v="0"/>
    <x v="0"/>
  </r>
  <r>
    <x v="7"/>
    <x v="11"/>
    <x v="0"/>
    <n v="241"/>
    <n v="241"/>
    <n v="0"/>
    <n v="0"/>
    <x v="0"/>
  </r>
  <r>
    <x v="7"/>
    <x v="11"/>
    <x v="1"/>
    <n v="202"/>
    <n v="202"/>
    <n v="0"/>
    <n v="0"/>
    <x v="0"/>
  </r>
  <r>
    <x v="7"/>
    <x v="11"/>
    <x v="2"/>
    <n v="133"/>
    <n v="133"/>
    <n v="0"/>
    <n v="0"/>
    <x v="0"/>
  </r>
  <r>
    <x v="7"/>
    <x v="11"/>
    <x v="4"/>
    <n v="436"/>
    <n v="436"/>
    <n v="0"/>
    <n v="0"/>
    <x v="0"/>
  </r>
  <r>
    <x v="7"/>
    <x v="12"/>
    <x v="0"/>
    <n v="208"/>
    <n v="208"/>
    <n v="0"/>
    <n v="0"/>
    <x v="0"/>
  </r>
  <r>
    <x v="7"/>
    <x v="12"/>
    <x v="1"/>
    <n v="827"/>
    <n v="827"/>
    <n v="0"/>
    <n v="0"/>
    <x v="0"/>
  </r>
  <r>
    <x v="7"/>
    <x v="12"/>
    <x v="2"/>
    <n v="308"/>
    <n v="308"/>
    <n v="0"/>
    <n v="0"/>
    <x v="0"/>
  </r>
  <r>
    <x v="7"/>
    <x v="12"/>
    <x v="4"/>
    <n v="1998"/>
    <n v="1998"/>
    <n v="0"/>
    <n v="0"/>
    <x v="0"/>
  </r>
  <r>
    <x v="7"/>
    <x v="13"/>
    <x v="0"/>
    <n v="204"/>
    <n v="204"/>
    <n v="0"/>
    <n v="0"/>
    <x v="0"/>
  </r>
  <r>
    <x v="7"/>
    <x v="13"/>
    <x v="1"/>
    <n v="93"/>
    <n v="93"/>
    <n v="0"/>
    <n v="0"/>
    <x v="0"/>
  </r>
  <r>
    <x v="7"/>
    <x v="13"/>
    <x v="2"/>
    <n v="65"/>
    <n v="65"/>
    <n v="0"/>
    <n v="0"/>
    <x v="0"/>
  </r>
  <r>
    <x v="7"/>
    <x v="13"/>
    <x v="4"/>
    <n v="107"/>
    <n v="107"/>
    <n v="0"/>
    <n v="0"/>
    <x v="0"/>
  </r>
  <r>
    <x v="7"/>
    <x v="14"/>
    <x v="0"/>
    <n v="518"/>
    <n v="518"/>
    <n v="0"/>
    <n v="0"/>
    <x v="0"/>
  </r>
  <r>
    <x v="7"/>
    <x v="14"/>
    <x v="1"/>
    <n v="249"/>
    <n v="249"/>
    <n v="0"/>
    <n v="0"/>
    <x v="0"/>
  </r>
  <r>
    <x v="7"/>
    <x v="14"/>
    <x v="2"/>
    <n v="184"/>
    <n v="184"/>
    <n v="0"/>
    <n v="0"/>
    <x v="0"/>
  </r>
  <r>
    <x v="7"/>
    <x v="14"/>
    <x v="4"/>
    <n v="274"/>
    <n v="274"/>
    <n v="0"/>
    <n v="0"/>
    <x v="0"/>
  </r>
  <r>
    <x v="7"/>
    <x v="15"/>
    <x v="0"/>
    <n v="323"/>
    <n v="323"/>
    <n v="0"/>
    <n v="0"/>
    <x v="0"/>
  </r>
  <r>
    <x v="7"/>
    <x v="15"/>
    <x v="1"/>
    <n v="523"/>
    <n v="523"/>
    <n v="0"/>
    <n v="0"/>
    <x v="0"/>
  </r>
  <r>
    <x v="7"/>
    <x v="15"/>
    <x v="2"/>
    <n v="263"/>
    <n v="263"/>
    <n v="0"/>
    <n v="0"/>
    <x v="0"/>
  </r>
  <r>
    <x v="7"/>
    <x v="15"/>
    <x v="4"/>
    <n v="663"/>
    <n v="663"/>
    <n v="0"/>
    <n v="0"/>
    <x v="0"/>
  </r>
  <r>
    <x v="8"/>
    <x v="0"/>
    <x v="0"/>
    <n v="4091"/>
    <n v="4091"/>
    <n v="0"/>
    <n v="0"/>
    <x v="0"/>
  </r>
  <r>
    <x v="8"/>
    <x v="0"/>
    <x v="1"/>
    <n v="4905"/>
    <n v="4905"/>
    <n v="0"/>
    <n v="0"/>
    <x v="0"/>
  </r>
  <r>
    <x v="8"/>
    <x v="0"/>
    <x v="2"/>
    <n v="2966"/>
    <n v="2966"/>
    <n v="0"/>
    <n v="0"/>
    <x v="0"/>
  </r>
  <r>
    <x v="8"/>
    <x v="0"/>
    <x v="3"/>
    <n v="1510"/>
    <n v="1510"/>
    <n v="0"/>
    <n v="0"/>
    <x v="0"/>
  </r>
  <r>
    <x v="8"/>
    <x v="0"/>
    <x v="4"/>
    <n v="9754"/>
    <n v="9754"/>
    <n v="0"/>
    <n v="0"/>
    <x v="0"/>
  </r>
  <r>
    <x v="8"/>
    <x v="1"/>
    <x v="0"/>
    <n v="27"/>
    <n v="27"/>
    <n v="0"/>
    <n v="0"/>
    <x v="0"/>
  </r>
  <r>
    <x v="8"/>
    <x v="1"/>
    <x v="1"/>
    <n v="74"/>
    <n v="74"/>
    <n v="0"/>
    <n v="0"/>
    <x v="0"/>
  </r>
  <r>
    <x v="8"/>
    <x v="1"/>
    <x v="2"/>
    <n v="47"/>
    <n v="47"/>
    <n v="0"/>
    <n v="0"/>
    <x v="0"/>
  </r>
  <r>
    <x v="8"/>
    <x v="1"/>
    <x v="4"/>
    <n v="87"/>
    <n v="87"/>
    <n v="0"/>
    <n v="0"/>
    <x v="0"/>
  </r>
  <r>
    <x v="8"/>
    <x v="2"/>
    <x v="0"/>
    <n v="170"/>
    <n v="170"/>
    <n v="0"/>
    <n v="0"/>
    <x v="0"/>
  </r>
  <r>
    <x v="8"/>
    <x v="2"/>
    <x v="1"/>
    <n v="65"/>
    <n v="65"/>
    <n v="0"/>
    <n v="0"/>
    <x v="0"/>
  </r>
  <r>
    <x v="8"/>
    <x v="2"/>
    <x v="2"/>
    <n v="149"/>
    <n v="149"/>
    <n v="0"/>
    <n v="0"/>
    <x v="0"/>
  </r>
  <r>
    <x v="8"/>
    <x v="2"/>
    <x v="4"/>
    <n v="10"/>
    <n v="10"/>
    <n v="0"/>
    <n v="0"/>
    <x v="0"/>
  </r>
  <r>
    <x v="8"/>
    <x v="3"/>
    <x v="0"/>
    <n v="112"/>
    <n v="112"/>
    <n v="0"/>
    <n v="0"/>
    <x v="0"/>
  </r>
  <r>
    <x v="8"/>
    <x v="3"/>
    <x v="1"/>
    <n v="212"/>
    <n v="212"/>
    <n v="0"/>
    <n v="0"/>
    <x v="0"/>
  </r>
  <r>
    <x v="8"/>
    <x v="3"/>
    <x v="2"/>
    <n v="135"/>
    <n v="135"/>
    <n v="0"/>
    <n v="0"/>
    <x v="0"/>
  </r>
  <r>
    <x v="8"/>
    <x v="3"/>
    <x v="3"/>
    <n v="1056"/>
    <n v="1056"/>
    <n v="0"/>
    <n v="0"/>
    <x v="0"/>
  </r>
  <r>
    <x v="8"/>
    <x v="3"/>
    <x v="4"/>
    <n v="1822"/>
    <n v="1822"/>
    <n v="0"/>
    <n v="0"/>
    <x v="0"/>
  </r>
  <r>
    <x v="8"/>
    <x v="4"/>
    <x v="0"/>
    <n v="577"/>
    <n v="577"/>
    <n v="0"/>
    <n v="0"/>
    <x v="0"/>
  </r>
  <r>
    <x v="8"/>
    <x v="4"/>
    <x v="1"/>
    <n v="572"/>
    <n v="572"/>
    <n v="0"/>
    <n v="0"/>
    <x v="0"/>
  </r>
  <r>
    <x v="8"/>
    <x v="4"/>
    <x v="2"/>
    <n v="329"/>
    <n v="329"/>
    <n v="0"/>
    <n v="0"/>
    <x v="0"/>
  </r>
  <r>
    <x v="8"/>
    <x v="4"/>
    <x v="3"/>
    <n v="386"/>
    <n v="386"/>
    <n v="0"/>
    <n v="0"/>
    <x v="0"/>
  </r>
  <r>
    <x v="8"/>
    <x v="4"/>
    <x v="4"/>
    <n v="1189"/>
    <n v="1189"/>
    <n v="0"/>
    <n v="0"/>
    <x v="0"/>
  </r>
  <r>
    <x v="8"/>
    <x v="5"/>
    <x v="0"/>
    <n v="25"/>
    <n v="25"/>
    <n v="0"/>
    <n v="0"/>
    <x v="0"/>
  </r>
  <r>
    <x v="8"/>
    <x v="5"/>
    <x v="1"/>
    <n v="114"/>
    <n v="114"/>
    <n v="0"/>
    <n v="0"/>
    <x v="0"/>
  </r>
  <r>
    <x v="8"/>
    <x v="5"/>
    <x v="2"/>
    <n v="55"/>
    <n v="55"/>
    <n v="0"/>
    <n v="0"/>
    <x v="0"/>
  </r>
  <r>
    <x v="8"/>
    <x v="5"/>
    <x v="4"/>
    <n v="78"/>
    <n v="78"/>
    <n v="0"/>
    <n v="0"/>
    <x v="0"/>
  </r>
  <r>
    <x v="8"/>
    <x v="6"/>
    <x v="0"/>
    <n v="203"/>
    <n v="203"/>
    <n v="0"/>
    <n v="0"/>
    <x v="0"/>
  </r>
  <r>
    <x v="8"/>
    <x v="6"/>
    <x v="1"/>
    <n v="299"/>
    <n v="299"/>
    <n v="0"/>
    <n v="0"/>
    <x v="0"/>
  </r>
  <r>
    <x v="8"/>
    <x v="6"/>
    <x v="2"/>
    <n v="151"/>
    <n v="151"/>
    <n v="0"/>
    <n v="0"/>
    <x v="0"/>
  </r>
  <r>
    <x v="8"/>
    <x v="6"/>
    <x v="3"/>
    <n v="68"/>
    <n v="68"/>
    <n v="0"/>
    <n v="0"/>
    <x v="0"/>
  </r>
  <r>
    <x v="8"/>
    <x v="6"/>
    <x v="4"/>
    <n v="645"/>
    <n v="645"/>
    <n v="0"/>
    <n v="0"/>
    <x v="0"/>
  </r>
  <r>
    <x v="8"/>
    <x v="7"/>
    <x v="0"/>
    <n v="454"/>
    <n v="454"/>
    <n v="0"/>
    <n v="0"/>
    <x v="0"/>
  </r>
  <r>
    <x v="8"/>
    <x v="7"/>
    <x v="1"/>
    <n v="505"/>
    <n v="505"/>
    <n v="0"/>
    <n v="0"/>
    <x v="0"/>
  </r>
  <r>
    <x v="8"/>
    <x v="7"/>
    <x v="2"/>
    <n v="270"/>
    <n v="270"/>
    <n v="0"/>
    <n v="0"/>
    <x v="0"/>
  </r>
  <r>
    <x v="8"/>
    <x v="7"/>
    <x v="4"/>
    <n v="501"/>
    <n v="501"/>
    <n v="0"/>
    <n v="0"/>
    <x v="0"/>
  </r>
  <r>
    <x v="8"/>
    <x v="8"/>
    <x v="0"/>
    <n v="68"/>
    <n v="68"/>
    <n v="0"/>
    <n v="0"/>
    <x v="0"/>
  </r>
  <r>
    <x v="8"/>
    <x v="8"/>
    <x v="1"/>
    <n v="158"/>
    <n v="158"/>
    <n v="0"/>
    <n v="0"/>
    <x v="0"/>
  </r>
  <r>
    <x v="8"/>
    <x v="8"/>
    <x v="2"/>
    <n v="129"/>
    <n v="129"/>
    <n v="0"/>
    <n v="0"/>
    <x v="0"/>
  </r>
  <r>
    <x v="8"/>
    <x v="8"/>
    <x v="4"/>
    <n v="442"/>
    <n v="442"/>
    <n v="0"/>
    <n v="0"/>
    <x v="0"/>
  </r>
  <r>
    <x v="8"/>
    <x v="9"/>
    <x v="0"/>
    <n v="918"/>
    <n v="918"/>
    <n v="0"/>
    <n v="0"/>
    <x v="0"/>
  </r>
  <r>
    <x v="8"/>
    <x v="9"/>
    <x v="1"/>
    <n v="617"/>
    <n v="617"/>
    <n v="0"/>
    <n v="0"/>
    <x v="0"/>
  </r>
  <r>
    <x v="8"/>
    <x v="9"/>
    <x v="2"/>
    <n v="631"/>
    <n v="631"/>
    <n v="0"/>
    <n v="0"/>
    <x v="0"/>
  </r>
  <r>
    <x v="8"/>
    <x v="9"/>
    <x v="4"/>
    <n v="844"/>
    <n v="844"/>
    <n v="0"/>
    <n v="0"/>
    <x v="0"/>
  </r>
  <r>
    <x v="8"/>
    <x v="10"/>
    <x v="0"/>
    <n v="33"/>
    <n v="33"/>
    <n v="0"/>
    <n v="0"/>
    <x v="0"/>
  </r>
  <r>
    <x v="8"/>
    <x v="10"/>
    <x v="1"/>
    <n v="455"/>
    <n v="455"/>
    <n v="0"/>
    <n v="0"/>
    <x v="0"/>
  </r>
  <r>
    <x v="8"/>
    <x v="10"/>
    <x v="2"/>
    <n v="108"/>
    <n v="108"/>
    <n v="0"/>
    <n v="0"/>
    <x v="0"/>
  </r>
  <r>
    <x v="8"/>
    <x v="10"/>
    <x v="4"/>
    <n v="688"/>
    <n v="688"/>
    <n v="0"/>
    <n v="0"/>
    <x v="0"/>
  </r>
  <r>
    <x v="8"/>
    <x v="11"/>
    <x v="0"/>
    <n v="221"/>
    <n v="221"/>
    <n v="0"/>
    <n v="0"/>
    <x v="0"/>
  </r>
  <r>
    <x v="8"/>
    <x v="11"/>
    <x v="1"/>
    <n v="180"/>
    <n v="180"/>
    <n v="0"/>
    <n v="0"/>
    <x v="0"/>
  </r>
  <r>
    <x v="8"/>
    <x v="11"/>
    <x v="2"/>
    <n v="165"/>
    <n v="165"/>
    <n v="0"/>
    <n v="0"/>
    <x v="0"/>
  </r>
  <r>
    <x v="8"/>
    <x v="11"/>
    <x v="4"/>
    <n v="427"/>
    <n v="427"/>
    <n v="0"/>
    <n v="0"/>
    <x v="0"/>
  </r>
  <r>
    <x v="8"/>
    <x v="12"/>
    <x v="0"/>
    <n v="231"/>
    <n v="231"/>
    <n v="0"/>
    <n v="0"/>
    <x v="0"/>
  </r>
  <r>
    <x v="8"/>
    <x v="12"/>
    <x v="1"/>
    <n v="754"/>
    <n v="754"/>
    <n v="0"/>
    <n v="0"/>
    <x v="0"/>
  </r>
  <r>
    <x v="8"/>
    <x v="12"/>
    <x v="2"/>
    <n v="254"/>
    <n v="254"/>
    <n v="0"/>
    <n v="0"/>
    <x v="0"/>
  </r>
  <r>
    <x v="8"/>
    <x v="12"/>
    <x v="4"/>
    <n v="2020"/>
    <n v="2020"/>
    <n v="0"/>
    <n v="0"/>
    <x v="0"/>
  </r>
  <r>
    <x v="8"/>
    <x v="13"/>
    <x v="0"/>
    <n v="203"/>
    <n v="203"/>
    <n v="0"/>
    <n v="0"/>
    <x v="0"/>
  </r>
  <r>
    <x v="8"/>
    <x v="13"/>
    <x v="1"/>
    <n v="101"/>
    <n v="101"/>
    <n v="0"/>
    <n v="0"/>
    <x v="0"/>
  </r>
  <r>
    <x v="8"/>
    <x v="13"/>
    <x v="2"/>
    <n v="66"/>
    <n v="66"/>
    <n v="0"/>
    <n v="0"/>
    <x v="0"/>
  </r>
  <r>
    <x v="8"/>
    <x v="13"/>
    <x v="4"/>
    <n v="88"/>
    <n v="88"/>
    <n v="0"/>
    <n v="0"/>
    <x v="0"/>
  </r>
  <r>
    <x v="8"/>
    <x v="14"/>
    <x v="0"/>
    <n v="541"/>
    <n v="541"/>
    <n v="0"/>
    <n v="0"/>
    <x v="0"/>
  </r>
  <r>
    <x v="8"/>
    <x v="14"/>
    <x v="1"/>
    <n v="291"/>
    <n v="291"/>
    <n v="0"/>
    <n v="0"/>
    <x v="0"/>
  </r>
  <r>
    <x v="8"/>
    <x v="14"/>
    <x v="2"/>
    <n v="214"/>
    <n v="214"/>
    <n v="0"/>
    <n v="0"/>
    <x v="0"/>
  </r>
  <r>
    <x v="8"/>
    <x v="14"/>
    <x v="4"/>
    <n v="294"/>
    <n v="294"/>
    <n v="0"/>
    <n v="0"/>
    <x v="0"/>
  </r>
  <r>
    <x v="8"/>
    <x v="15"/>
    <x v="0"/>
    <n v="308"/>
    <n v="308"/>
    <n v="0"/>
    <n v="0"/>
    <x v="0"/>
  </r>
  <r>
    <x v="8"/>
    <x v="15"/>
    <x v="1"/>
    <n v="508"/>
    <n v="508"/>
    <n v="0"/>
    <n v="0"/>
    <x v="0"/>
  </r>
  <r>
    <x v="8"/>
    <x v="15"/>
    <x v="2"/>
    <n v="263"/>
    <n v="263"/>
    <n v="0"/>
    <n v="0"/>
    <x v="0"/>
  </r>
  <r>
    <x v="8"/>
    <x v="15"/>
    <x v="4"/>
    <n v="619"/>
    <n v="619"/>
    <n v="0"/>
    <n v="0"/>
    <x v="0"/>
  </r>
  <r>
    <x v="9"/>
    <x v="0"/>
    <x v="0"/>
    <n v="4539"/>
    <n v="4539"/>
    <n v="0"/>
    <n v="0"/>
    <x v="0"/>
  </r>
  <r>
    <x v="9"/>
    <x v="0"/>
    <x v="1"/>
    <n v="5614"/>
    <n v="5614"/>
    <n v="0"/>
    <n v="0"/>
    <x v="0"/>
  </r>
  <r>
    <x v="9"/>
    <x v="0"/>
    <x v="2"/>
    <n v="3281"/>
    <n v="3281"/>
    <n v="0"/>
    <n v="0"/>
    <x v="0"/>
  </r>
  <r>
    <x v="9"/>
    <x v="0"/>
    <x v="3"/>
    <n v="1702"/>
    <n v="1702"/>
    <n v="0"/>
    <n v="0"/>
    <x v="0"/>
  </r>
  <r>
    <x v="9"/>
    <x v="0"/>
    <x v="4"/>
    <n v="10853"/>
    <n v="10853"/>
    <n v="0"/>
    <n v="0"/>
    <x v="0"/>
  </r>
  <r>
    <x v="9"/>
    <x v="1"/>
    <x v="0"/>
    <n v="23"/>
    <n v="23"/>
    <n v="0"/>
    <n v="0"/>
    <x v="0"/>
  </r>
  <r>
    <x v="9"/>
    <x v="1"/>
    <x v="1"/>
    <n v="87"/>
    <n v="87"/>
    <n v="0"/>
    <n v="0"/>
    <x v="0"/>
  </r>
  <r>
    <x v="9"/>
    <x v="1"/>
    <x v="2"/>
    <n v="55"/>
    <n v="55"/>
    <n v="0"/>
    <n v="0"/>
    <x v="0"/>
  </r>
  <r>
    <x v="9"/>
    <x v="1"/>
    <x v="4"/>
    <n v="69"/>
    <n v="69"/>
    <n v="0"/>
    <n v="0"/>
    <x v="0"/>
  </r>
  <r>
    <x v="9"/>
    <x v="2"/>
    <x v="0"/>
    <n v="179"/>
    <n v="179"/>
    <n v="0"/>
    <n v="0"/>
    <x v="0"/>
  </r>
  <r>
    <x v="9"/>
    <x v="2"/>
    <x v="1"/>
    <n v="86"/>
    <n v="86"/>
    <n v="0"/>
    <n v="0"/>
    <x v="0"/>
  </r>
  <r>
    <x v="9"/>
    <x v="2"/>
    <x v="2"/>
    <n v="141"/>
    <n v="141"/>
    <n v="0"/>
    <n v="0"/>
    <x v="0"/>
  </r>
  <r>
    <x v="9"/>
    <x v="2"/>
    <x v="4"/>
    <n v="10"/>
    <n v="10"/>
    <n v="0"/>
    <n v="0"/>
    <x v="0"/>
  </r>
  <r>
    <x v="9"/>
    <x v="3"/>
    <x v="0"/>
    <n v="120"/>
    <n v="120"/>
    <n v="0"/>
    <n v="0"/>
    <x v="0"/>
  </r>
  <r>
    <x v="9"/>
    <x v="3"/>
    <x v="1"/>
    <n v="244"/>
    <n v="244"/>
    <n v="0"/>
    <n v="0"/>
    <x v="0"/>
  </r>
  <r>
    <x v="9"/>
    <x v="3"/>
    <x v="2"/>
    <n v="156"/>
    <n v="156"/>
    <n v="0"/>
    <n v="0"/>
    <x v="0"/>
  </r>
  <r>
    <x v="9"/>
    <x v="3"/>
    <x v="3"/>
    <n v="1230"/>
    <n v="1230"/>
    <n v="0"/>
    <n v="0"/>
    <x v="0"/>
  </r>
  <r>
    <x v="9"/>
    <x v="3"/>
    <x v="4"/>
    <n v="2037"/>
    <n v="2037"/>
    <n v="0"/>
    <n v="0"/>
    <x v="0"/>
  </r>
  <r>
    <x v="9"/>
    <x v="4"/>
    <x v="0"/>
    <n v="614"/>
    <n v="614"/>
    <n v="0"/>
    <n v="0"/>
    <x v="0"/>
  </r>
  <r>
    <x v="9"/>
    <x v="4"/>
    <x v="1"/>
    <n v="616"/>
    <n v="616"/>
    <n v="0"/>
    <n v="0"/>
    <x v="0"/>
  </r>
  <r>
    <x v="9"/>
    <x v="4"/>
    <x v="2"/>
    <n v="362"/>
    <n v="362"/>
    <n v="0"/>
    <n v="0"/>
    <x v="0"/>
  </r>
  <r>
    <x v="9"/>
    <x v="4"/>
    <x v="3"/>
    <n v="414"/>
    <n v="414"/>
    <n v="0"/>
    <n v="0"/>
    <x v="0"/>
  </r>
  <r>
    <x v="9"/>
    <x v="4"/>
    <x v="4"/>
    <n v="1305"/>
    <n v="1305"/>
    <n v="0"/>
    <n v="0"/>
    <x v="0"/>
  </r>
  <r>
    <x v="9"/>
    <x v="5"/>
    <x v="0"/>
    <n v="14"/>
    <n v="14"/>
    <n v="0"/>
    <n v="0"/>
    <x v="0"/>
  </r>
  <r>
    <x v="9"/>
    <x v="5"/>
    <x v="1"/>
    <n v="101"/>
    <n v="101"/>
    <n v="0"/>
    <n v="0"/>
    <x v="0"/>
  </r>
  <r>
    <x v="9"/>
    <x v="5"/>
    <x v="2"/>
    <n v="54"/>
    <n v="54"/>
    <n v="0"/>
    <n v="0"/>
    <x v="0"/>
  </r>
  <r>
    <x v="9"/>
    <x v="5"/>
    <x v="4"/>
    <n v="82"/>
    <n v="82"/>
    <n v="0"/>
    <n v="0"/>
    <x v="0"/>
  </r>
  <r>
    <x v="9"/>
    <x v="6"/>
    <x v="0"/>
    <n v="198"/>
    <n v="198"/>
    <n v="0"/>
    <n v="0"/>
    <x v="0"/>
  </r>
  <r>
    <x v="9"/>
    <x v="6"/>
    <x v="1"/>
    <n v="332"/>
    <n v="332"/>
    <n v="0"/>
    <n v="0"/>
    <x v="0"/>
  </r>
  <r>
    <x v="9"/>
    <x v="6"/>
    <x v="2"/>
    <n v="174"/>
    <n v="174"/>
    <n v="0"/>
    <n v="0"/>
    <x v="0"/>
  </r>
  <r>
    <x v="9"/>
    <x v="6"/>
    <x v="3"/>
    <n v="58"/>
    <n v="58"/>
    <n v="0"/>
    <n v="0"/>
    <x v="0"/>
  </r>
  <r>
    <x v="9"/>
    <x v="6"/>
    <x v="4"/>
    <n v="694"/>
    <n v="694"/>
    <n v="0"/>
    <n v="0"/>
    <x v="0"/>
  </r>
  <r>
    <x v="9"/>
    <x v="7"/>
    <x v="0"/>
    <n v="565"/>
    <n v="565"/>
    <n v="0"/>
    <n v="0"/>
    <x v="0"/>
  </r>
  <r>
    <x v="9"/>
    <x v="7"/>
    <x v="1"/>
    <n v="615"/>
    <n v="615"/>
    <n v="0"/>
    <n v="0"/>
    <x v="0"/>
  </r>
  <r>
    <x v="9"/>
    <x v="7"/>
    <x v="2"/>
    <n v="313"/>
    <n v="313"/>
    <n v="0"/>
    <n v="0"/>
    <x v="0"/>
  </r>
  <r>
    <x v="9"/>
    <x v="7"/>
    <x v="4"/>
    <n v="635"/>
    <n v="635"/>
    <n v="0"/>
    <n v="0"/>
    <x v="0"/>
  </r>
  <r>
    <x v="9"/>
    <x v="8"/>
    <x v="0"/>
    <n v="73"/>
    <n v="73"/>
    <n v="0"/>
    <n v="0"/>
    <x v="0"/>
  </r>
  <r>
    <x v="9"/>
    <x v="8"/>
    <x v="1"/>
    <n v="181"/>
    <n v="181"/>
    <n v="0"/>
    <n v="0"/>
    <x v="0"/>
  </r>
  <r>
    <x v="9"/>
    <x v="8"/>
    <x v="2"/>
    <n v="143"/>
    <n v="143"/>
    <n v="0"/>
    <n v="0"/>
    <x v="0"/>
  </r>
  <r>
    <x v="9"/>
    <x v="8"/>
    <x v="4"/>
    <n v="477"/>
    <n v="477"/>
    <n v="0"/>
    <n v="0"/>
    <x v="0"/>
  </r>
  <r>
    <x v="9"/>
    <x v="9"/>
    <x v="0"/>
    <n v="1104"/>
    <n v="1104"/>
    <n v="0"/>
    <n v="0"/>
    <x v="0"/>
  </r>
  <r>
    <x v="9"/>
    <x v="9"/>
    <x v="1"/>
    <n v="780"/>
    <n v="780"/>
    <n v="0"/>
    <n v="0"/>
    <x v="0"/>
  </r>
  <r>
    <x v="9"/>
    <x v="9"/>
    <x v="2"/>
    <n v="658"/>
    <n v="658"/>
    <n v="0"/>
    <n v="0"/>
    <x v="0"/>
  </r>
  <r>
    <x v="9"/>
    <x v="9"/>
    <x v="4"/>
    <n v="918"/>
    <n v="918"/>
    <n v="0"/>
    <n v="0"/>
    <x v="0"/>
  </r>
  <r>
    <x v="9"/>
    <x v="10"/>
    <x v="0"/>
    <n v="34"/>
    <n v="34"/>
    <n v="0"/>
    <n v="0"/>
    <x v="0"/>
  </r>
  <r>
    <x v="9"/>
    <x v="10"/>
    <x v="1"/>
    <n v="494"/>
    <n v="494"/>
    <n v="0"/>
    <n v="0"/>
    <x v="0"/>
  </r>
  <r>
    <x v="9"/>
    <x v="10"/>
    <x v="2"/>
    <n v="118"/>
    <n v="118"/>
    <n v="0"/>
    <n v="0"/>
    <x v="0"/>
  </r>
  <r>
    <x v="9"/>
    <x v="10"/>
    <x v="4"/>
    <n v="711"/>
    <n v="711"/>
    <n v="0"/>
    <n v="0"/>
    <x v="0"/>
  </r>
  <r>
    <x v="9"/>
    <x v="11"/>
    <x v="0"/>
    <n v="233"/>
    <n v="233"/>
    <n v="0"/>
    <n v="0"/>
    <x v="0"/>
  </r>
  <r>
    <x v="9"/>
    <x v="11"/>
    <x v="1"/>
    <n v="205"/>
    <n v="205"/>
    <n v="0"/>
    <n v="0"/>
    <x v="0"/>
  </r>
  <r>
    <x v="9"/>
    <x v="11"/>
    <x v="2"/>
    <n v="167"/>
    <n v="167"/>
    <n v="0"/>
    <n v="0"/>
    <x v="0"/>
  </r>
  <r>
    <x v="9"/>
    <x v="11"/>
    <x v="4"/>
    <n v="432"/>
    <n v="432"/>
    <n v="0"/>
    <n v="0"/>
    <x v="0"/>
  </r>
  <r>
    <x v="9"/>
    <x v="12"/>
    <x v="0"/>
    <n v="247"/>
    <n v="247"/>
    <n v="0"/>
    <n v="0"/>
    <x v="0"/>
  </r>
  <r>
    <x v="9"/>
    <x v="12"/>
    <x v="1"/>
    <n v="889"/>
    <n v="889"/>
    <n v="0"/>
    <n v="0"/>
    <x v="0"/>
  </r>
  <r>
    <x v="9"/>
    <x v="12"/>
    <x v="2"/>
    <n v="336"/>
    <n v="336"/>
    <n v="0"/>
    <n v="0"/>
    <x v="0"/>
  </r>
  <r>
    <x v="9"/>
    <x v="12"/>
    <x v="4"/>
    <n v="2349"/>
    <n v="2349"/>
    <n v="0"/>
    <n v="0"/>
    <x v="0"/>
  </r>
  <r>
    <x v="9"/>
    <x v="13"/>
    <x v="0"/>
    <n v="216"/>
    <n v="216"/>
    <n v="0"/>
    <n v="0"/>
    <x v="0"/>
  </r>
  <r>
    <x v="9"/>
    <x v="13"/>
    <x v="1"/>
    <n v="106"/>
    <n v="106"/>
    <n v="0"/>
    <n v="0"/>
    <x v="0"/>
  </r>
  <r>
    <x v="9"/>
    <x v="13"/>
    <x v="2"/>
    <n v="88"/>
    <n v="88"/>
    <n v="0"/>
    <n v="0"/>
    <x v="0"/>
  </r>
  <r>
    <x v="9"/>
    <x v="13"/>
    <x v="4"/>
    <n v="108"/>
    <n v="108"/>
    <n v="0"/>
    <n v="0"/>
    <x v="0"/>
  </r>
  <r>
    <x v="9"/>
    <x v="14"/>
    <x v="0"/>
    <n v="569"/>
    <n v="569"/>
    <n v="0"/>
    <n v="0"/>
    <x v="0"/>
  </r>
  <r>
    <x v="9"/>
    <x v="14"/>
    <x v="1"/>
    <n v="284"/>
    <n v="284"/>
    <n v="0"/>
    <n v="0"/>
    <x v="0"/>
  </r>
  <r>
    <x v="9"/>
    <x v="14"/>
    <x v="2"/>
    <n v="220"/>
    <n v="220"/>
    <n v="0"/>
    <n v="0"/>
    <x v="0"/>
  </r>
  <r>
    <x v="9"/>
    <x v="14"/>
    <x v="4"/>
    <n v="311"/>
    <n v="311"/>
    <n v="0"/>
    <n v="0"/>
    <x v="0"/>
  </r>
  <r>
    <x v="9"/>
    <x v="15"/>
    <x v="0"/>
    <n v="350"/>
    <n v="350"/>
    <n v="0"/>
    <n v="0"/>
    <x v="0"/>
  </r>
  <r>
    <x v="9"/>
    <x v="15"/>
    <x v="1"/>
    <n v="594"/>
    <n v="594"/>
    <n v="0"/>
    <n v="0"/>
    <x v="0"/>
  </r>
  <r>
    <x v="9"/>
    <x v="15"/>
    <x v="2"/>
    <n v="296"/>
    <n v="296"/>
    <n v="0"/>
    <n v="0"/>
    <x v="0"/>
  </r>
  <r>
    <x v="9"/>
    <x v="15"/>
    <x v="4"/>
    <n v="715"/>
    <n v="715"/>
    <n v="0"/>
    <n v="0"/>
    <x v="0"/>
  </r>
  <r>
    <x v="10"/>
    <x v="0"/>
    <x v="0"/>
    <n v="4108"/>
    <n v="4108"/>
    <n v="0"/>
    <n v="0"/>
    <x v="0"/>
  </r>
  <r>
    <x v="10"/>
    <x v="0"/>
    <x v="1"/>
    <n v="5147"/>
    <n v="5147"/>
    <n v="0"/>
    <n v="0"/>
    <x v="0"/>
  </r>
  <r>
    <x v="10"/>
    <x v="0"/>
    <x v="2"/>
    <n v="2907"/>
    <n v="2907"/>
    <n v="0"/>
    <n v="0"/>
    <x v="0"/>
  </r>
  <r>
    <x v="10"/>
    <x v="0"/>
    <x v="3"/>
    <n v="1652"/>
    <n v="1652"/>
    <n v="0"/>
    <n v="0"/>
    <x v="0"/>
  </r>
  <r>
    <x v="10"/>
    <x v="0"/>
    <x v="4"/>
    <n v="9623"/>
    <n v="9623"/>
    <n v="0"/>
    <n v="0"/>
    <x v="0"/>
  </r>
  <r>
    <x v="10"/>
    <x v="1"/>
    <x v="0"/>
    <n v="27"/>
    <n v="27"/>
    <n v="0"/>
    <n v="0"/>
    <x v="0"/>
  </r>
  <r>
    <x v="10"/>
    <x v="1"/>
    <x v="1"/>
    <n v="69"/>
    <n v="69"/>
    <n v="0"/>
    <n v="0"/>
    <x v="0"/>
  </r>
  <r>
    <x v="10"/>
    <x v="1"/>
    <x v="2"/>
    <n v="48"/>
    <n v="48"/>
    <n v="0"/>
    <n v="0"/>
    <x v="0"/>
  </r>
  <r>
    <x v="10"/>
    <x v="1"/>
    <x v="4"/>
    <n v="59"/>
    <n v="59"/>
    <n v="0"/>
    <n v="0"/>
    <x v="0"/>
  </r>
  <r>
    <x v="10"/>
    <x v="2"/>
    <x v="0"/>
    <n v="153"/>
    <n v="153"/>
    <n v="0"/>
    <n v="0"/>
    <x v="0"/>
  </r>
  <r>
    <x v="10"/>
    <x v="2"/>
    <x v="1"/>
    <n v="73"/>
    <n v="73"/>
    <n v="0"/>
    <n v="0"/>
    <x v="0"/>
  </r>
  <r>
    <x v="10"/>
    <x v="2"/>
    <x v="2"/>
    <n v="119"/>
    <n v="119"/>
    <n v="0"/>
    <n v="0"/>
    <x v="0"/>
  </r>
  <r>
    <x v="10"/>
    <x v="2"/>
    <x v="4"/>
    <n v="10"/>
    <n v="10"/>
    <n v="0"/>
    <n v="0"/>
    <x v="0"/>
  </r>
  <r>
    <x v="10"/>
    <x v="3"/>
    <x v="0"/>
    <n v="127"/>
    <n v="127"/>
    <n v="0"/>
    <n v="0"/>
    <x v="0"/>
  </r>
  <r>
    <x v="10"/>
    <x v="3"/>
    <x v="1"/>
    <n v="239"/>
    <n v="239"/>
    <n v="0"/>
    <n v="0"/>
    <x v="0"/>
  </r>
  <r>
    <x v="10"/>
    <x v="3"/>
    <x v="2"/>
    <n v="137"/>
    <n v="137"/>
    <n v="0"/>
    <n v="0"/>
    <x v="0"/>
  </r>
  <r>
    <x v="10"/>
    <x v="3"/>
    <x v="3"/>
    <n v="1174"/>
    <n v="1174"/>
    <n v="0"/>
    <n v="0"/>
    <x v="0"/>
  </r>
  <r>
    <x v="10"/>
    <x v="3"/>
    <x v="4"/>
    <n v="1712"/>
    <n v="1712"/>
    <n v="0"/>
    <n v="0"/>
    <x v="0"/>
  </r>
  <r>
    <x v="10"/>
    <x v="4"/>
    <x v="0"/>
    <n v="577"/>
    <n v="577"/>
    <n v="0"/>
    <n v="0"/>
    <x v="0"/>
  </r>
  <r>
    <x v="10"/>
    <x v="4"/>
    <x v="1"/>
    <n v="570"/>
    <n v="570"/>
    <n v="0"/>
    <n v="0"/>
    <x v="0"/>
  </r>
  <r>
    <x v="10"/>
    <x v="4"/>
    <x v="2"/>
    <n v="359"/>
    <n v="359"/>
    <n v="0"/>
    <n v="0"/>
    <x v="0"/>
  </r>
  <r>
    <x v="10"/>
    <x v="4"/>
    <x v="3"/>
    <n v="410"/>
    <n v="410"/>
    <n v="0"/>
    <n v="0"/>
    <x v="0"/>
  </r>
  <r>
    <x v="10"/>
    <x v="4"/>
    <x v="4"/>
    <n v="1177"/>
    <n v="1177"/>
    <n v="0"/>
    <n v="0"/>
    <x v="0"/>
  </r>
  <r>
    <x v="10"/>
    <x v="5"/>
    <x v="0"/>
    <n v="26"/>
    <n v="26"/>
    <n v="0"/>
    <n v="0"/>
    <x v="0"/>
  </r>
  <r>
    <x v="10"/>
    <x v="5"/>
    <x v="1"/>
    <n v="112"/>
    <n v="112"/>
    <n v="0"/>
    <n v="0"/>
    <x v="0"/>
  </r>
  <r>
    <x v="10"/>
    <x v="5"/>
    <x v="2"/>
    <n v="40"/>
    <n v="40"/>
    <n v="0"/>
    <n v="0"/>
    <x v="0"/>
  </r>
  <r>
    <x v="10"/>
    <x v="5"/>
    <x v="4"/>
    <n v="79"/>
    <n v="79"/>
    <n v="0"/>
    <n v="0"/>
    <x v="0"/>
  </r>
  <r>
    <x v="10"/>
    <x v="6"/>
    <x v="0"/>
    <n v="181"/>
    <n v="181"/>
    <n v="0"/>
    <n v="0"/>
    <x v="0"/>
  </r>
  <r>
    <x v="10"/>
    <x v="6"/>
    <x v="1"/>
    <n v="295"/>
    <n v="295"/>
    <n v="0"/>
    <n v="0"/>
    <x v="0"/>
  </r>
  <r>
    <x v="10"/>
    <x v="6"/>
    <x v="2"/>
    <n v="138"/>
    <n v="138"/>
    <n v="0"/>
    <n v="0"/>
    <x v="0"/>
  </r>
  <r>
    <x v="10"/>
    <x v="6"/>
    <x v="3"/>
    <n v="68"/>
    <n v="68"/>
    <n v="0"/>
    <n v="0"/>
    <x v="0"/>
  </r>
  <r>
    <x v="10"/>
    <x v="6"/>
    <x v="4"/>
    <n v="643"/>
    <n v="643"/>
    <n v="0"/>
    <n v="0"/>
    <x v="0"/>
  </r>
  <r>
    <x v="10"/>
    <x v="7"/>
    <x v="0"/>
    <n v="485"/>
    <n v="485"/>
    <n v="0"/>
    <n v="0"/>
    <x v="0"/>
  </r>
  <r>
    <x v="10"/>
    <x v="7"/>
    <x v="1"/>
    <n v="593"/>
    <n v="593"/>
    <n v="0"/>
    <n v="0"/>
    <x v="0"/>
  </r>
  <r>
    <x v="10"/>
    <x v="7"/>
    <x v="2"/>
    <n v="275"/>
    <n v="275"/>
    <n v="0"/>
    <n v="0"/>
    <x v="0"/>
  </r>
  <r>
    <x v="10"/>
    <x v="7"/>
    <x v="4"/>
    <n v="587"/>
    <n v="587"/>
    <n v="0"/>
    <n v="0"/>
    <x v="0"/>
  </r>
  <r>
    <x v="10"/>
    <x v="8"/>
    <x v="0"/>
    <n v="61"/>
    <n v="61"/>
    <n v="0"/>
    <n v="0"/>
    <x v="0"/>
  </r>
  <r>
    <x v="10"/>
    <x v="8"/>
    <x v="1"/>
    <n v="158"/>
    <n v="158"/>
    <n v="0"/>
    <n v="0"/>
    <x v="0"/>
  </r>
  <r>
    <x v="10"/>
    <x v="8"/>
    <x v="2"/>
    <n v="130"/>
    <n v="130"/>
    <n v="0"/>
    <n v="0"/>
    <x v="0"/>
  </r>
  <r>
    <x v="10"/>
    <x v="8"/>
    <x v="4"/>
    <n v="419"/>
    <n v="419"/>
    <n v="0"/>
    <n v="0"/>
    <x v="0"/>
  </r>
  <r>
    <x v="10"/>
    <x v="9"/>
    <x v="0"/>
    <n v="953"/>
    <n v="953"/>
    <n v="0"/>
    <n v="0"/>
    <x v="0"/>
  </r>
  <r>
    <x v="10"/>
    <x v="9"/>
    <x v="1"/>
    <n v="657"/>
    <n v="657"/>
    <n v="0"/>
    <n v="0"/>
    <x v="0"/>
  </r>
  <r>
    <x v="10"/>
    <x v="9"/>
    <x v="2"/>
    <n v="575"/>
    <n v="575"/>
    <n v="0"/>
    <n v="0"/>
    <x v="0"/>
  </r>
  <r>
    <x v="10"/>
    <x v="9"/>
    <x v="4"/>
    <n v="821"/>
    <n v="821"/>
    <n v="0"/>
    <n v="0"/>
    <x v="0"/>
  </r>
  <r>
    <x v="10"/>
    <x v="10"/>
    <x v="0"/>
    <n v="30"/>
    <n v="30"/>
    <n v="0"/>
    <n v="0"/>
    <x v="0"/>
  </r>
  <r>
    <x v="10"/>
    <x v="10"/>
    <x v="1"/>
    <n v="461"/>
    <n v="461"/>
    <n v="0"/>
    <n v="0"/>
    <x v="0"/>
  </r>
  <r>
    <x v="10"/>
    <x v="10"/>
    <x v="2"/>
    <n v="88"/>
    <n v="88"/>
    <n v="0"/>
    <n v="0"/>
    <x v="0"/>
  </r>
  <r>
    <x v="10"/>
    <x v="10"/>
    <x v="4"/>
    <n v="553"/>
    <n v="553"/>
    <n v="0"/>
    <n v="0"/>
    <x v="0"/>
  </r>
  <r>
    <x v="10"/>
    <x v="11"/>
    <x v="0"/>
    <n v="204"/>
    <n v="204"/>
    <n v="0"/>
    <n v="0"/>
    <x v="0"/>
  </r>
  <r>
    <x v="10"/>
    <x v="11"/>
    <x v="1"/>
    <n v="186"/>
    <n v="186"/>
    <n v="0"/>
    <n v="0"/>
    <x v="0"/>
  </r>
  <r>
    <x v="10"/>
    <x v="11"/>
    <x v="2"/>
    <n v="147"/>
    <n v="147"/>
    <n v="0"/>
    <n v="0"/>
    <x v="0"/>
  </r>
  <r>
    <x v="10"/>
    <x v="11"/>
    <x v="4"/>
    <n v="380"/>
    <n v="380"/>
    <n v="0"/>
    <n v="0"/>
    <x v="0"/>
  </r>
  <r>
    <x v="10"/>
    <x v="12"/>
    <x v="0"/>
    <n v="238"/>
    <n v="238"/>
    <n v="0"/>
    <n v="0"/>
    <x v="0"/>
  </r>
  <r>
    <x v="10"/>
    <x v="12"/>
    <x v="1"/>
    <n v="833"/>
    <n v="833"/>
    <n v="0"/>
    <n v="0"/>
    <x v="0"/>
  </r>
  <r>
    <x v="10"/>
    <x v="12"/>
    <x v="2"/>
    <n v="310"/>
    <n v="310"/>
    <n v="0"/>
    <n v="0"/>
    <x v="0"/>
  </r>
  <r>
    <x v="10"/>
    <x v="12"/>
    <x v="4"/>
    <n v="2174"/>
    <n v="2174"/>
    <n v="0"/>
    <n v="0"/>
    <x v="0"/>
  </r>
  <r>
    <x v="10"/>
    <x v="13"/>
    <x v="0"/>
    <n v="185"/>
    <n v="185"/>
    <n v="0"/>
    <n v="0"/>
    <x v="0"/>
  </r>
  <r>
    <x v="10"/>
    <x v="13"/>
    <x v="1"/>
    <n v="110"/>
    <n v="110"/>
    <n v="0"/>
    <n v="0"/>
    <x v="0"/>
  </r>
  <r>
    <x v="10"/>
    <x v="13"/>
    <x v="2"/>
    <n v="66"/>
    <n v="66"/>
    <n v="0"/>
    <n v="0"/>
    <x v="0"/>
  </r>
  <r>
    <x v="10"/>
    <x v="13"/>
    <x v="4"/>
    <n v="110"/>
    <n v="110"/>
    <n v="0"/>
    <n v="0"/>
    <x v="0"/>
  </r>
  <r>
    <x v="10"/>
    <x v="14"/>
    <x v="0"/>
    <n v="549"/>
    <n v="549"/>
    <n v="0"/>
    <n v="0"/>
    <x v="0"/>
  </r>
  <r>
    <x v="10"/>
    <x v="14"/>
    <x v="1"/>
    <n v="296"/>
    <n v="296"/>
    <n v="0"/>
    <n v="0"/>
    <x v="0"/>
  </r>
  <r>
    <x v="10"/>
    <x v="14"/>
    <x v="2"/>
    <n v="198"/>
    <n v="198"/>
    <n v="0"/>
    <n v="0"/>
    <x v="0"/>
  </r>
  <r>
    <x v="10"/>
    <x v="14"/>
    <x v="4"/>
    <n v="293"/>
    <n v="293"/>
    <n v="0"/>
    <n v="0"/>
    <x v="0"/>
  </r>
  <r>
    <x v="10"/>
    <x v="15"/>
    <x v="0"/>
    <n v="312"/>
    <n v="312"/>
    <n v="0"/>
    <n v="0"/>
    <x v="0"/>
  </r>
  <r>
    <x v="10"/>
    <x v="15"/>
    <x v="1"/>
    <n v="495"/>
    <n v="495"/>
    <n v="0"/>
    <n v="0"/>
    <x v="0"/>
  </r>
  <r>
    <x v="10"/>
    <x v="15"/>
    <x v="2"/>
    <n v="277"/>
    <n v="277"/>
    <n v="0"/>
    <n v="0"/>
    <x v="0"/>
  </r>
  <r>
    <x v="10"/>
    <x v="15"/>
    <x v="4"/>
    <n v="606"/>
    <n v="606"/>
    <n v="0"/>
    <n v="0"/>
    <x v="0"/>
  </r>
  <r>
    <x v="11"/>
    <x v="0"/>
    <x v="0"/>
    <n v="3723"/>
    <n v="3723"/>
    <n v="0"/>
    <n v="0"/>
    <x v="0"/>
  </r>
  <r>
    <x v="11"/>
    <x v="0"/>
    <x v="1"/>
    <n v="4860"/>
    <n v="4860"/>
    <n v="0"/>
    <n v="0"/>
    <x v="0"/>
  </r>
  <r>
    <x v="11"/>
    <x v="0"/>
    <x v="2"/>
    <n v="2835"/>
    <n v="2835"/>
    <n v="0"/>
    <n v="0"/>
    <x v="0"/>
  </r>
  <r>
    <x v="11"/>
    <x v="0"/>
    <x v="3"/>
    <n v="1539"/>
    <n v="1539"/>
    <n v="0"/>
    <n v="0"/>
    <x v="0"/>
  </r>
  <r>
    <x v="11"/>
    <x v="0"/>
    <x v="4"/>
    <n v="9630"/>
    <n v="9630"/>
    <n v="0"/>
    <n v="0"/>
    <x v="0"/>
  </r>
  <r>
    <x v="11"/>
    <x v="1"/>
    <x v="0"/>
    <n v="36"/>
    <n v="36"/>
    <n v="0"/>
    <n v="0"/>
    <x v="0"/>
  </r>
  <r>
    <x v="11"/>
    <x v="1"/>
    <x v="1"/>
    <n v="52"/>
    <n v="52"/>
    <n v="0"/>
    <n v="0"/>
    <x v="0"/>
  </r>
  <r>
    <x v="11"/>
    <x v="1"/>
    <x v="2"/>
    <n v="62"/>
    <n v="62"/>
    <n v="0"/>
    <n v="0"/>
    <x v="0"/>
  </r>
  <r>
    <x v="11"/>
    <x v="1"/>
    <x v="4"/>
    <n v="61"/>
    <n v="61"/>
    <n v="0"/>
    <n v="0"/>
    <x v="0"/>
  </r>
  <r>
    <x v="11"/>
    <x v="2"/>
    <x v="0"/>
    <n v="146"/>
    <n v="146"/>
    <n v="0"/>
    <n v="0"/>
    <x v="0"/>
  </r>
  <r>
    <x v="11"/>
    <x v="2"/>
    <x v="1"/>
    <n v="77"/>
    <n v="77"/>
    <n v="0"/>
    <n v="0"/>
    <x v="0"/>
  </r>
  <r>
    <x v="11"/>
    <x v="2"/>
    <x v="2"/>
    <n v="123"/>
    <n v="123"/>
    <n v="0"/>
    <n v="0"/>
    <x v="0"/>
  </r>
  <r>
    <x v="11"/>
    <x v="2"/>
    <x v="4"/>
    <n v="8"/>
    <n v="8"/>
    <n v="0"/>
    <n v="0"/>
    <x v="0"/>
  </r>
  <r>
    <x v="11"/>
    <x v="3"/>
    <x v="0"/>
    <n v="115"/>
    <n v="115"/>
    <n v="0"/>
    <n v="0"/>
    <x v="0"/>
  </r>
  <r>
    <x v="11"/>
    <x v="3"/>
    <x v="1"/>
    <n v="181"/>
    <n v="181"/>
    <n v="0"/>
    <n v="0"/>
    <x v="0"/>
  </r>
  <r>
    <x v="11"/>
    <x v="3"/>
    <x v="2"/>
    <n v="136"/>
    <n v="136"/>
    <n v="0"/>
    <n v="0"/>
    <x v="0"/>
  </r>
  <r>
    <x v="11"/>
    <x v="3"/>
    <x v="3"/>
    <n v="1102"/>
    <n v="1102"/>
    <n v="0"/>
    <n v="0"/>
    <x v="0"/>
  </r>
  <r>
    <x v="11"/>
    <x v="3"/>
    <x v="4"/>
    <n v="1780"/>
    <n v="1780"/>
    <n v="0"/>
    <n v="0"/>
    <x v="0"/>
  </r>
  <r>
    <x v="11"/>
    <x v="4"/>
    <x v="0"/>
    <n v="495"/>
    <n v="495"/>
    <n v="0"/>
    <n v="0"/>
    <x v="0"/>
  </r>
  <r>
    <x v="11"/>
    <x v="4"/>
    <x v="1"/>
    <n v="538"/>
    <n v="538"/>
    <n v="0"/>
    <n v="0"/>
    <x v="0"/>
  </r>
  <r>
    <x v="11"/>
    <x v="4"/>
    <x v="2"/>
    <n v="308"/>
    <n v="308"/>
    <n v="0"/>
    <n v="0"/>
    <x v="0"/>
  </r>
  <r>
    <x v="11"/>
    <x v="4"/>
    <x v="3"/>
    <n v="375"/>
    <n v="375"/>
    <n v="0"/>
    <n v="0"/>
    <x v="0"/>
  </r>
  <r>
    <x v="11"/>
    <x v="4"/>
    <x v="4"/>
    <n v="1091"/>
    <n v="1091"/>
    <n v="0"/>
    <n v="0"/>
    <x v="0"/>
  </r>
  <r>
    <x v="11"/>
    <x v="5"/>
    <x v="0"/>
    <n v="12"/>
    <n v="12"/>
    <n v="0"/>
    <n v="0"/>
    <x v="0"/>
  </r>
  <r>
    <x v="11"/>
    <x v="5"/>
    <x v="1"/>
    <n v="98"/>
    <n v="98"/>
    <n v="0"/>
    <n v="0"/>
    <x v="0"/>
  </r>
  <r>
    <x v="11"/>
    <x v="5"/>
    <x v="2"/>
    <n v="41"/>
    <n v="41"/>
    <n v="0"/>
    <n v="0"/>
    <x v="0"/>
  </r>
  <r>
    <x v="11"/>
    <x v="5"/>
    <x v="4"/>
    <n v="61"/>
    <n v="61"/>
    <n v="0"/>
    <n v="0"/>
    <x v="0"/>
  </r>
  <r>
    <x v="11"/>
    <x v="6"/>
    <x v="0"/>
    <n v="202"/>
    <n v="202"/>
    <n v="0"/>
    <n v="0"/>
    <x v="0"/>
  </r>
  <r>
    <x v="11"/>
    <x v="6"/>
    <x v="1"/>
    <n v="298"/>
    <n v="298"/>
    <n v="0"/>
    <n v="0"/>
    <x v="0"/>
  </r>
  <r>
    <x v="11"/>
    <x v="6"/>
    <x v="2"/>
    <n v="140"/>
    <n v="140"/>
    <n v="0"/>
    <n v="0"/>
    <x v="0"/>
  </r>
  <r>
    <x v="11"/>
    <x v="6"/>
    <x v="3"/>
    <n v="62"/>
    <n v="62"/>
    <n v="0"/>
    <n v="0"/>
    <x v="0"/>
  </r>
  <r>
    <x v="11"/>
    <x v="6"/>
    <x v="4"/>
    <n v="583"/>
    <n v="583"/>
    <n v="0"/>
    <n v="0"/>
    <x v="0"/>
  </r>
  <r>
    <x v="11"/>
    <x v="7"/>
    <x v="0"/>
    <n v="451"/>
    <n v="451"/>
    <n v="0"/>
    <n v="0"/>
    <x v="0"/>
  </r>
  <r>
    <x v="11"/>
    <x v="7"/>
    <x v="1"/>
    <n v="568"/>
    <n v="568"/>
    <n v="0"/>
    <n v="0"/>
    <x v="0"/>
  </r>
  <r>
    <x v="11"/>
    <x v="7"/>
    <x v="2"/>
    <n v="242"/>
    <n v="242"/>
    <n v="0"/>
    <n v="0"/>
    <x v="0"/>
  </r>
  <r>
    <x v="11"/>
    <x v="7"/>
    <x v="4"/>
    <n v="596"/>
    <n v="596"/>
    <n v="0"/>
    <n v="0"/>
    <x v="0"/>
  </r>
  <r>
    <x v="11"/>
    <x v="8"/>
    <x v="0"/>
    <n v="61"/>
    <n v="61"/>
    <n v="0"/>
    <n v="0"/>
    <x v="0"/>
  </r>
  <r>
    <x v="11"/>
    <x v="8"/>
    <x v="1"/>
    <n v="159"/>
    <n v="159"/>
    <n v="0"/>
    <n v="0"/>
    <x v="0"/>
  </r>
  <r>
    <x v="11"/>
    <x v="8"/>
    <x v="2"/>
    <n v="114"/>
    <n v="114"/>
    <n v="0"/>
    <n v="0"/>
    <x v="0"/>
  </r>
  <r>
    <x v="11"/>
    <x v="8"/>
    <x v="4"/>
    <n v="439"/>
    <n v="439"/>
    <n v="0"/>
    <n v="0"/>
    <x v="0"/>
  </r>
  <r>
    <x v="11"/>
    <x v="9"/>
    <x v="0"/>
    <n v="825"/>
    <n v="825"/>
    <n v="0"/>
    <n v="0"/>
    <x v="0"/>
  </r>
  <r>
    <x v="11"/>
    <x v="9"/>
    <x v="1"/>
    <n v="642"/>
    <n v="642"/>
    <n v="0"/>
    <n v="0"/>
    <x v="0"/>
  </r>
  <r>
    <x v="11"/>
    <x v="9"/>
    <x v="2"/>
    <n v="585"/>
    <n v="585"/>
    <n v="0"/>
    <n v="0"/>
    <x v="0"/>
  </r>
  <r>
    <x v="11"/>
    <x v="9"/>
    <x v="4"/>
    <n v="781"/>
    <n v="781"/>
    <n v="0"/>
    <n v="0"/>
    <x v="0"/>
  </r>
  <r>
    <x v="11"/>
    <x v="10"/>
    <x v="0"/>
    <n v="23"/>
    <n v="23"/>
    <n v="0"/>
    <n v="0"/>
    <x v="0"/>
  </r>
  <r>
    <x v="11"/>
    <x v="10"/>
    <x v="1"/>
    <n v="399"/>
    <n v="399"/>
    <n v="0"/>
    <n v="0"/>
    <x v="0"/>
  </r>
  <r>
    <x v="11"/>
    <x v="10"/>
    <x v="2"/>
    <n v="86"/>
    <n v="86"/>
    <n v="0"/>
    <n v="0"/>
    <x v="0"/>
  </r>
  <r>
    <x v="11"/>
    <x v="10"/>
    <x v="4"/>
    <n v="517"/>
    <n v="517"/>
    <n v="0"/>
    <n v="0"/>
    <x v="0"/>
  </r>
  <r>
    <x v="11"/>
    <x v="11"/>
    <x v="0"/>
    <n v="199"/>
    <n v="199"/>
    <n v="0"/>
    <n v="0"/>
    <x v="0"/>
  </r>
  <r>
    <x v="11"/>
    <x v="11"/>
    <x v="1"/>
    <n v="181"/>
    <n v="181"/>
    <n v="0"/>
    <n v="0"/>
    <x v="0"/>
  </r>
  <r>
    <x v="11"/>
    <x v="11"/>
    <x v="2"/>
    <n v="142"/>
    <n v="142"/>
    <n v="0"/>
    <n v="0"/>
    <x v="0"/>
  </r>
  <r>
    <x v="11"/>
    <x v="11"/>
    <x v="4"/>
    <n v="415"/>
    <n v="415"/>
    <n v="0"/>
    <n v="0"/>
    <x v="0"/>
  </r>
  <r>
    <x v="11"/>
    <x v="12"/>
    <x v="0"/>
    <n v="193"/>
    <n v="193"/>
    <n v="0"/>
    <n v="0"/>
    <x v="0"/>
  </r>
  <r>
    <x v="11"/>
    <x v="12"/>
    <x v="1"/>
    <n v="837"/>
    <n v="837"/>
    <n v="0"/>
    <n v="0"/>
    <x v="0"/>
  </r>
  <r>
    <x v="11"/>
    <x v="12"/>
    <x v="2"/>
    <n v="275"/>
    <n v="275"/>
    <n v="0"/>
    <n v="0"/>
    <x v="0"/>
  </r>
  <r>
    <x v="11"/>
    <x v="12"/>
    <x v="4"/>
    <n v="2293"/>
    <n v="2293"/>
    <n v="0"/>
    <n v="0"/>
    <x v="0"/>
  </r>
  <r>
    <x v="11"/>
    <x v="13"/>
    <x v="0"/>
    <n v="159"/>
    <n v="159"/>
    <n v="0"/>
    <n v="0"/>
    <x v="0"/>
  </r>
  <r>
    <x v="11"/>
    <x v="13"/>
    <x v="1"/>
    <n v="106"/>
    <n v="106"/>
    <n v="0"/>
    <n v="0"/>
    <x v="0"/>
  </r>
  <r>
    <x v="11"/>
    <x v="13"/>
    <x v="2"/>
    <n v="83"/>
    <n v="83"/>
    <n v="0"/>
    <n v="0"/>
    <x v="0"/>
  </r>
  <r>
    <x v="11"/>
    <x v="13"/>
    <x v="4"/>
    <n v="95"/>
    <n v="95"/>
    <n v="0"/>
    <n v="0"/>
    <x v="0"/>
  </r>
  <r>
    <x v="11"/>
    <x v="14"/>
    <x v="0"/>
    <n v="489"/>
    <n v="489"/>
    <n v="0"/>
    <n v="0"/>
    <x v="0"/>
  </r>
  <r>
    <x v="11"/>
    <x v="14"/>
    <x v="1"/>
    <n v="225"/>
    <n v="225"/>
    <n v="0"/>
    <n v="0"/>
    <x v="0"/>
  </r>
  <r>
    <x v="11"/>
    <x v="14"/>
    <x v="2"/>
    <n v="186"/>
    <n v="186"/>
    <n v="0"/>
    <n v="0"/>
    <x v="0"/>
  </r>
  <r>
    <x v="11"/>
    <x v="14"/>
    <x v="4"/>
    <n v="279"/>
    <n v="279"/>
    <n v="0"/>
    <n v="0"/>
    <x v="0"/>
  </r>
  <r>
    <x v="11"/>
    <x v="15"/>
    <x v="0"/>
    <n v="317"/>
    <n v="317"/>
    <n v="0"/>
    <n v="0"/>
    <x v="0"/>
  </r>
  <r>
    <x v="11"/>
    <x v="15"/>
    <x v="1"/>
    <n v="499"/>
    <n v="499"/>
    <n v="0"/>
    <n v="0"/>
    <x v="0"/>
  </r>
  <r>
    <x v="11"/>
    <x v="15"/>
    <x v="2"/>
    <n v="312"/>
    <n v="312"/>
    <n v="0"/>
    <n v="0"/>
    <x v="0"/>
  </r>
  <r>
    <x v="11"/>
    <x v="15"/>
    <x v="4"/>
    <n v="631"/>
    <n v="631"/>
    <n v="0"/>
    <n v="0"/>
    <x v="0"/>
  </r>
  <r>
    <x v="12"/>
    <x v="0"/>
    <x v="0"/>
    <n v="4488"/>
    <n v="4463"/>
    <n v="25"/>
    <n v="5.6016132646202104E-3"/>
    <x v="0"/>
  </r>
  <r>
    <x v="12"/>
    <x v="0"/>
    <x v="1"/>
    <n v="5281"/>
    <n v="5284"/>
    <n v="-3"/>
    <n v="-5.6775170325510998E-4"/>
    <x v="0"/>
  </r>
  <r>
    <x v="12"/>
    <x v="0"/>
    <x v="2"/>
    <n v="3207"/>
    <n v="3179"/>
    <n v="28"/>
    <n v="8.8078011953444495E-3"/>
    <x v="0"/>
  </r>
  <r>
    <x v="12"/>
    <x v="0"/>
    <x v="3"/>
    <n v="1447"/>
    <n v="1292"/>
    <n v="155"/>
    <n v="0.119969040247678"/>
    <x v="0"/>
  </r>
  <r>
    <x v="12"/>
    <x v="0"/>
    <x v="4"/>
    <n v="10199"/>
    <n v="10376"/>
    <n v="-177"/>
    <n v="-1.7058596761757899E-2"/>
    <x v="0"/>
  </r>
  <r>
    <x v="12"/>
    <x v="1"/>
    <x v="0"/>
    <n v="39"/>
    <n v="35"/>
    <n v="4"/>
    <n v="0.114285714285714"/>
    <x v="0"/>
  </r>
  <r>
    <x v="12"/>
    <x v="1"/>
    <x v="1"/>
    <n v="79"/>
    <n v="75"/>
    <n v="4"/>
    <n v="5.3333333333333302E-2"/>
    <x v="0"/>
  </r>
  <r>
    <x v="12"/>
    <x v="1"/>
    <x v="2"/>
    <n v="55"/>
    <n v="56"/>
    <n v="-1"/>
    <n v="-1.7857142857142901E-2"/>
    <x v="0"/>
  </r>
  <r>
    <x v="12"/>
    <x v="1"/>
    <x v="4"/>
    <n v="63"/>
    <n v="77"/>
    <n v="-14"/>
    <n v="-0.18181818181818199"/>
    <x v="0"/>
  </r>
  <r>
    <x v="12"/>
    <x v="2"/>
    <x v="0"/>
    <n v="158"/>
    <n v="174"/>
    <n v="-16"/>
    <n v="-9.1954022988505704E-2"/>
    <x v="0"/>
  </r>
  <r>
    <x v="12"/>
    <x v="2"/>
    <x v="1"/>
    <n v="58"/>
    <n v="83"/>
    <n v="-25"/>
    <n v="-0.30120481927710802"/>
    <x v="0"/>
  </r>
  <r>
    <x v="12"/>
    <x v="2"/>
    <x v="2"/>
    <n v="137"/>
    <n v="149"/>
    <n v="-12"/>
    <n v="-8.0536912751677805E-2"/>
    <x v="0"/>
  </r>
  <r>
    <x v="12"/>
    <x v="2"/>
    <x v="4"/>
    <n v="9"/>
    <n v="8"/>
    <n v="1"/>
    <n v="0.125"/>
    <x v="0"/>
  </r>
  <r>
    <x v="12"/>
    <x v="3"/>
    <x v="0"/>
    <n v="124"/>
    <n v="130"/>
    <n v="-6"/>
    <n v="-4.6153846153846198E-2"/>
    <x v="0"/>
  </r>
  <r>
    <x v="12"/>
    <x v="3"/>
    <x v="1"/>
    <n v="217"/>
    <n v="202"/>
    <n v="15"/>
    <n v="7.4257425742574296E-2"/>
    <x v="0"/>
  </r>
  <r>
    <x v="12"/>
    <x v="3"/>
    <x v="2"/>
    <n v="169"/>
    <n v="144"/>
    <n v="25"/>
    <n v="0.17361111111111099"/>
    <x v="0"/>
  </r>
  <r>
    <x v="12"/>
    <x v="3"/>
    <x v="3"/>
    <n v="938"/>
    <n v="972"/>
    <n v="-34"/>
    <n v="-3.4979423868312799E-2"/>
    <x v="0"/>
  </r>
  <r>
    <x v="12"/>
    <x v="3"/>
    <x v="4"/>
    <n v="1853"/>
    <n v="1999"/>
    <n v="-146"/>
    <n v="-7.3036518259129601E-2"/>
    <x v="0"/>
  </r>
  <r>
    <x v="12"/>
    <x v="4"/>
    <x v="0"/>
    <n v="609"/>
    <n v="642"/>
    <n v="-33"/>
    <n v="-5.1401869158878503E-2"/>
    <x v="0"/>
  </r>
  <r>
    <x v="12"/>
    <x v="4"/>
    <x v="1"/>
    <n v="612"/>
    <n v="544"/>
    <n v="68"/>
    <n v="0.125"/>
    <x v="0"/>
  </r>
  <r>
    <x v="12"/>
    <x v="4"/>
    <x v="2"/>
    <n v="350"/>
    <n v="343"/>
    <n v="7"/>
    <n v="2.04081632653061E-2"/>
    <x v="0"/>
  </r>
  <r>
    <x v="12"/>
    <x v="4"/>
    <x v="3"/>
    <n v="440"/>
    <n v="255"/>
    <n v="185"/>
    <n v="0.72549019607843102"/>
    <x v="0"/>
  </r>
  <r>
    <x v="12"/>
    <x v="4"/>
    <x v="4"/>
    <n v="1162"/>
    <n v="1064"/>
    <n v="98"/>
    <n v="9.2105263157894704E-2"/>
    <x v="0"/>
  </r>
  <r>
    <x v="12"/>
    <x v="5"/>
    <x v="0"/>
    <n v="33"/>
    <n v="26"/>
    <n v="7"/>
    <n v="0.269230769230769"/>
    <x v="0"/>
  </r>
  <r>
    <x v="12"/>
    <x v="5"/>
    <x v="1"/>
    <n v="105"/>
    <n v="121"/>
    <n v="-16"/>
    <n v="-0.13223140495867799"/>
    <x v="0"/>
  </r>
  <r>
    <x v="12"/>
    <x v="5"/>
    <x v="2"/>
    <n v="38"/>
    <n v="47"/>
    <n v="-9"/>
    <n v="-0.19148936170212799"/>
    <x v="0"/>
  </r>
  <r>
    <x v="12"/>
    <x v="5"/>
    <x v="4"/>
    <n v="77"/>
    <n v="66"/>
    <n v="11"/>
    <n v="0.16666666666666699"/>
    <x v="0"/>
  </r>
  <r>
    <x v="12"/>
    <x v="6"/>
    <x v="0"/>
    <n v="224"/>
    <n v="225"/>
    <n v="-1"/>
    <n v="-4.4444444444444401E-3"/>
    <x v="0"/>
  </r>
  <r>
    <x v="12"/>
    <x v="6"/>
    <x v="1"/>
    <n v="310"/>
    <n v="287"/>
    <n v="23"/>
    <n v="8.0139372822299604E-2"/>
    <x v="0"/>
  </r>
  <r>
    <x v="12"/>
    <x v="6"/>
    <x v="2"/>
    <n v="181"/>
    <n v="162"/>
    <n v="19"/>
    <n v="0.117283950617284"/>
    <x v="0"/>
  </r>
  <r>
    <x v="12"/>
    <x v="6"/>
    <x v="3"/>
    <n v="69"/>
    <n v="65"/>
    <n v="4"/>
    <n v="6.15384615384615E-2"/>
    <x v="0"/>
  </r>
  <r>
    <x v="12"/>
    <x v="6"/>
    <x v="4"/>
    <n v="638"/>
    <n v="677"/>
    <n v="-39"/>
    <n v="-5.7607090103397297E-2"/>
    <x v="0"/>
  </r>
  <r>
    <x v="12"/>
    <x v="7"/>
    <x v="0"/>
    <n v="501"/>
    <n v="525"/>
    <n v="-24"/>
    <n v="-4.57142857142857E-2"/>
    <x v="0"/>
  </r>
  <r>
    <x v="12"/>
    <x v="7"/>
    <x v="1"/>
    <n v="528"/>
    <n v="598"/>
    <n v="-70"/>
    <n v="-0.117056856187291"/>
    <x v="0"/>
  </r>
  <r>
    <x v="12"/>
    <x v="7"/>
    <x v="2"/>
    <n v="316"/>
    <n v="333"/>
    <n v="-17"/>
    <n v="-5.1051051051051101E-2"/>
    <x v="0"/>
  </r>
  <r>
    <x v="12"/>
    <x v="7"/>
    <x v="4"/>
    <n v="534"/>
    <n v="620"/>
    <n v="-86"/>
    <n v="-0.138709677419355"/>
    <x v="0"/>
  </r>
  <r>
    <x v="12"/>
    <x v="8"/>
    <x v="0"/>
    <n v="68"/>
    <n v="55"/>
    <n v="13"/>
    <n v="0.236363636363636"/>
    <x v="0"/>
  </r>
  <r>
    <x v="12"/>
    <x v="8"/>
    <x v="1"/>
    <n v="177"/>
    <n v="161"/>
    <n v="16"/>
    <n v="9.9378881987577605E-2"/>
    <x v="0"/>
  </r>
  <r>
    <x v="12"/>
    <x v="8"/>
    <x v="2"/>
    <n v="129"/>
    <n v="156"/>
    <n v="-27"/>
    <n v="-0.17307692307692299"/>
    <x v="0"/>
  </r>
  <r>
    <x v="12"/>
    <x v="8"/>
    <x v="4"/>
    <n v="434"/>
    <n v="423"/>
    <n v="11"/>
    <n v="2.6004728132387699E-2"/>
    <x v="0"/>
  </r>
  <r>
    <x v="12"/>
    <x v="9"/>
    <x v="0"/>
    <n v="1029"/>
    <n v="1043"/>
    <n v="-14"/>
    <n v="-1.34228187919463E-2"/>
    <x v="0"/>
  </r>
  <r>
    <x v="12"/>
    <x v="9"/>
    <x v="1"/>
    <n v="726"/>
    <n v="747"/>
    <n v="-21"/>
    <n v="-2.81124497991968E-2"/>
    <x v="0"/>
  </r>
  <r>
    <x v="12"/>
    <x v="9"/>
    <x v="2"/>
    <n v="651"/>
    <n v="626"/>
    <n v="25"/>
    <n v="3.9936102236421703E-2"/>
    <x v="0"/>
  </r>
  <r>
    <x v="12"/>
    <x v="9"/>
    <x v="4"/>
    <n v="821"/>
    <n v="835"/>
    <n v="-14"/>
    <n v="-1.6766467065868301E-2"/>
    <x v="0"/>
  </r>
  <r>
    <x v="12"/>
    <x v="10"/>
    <x v="0"/>
    <n v="27"/>
    <n v="28"/>
    <n v="-1"/>
    <n v="-3.5714285714285698E-2"/>
    <x v="0"/>
  </r>
  <r>
    <x v="12"/>
    <x v="10"/>
    <x v="1"/>
    <n v="410"/>
    <n v="396"/>
    <n v="14"/>
    <n v="3.5353535353535401E-2"/>
    <x v="0"/>
  </r>
  <r>
    <x v="12"/>
    <x v="10"/>
    <x v="2"/>
    <n v="110"/>
    <n v="86"/>
    <n v="24"/>
    <n v="0.27906976744186002"/>
    <x v="0"/>
  </r>
  <r>
    <x v="12"/>
    <x v="10"/>
    <x v="4"/>
    <n v="510"/>
    <n v="535"/>
    <n v="-25"/>
    <n v="-4.67289719626168E-2"/>
    <x v="0"/>
  </r>
  <r>
    <x v="12"/>
    <x v="11"/>
    <x v="0"/>
    <n v="237"/>
    <n v="249"/>
    <n v="-12"/>
    <n v="-4.81927710843374E-2"/>
    <x v="0"/>
  </r>
  <r>
    <x v="12"/>
    <x v="11"/>
    <x v="1"/>
    <n v="190"/>
    <n v="184"/>
    <n v="6"/>
    <n v="3.2608695652173898E-2"/>
    <x v="0"/>
  </r>
  <r>
    <x v="12"/>
    <x v="11"/>
    <x v="2"/>
    <n v="143"/>
    <n v="161"/>
    <n v="-18"/>
    <n v="-0.111801242236025"/>
    <x v="0"/>
  </r>
  <r>
    <x v="12"/>
    <x v="11"/>
    <x v="4"/>
    <n v="419"/>
    <n v="499"/>
    <n v="-80"/>
    <n v="-0.16032064128256501"/>
    <x v="0"/>
  </r>
  <r>
    <x v="12"/>
    <x v="12"/>
    <x v="0"/>
    <n v="266"/>
    <n v="234"/>
    <n v="32"/>
    <n v="0.13675213675213699"/>
    <x v="0"/>
  </r>
  <r>
    <x v="12"/>
    <x v="12"/>
    <x v="1"/>
    <n v="963"/>
    <n v="923"/>
    <n v="40"/>
    <n v="4.33369447453954E-2"/>
    <x v="0"/>
  </r>
  <r>
    <x v="12"/>
    <x v="12"/>
    <x v="2"/>
    <n v="346"/>
    <n v="311"/>
    <n v="35"/>
    <n v="0.112540192926045"/>
    <x v="0"/>
  </r>
  <r>
    <x v="12"/>
    <x v="12"/>
    <x v="4"/>
    <n v="2569"/>
    <n v="2453"/>
    <n v="116"/>
    <n v="4.7289033836119002E-2"/>
    <x v="0"/>
  </r>
  <r>
    <x v="12"/>
    <x v="13"/>
    <x v="0"/>
    <n v="233"/>
    <n v="222"/>
    <n v="11"/>
    <n v="4.9549549549549501E-2"/>
    <x v="0"/>
  </r>
  <r>
    <x v="12"/>
    <x v="13"/>
    <x v="1"/>
    <n v="102"/>
    <n v="107"/>
    <n v="-5"/>
    <n v="-4.67289719626168E-2"/>
    <x v="0"/>
  </r>
  <r>
    <x v="12"/>
    <x v="13"/>
    <x v="2"/>
    <n v="64"/>
    <n v="80"/>
    <n v="-16"/>
    <n v="-0.2"/>
    <x v="0"/>
  </r>
  <r>
    <x v="12"/>
    <x v="13"/>
    <x v="4"/>
    <n v="100"/>
    <n v="91"/>
    <n v="9"/>
    <n v="9.8901098901098897E-2"/>
    <x v="0"/>
  </r>
  <r>
    <x v="12"/>
    <x v="14"/>
    <x v="0"/>
    <n v="593"/>
    <n v="536"/>
    <n v="57"/>
    <n v="0.10634328358209"/>
    <x v="0"/>
  </r>
  <r>
    <x v="12"/>
    <x v="14"/>
    <x v="1"/>
    <n v="290"/>
    <n v="246"/>
    <n v="44"/>
    <n v="0.17886178861788599"/>
    <x v="0"/>
  </r>
  <r>
    <x v="12"/>
    <x v="14"/>
    <x v="2"/>
    <n v="223"/>
    <n v="242"/>
    <n v="-19"/>
    <n v="-7.8512396694214906E-2"/>
    <x v="0"/>
  </r>
  <r>
    <x v="12"/>
    <x v="14"/>
    <x v="4"/>
    <n v="304"/>
    <n v="332"/>
    <n v="-28"/>
    <n v="-8.4337349397590397E-2"/>
    <x v="0"/>
  </r>
  <r>
    <x v="12"/>
    <x v="15"/>
    <x v="0"/>
    <n v="347"/>
    <n v="339"/>
    <n v="8"/>
    <n v="2.3598820058997001E-2"/>
    <x v="0"/>
  </r>
  <r>
    <x v="12"/>
    <x v="15"/>
    <x v="1"/>
    <n v="514"/>
    <n v="610"/>
    <n v="-96"/>
    <n v="-0.15737704918032799"/>
    <x v="0"/>
  </r>
  <r>
    <x v="12"/>
    <x v="15"/>
    <x v="2"/>
    <n v="295"/>
    <n v="283"/>
    <n v="12"/>
    <n v="4.2402826855123699E-2"/>
    <x v="0"/>
  </r>
  <r>
    <x v="12"/>
    <x v="15"/>
    <x v="4"/>
    <n v="706"/>
    <n v="697"/>
    <n v="9"/>
    <n v="1.29124820659971E-2"/>
    <x v="0"/>
  </r>
  <r>
    <x v="13"/>
    <x v="0"/>
    <x v="0"/>
    <n v="3959"/>
    <n v="3843"/>
    <n v="116"/>
    <n v="3.0184751496226899E-2"/>
    <x v="0"/>
  </r>
  <r>
    <x v="13"/>
    <x v="0"/>
    <x v="1"/>
    <n v="4883"/>
    <n v="4751"/>
    <n v="132"/>
    <n v="2.77836245001052E-2"/>
    <x v="0"/>
  </r>
  <r>
    <x v="13"/>
    <x v="0"/>
    <x v="2"/>
    <n v="2922"/>
    <n v="2691"/>
    <n v="231"/>
    <n v="8.5841694537346705E-2"/>
    <x v="0"/>
  </r>
  <r>
    <x v="13"/>
    <x v="0"/>
    <x v="3"/>
    <n v="1470"/>
    <n v="1308"/>
    <n v="162"/>
    <n v="0.123853211009174"/>
    <x v="0"/>
  </r>
  <r>
    <x v="13"/>
    <x v="0"/>
    <x v="4"/>
    <n v="9659"/>
    <n v="9677"/>
    <n v="-18"/>
    <n v="-1.86008060349282E-3"/>
    <x v="0"/>
  </r>
  <r>
    <x v="13"/>
    <x v="1"/>
    <x v="0"/>
    <n v="25"/>
    <n v="21"/>
    <n v="4"/>
    <n v="0.19047619047618999"/>
    <x v="0"/>
  </r>
  <r>
    <x v="13"/>
    <x v="1"/>
    <x v="1"/>
    <n v="89"/>
    <n v="66"/>
    <n v="23"/>
    <n v="0.34848484848484901"/>
    <x v="0"/>
  </r>
  <r>
    <x v="13"/>
    <x v="1"/>
    <x v="2"/>
    <n v="53"/>
    <n v="53"/>
    <n v="0"/>
    <n v="0"/>
    <x v="0"/>
  </r>
  <r>
    <x v="13"/>
    <x v="1"/>
    <x v="4"/>
    <n v="56"/>
    <n v="72"/>
    <n v="-16"/>
    <n v="-0.22222222222222199"/>
    <x v="0"/>
  </r>
  <r>
    <x v="13"/>
    <x v="2"/>
    <x v="0"/>
    <n v="142"/>
    <n v="160"/>
    <n v="-18"/>
    <n v="-0.1125"/>
    <x v="0"/>
  </r>
  <r>
    <x v="13"/>
    <x v="2"/>
    <x v="1"/>
    <n v="59"/>
    <n v="80"/>
    <n v="-21"/>
    <n v="-0.26250000000000001"/>
    <x v="0"/>
  </r>
  <r>
    <x v="13"/>
    <x v="2"/>
    <x v="2"/>
    <n v="143"/>
    <n v="132"/>
    <n v="11"/>
    <n v="8.3333333333333301E-2"/>
    <x v="0"/>
  </r>
  <r>
    <x v="13"/>
    <x v="2"/>
    <x v="4"/>
    <n v="6"/>
    <n v="8"/>
    <n v="-2"/>
    <n v="-0.25"/>
    <x v="0"/>
  </r>
  <r>
    <x v="13"/>
    <x v="3"/>
    <x v="0"/>
    <n v="123"/>
    <n v="113"/>
    <n v="10"/>
    <n v="8.8495575221238895E-2"/>
    <x v="0"/>
  </r>
  <r>
    <x v="13"/>
    <x v="3"/>
    <x v="1"/>
    <n v="213"/>
    <n v="208"/>
    <n v="5"/>
    <n v="2.4038461538461502E-2"/>
    <x v="0"/>
  </r>
  <r>
    <x v="13"/>
    <x v="3"/>
    <x v="2"/>
    <n v="132"/>
    <n v="150"/>
    <n v="-18"/>
    <n v="-0.12"/>
    <x v="0"/>
  </r>
  <r>
    <x v="13"/>
    <x v="3"/>
    <x v="3"/>
    <n v="1040"/>
    <n v="990"/>
    <n v="50"/>
    <n v="5.0505050505050497E-2"/>
    <x v="0"/>
  </r>
  <r>
    <x v="13"/>
    <x v="3"/>
    <x v="4"/>
    <n v="1724"/>
    <n v="1783"/>
    <n v="-59"/>
    <n v="-3.3090297251822803E-2"/>
    <x v="0"/>
  </r>
  <r>
    <x v="13"/>
    <x v="4"/>
    <x v="0"/>
    <n v="558"/>
    <n v="500"/>
    <n v="58"/>
    <n v="0.11600000000000001"/>
    <x v="0"/>
  </r>
  <r>
    <x v="13"/>
    <x v="4"/>
    <x v="1"/>
    <n v="568"/>
    <n v="536"/>
    <n v="32"/>
    <n v="5.9701492537313397E-2"/>
    <x v="0"/>
  </r>
  <r>
    <x v="13"/>
    <x v="4"/>
    <x v="2"/>
    <n v="313"/>
    <n v="301"/>
    <n v="12"/>
    <n v="3.9867109634551499E-2"/>
    <x v="0"/>
  </r>
  <r>
    <x v="13"/>
    <x v="4"/>
    <x v="3"/>
    <n v="383"/>
    <n v="254"/>
    <n v="129"/>
    <n v="0.50787401574803104"/>
    <x v="0"/>
  </r>
  <r>
    <x v="13"/>
    <x v="4"/>
    <x v="4"/>
    <n v="1099"/>
    <n v="1074"/>
    <n v="25"/>
    <n v="2.3277467411545599E-2"/>
    <x v="0"/>
  </r>
  <r>
    <x v="13"/>
    <x v="5"/>
    <x v="0"/>
    <n v="24"/>
    <n v="32"/>
    <n v="-8"/>
    <n v="-0.25"/>
    <x v="0"/>
  </r>
  <r>
    <x v="13"/>
    <x v="5"/>
    <x v="1"/>
    <n v="113"/>
    <n v="99"/>
    <n v="14"/>
    <n v="0.14141414141414099"/>
    <x v="0"/>
  </r>
  <r>
    <x v="13"/>
    <x v="5"/>
    <x v="2"/>
    <n v="43"/>
    <n v="36"/>
    <n v="7"/>
    <n v="0.194444444444444"/>
    <x v="0"/>
  </r>
  <r>
    <x v="13"/>
    <x v="5"/>
    <x v="4"/>
    <n v="82"/>
    <n v="60"/>
    <n v="22"/>
    <n v="0.36666666666666697"/>
    <x v="0"/>
  </r>
  <r>
    <x v="13"/>
    <x v="6"/>
    <x v="0"/>
    <n v="194"/>
    <n v="181"/>
    <n v="13"/>
    <n v="7.18232044198895E-2"/>
    <x v="0"/>
  </r>
  <r>
    <x v="13"/>
    <x v="6"/>
    <x v="1"/>
    <n v="313"/>
    <n v="295"/>
    <n v="18"/>
    <n v="6.1016949152542403E-2"/>
    <x v="0"/>
  </r>
  <r>
    <x v="13"/>
    <x v="6"/>
    <x v="2"/>
    <n v="132"/>
    <n v="127"/>
    <n v="5"/>
    <n v="3.9370078740157501E-2"/>
    <x v="0"/>
  </r>
  <r>
    <x v="13"/>
    <x v="6"/>
    <x v="3"/>
    <n v="47"/>
    <n v="64"/>
    <n v="-17"/>
    <n v="-0.265625"/>
    <x v="0"/>
  </r>
  <r>
    <x v="13"/>
    <x v="6"/>
    <x v="4"/>
    <n v="645"/>
    <n v="648"/>
    <n v="-3"/>
    <n v="-4.6296296296296302E-3"/>
    <x v="0"/>
  </r>
  <r>
    <x v="13"/>
    <x v="7"/>
    <x v="0"/>
    <n v="482"/>
    <n v="473"/>
    <n v="9"/>
    <n v="1.90274841437632E-2"/>
    <x v="0"/>
  </r>
  <r>
    <x v="13"/>
    <x v="7"/>
    <x v="1"/>
    <n v="545"/>
    <n v="498"/>
    <n v="47"/>
    <n v="9.4377510040160595E-2"/>
    <x v="0"/>
  </r>
  <r>
    <x v="13"/>
    <x v="7"/>
    <x v="2"/>
    <n v="287"/>
    <n v="263"/>
    <n v="24"/>
    <n v="9.1254752851711002E-2"/>
    <x v="0"/>
  </r>
  <r>
    <x v="13"/>
    <x v="7"/>
    <x v="4"/>
    <n v="529"/>
    <n v="557"/>
    <n v="-28"/>
    <n v="-5.0269299820466802E-2"/>
    <x v="0"/>
  </r>
  <r>
    <x v="13"/>
    <x v="8"/>
    <x v="0"/>
    <n v="62"/>
    <n v="56"/>
    <n v="6"/>
    <n v="0.107142857142857"/>
    <x v="0"/>
  </r>
  <r>
    <x v="13"/>
    <x v="8"/>
    <x v="1"/>
    <n v="160"/>
    <n v="174"/>
    <n v="-14"/>
    <n v="-8.04597701149425E-2"/>
    <x v="0"/>
  </r>
  <r>
    <x v="13"/>
    <x v="8"/>
    <x v="2"/>
    <n v="113"/>
    <n v="109"/>
    <n v="4"/>
    <n v="3.6697247706422E-2"/>
    <x v="0"/>
  </r>
  <r>
    <x v="13"/>
    <x v="8"/>
    <x v="4"/>
    <n v="437"/>
    <n v="390"/>
    <n v="47"/>
    <n v="0.120512820512821"/>
    <x v="0"/>
  </r>
  <r>
    <x v="13"/>
    <x v="9"/>
    <x v="0"/>
    <n v="899"/>
    <n v="950"/>
    <n v="-51"/>
    <n v="-5.36842105263158E-2"/>
    <x v="0"/>
  </r>
  <r>
    <x v="13"/>
    <x v="9"/>
    <x v="1"/>
    <n v="595"/>
    <n v="635"/>
    <n v="-40"/>
    <n v="-6.2992125984251995E-2"/>
    <x v="0"/>
  </r>
  <r>
    <x v="13"/>
    <x v="9"/>
    <x v="2"/>
    <n v="589"/>
    <n v="535"/>
    <n v="54"/>
    <n v="0.10093457943925201"/>
    <x v="0"/>
  </r>
  <r>
    <x v="13"/>
    <x v="9"/>
    <x v="4"/>
    <n v="773"/>
    <n v="800"/>
    <n v="-27"/>
    <n v="-3.3750000000000002E-2"/>
    <x v="0"/>
  </r>
  <r>
    <x v="13"/>
    <x v="10"/>
    <x v="0"/>
    <n v="20"/>
    <n v="31"/>
    <n v="-11"/>
    <n v="-0.35483870967741898"/>
    <x v="0"/>
  </r>
  <r>
    <x v="13"/>
    <x v="10"/>
    <x v="1"/>
    <n v="317"/>
    <n v="284"/>
    <n v="33"/>
    <n v="0.11619718309859201"/>
    <x v="0"/>
  </r>
  <r>
    <x v="13"/>
    <x v="10"/>
    <x v="2"/>
    <n v="91"/>
    <n v="79"/>
    <n v="12"/>
    <n v="0.151898734177215"/>
    <x v="0"/>
  </r>
  <r>
    <x v="13"/>
    <x v="10"/>
    <x v="4"/>
    <n v="560"/>
    <n v="535"/>
    <n v="25"/>
    <n v="4.67289719626168E-2"/>
    <x v="0"/>
  </r>
  <r>
    <x v="13"/>
    <x v="11"/>
    <x v="0"/>
    <n v="195"/>
    <n v="165"/>
    <n v="30"/>
    <n v="0.18181818181818199"/>
    <x v="0"/>
  </r>
  <r>
    <x v="13"/>
    <x v="11"/>
    <x v="1"/>
    <n v="197"/>
    <n v="165"/>
    <n v="32"/>
    <n v="0.19393939393939399"/>
    <x v="0"/>
  </r>
  <r>
    <x v="13"/>
    <x v="11"/>
    <x v="2"/>
    <n v="146"/>
    <n v="131"/>
    <n v="15"/>
    <n v="0.114503816793893"/>
    <x v="0"/>
  </r>
  <r>
    <x v="13"/>
    <x v="11"/>
    <x v="4"/>
    <n v="432"/>
    <n v="397"/>
    <n v="35"/>
    <n v="8.8161209068010102E-2"/>
    <x v="0"/>
  </r>
  <r>
    <x v="13"/>
    <x v="12"/>
    <x v="0"/>
    <n v="235"/>
    <n v="210"/>
    <n v="25"/>
    <n v="0.119047619047619"/>
    <x v="0"/>
  </r>
  <r>
    <x v="13"/>
    <x v="12"/>
    <x v="1"/>
    <n v="892"/>
    <n v="874"/>
    <n v="18"/>
    <n v="2.0594965675057201E-2"/>
    <x v="0"/>
  </r>
  <r>
    <x v="13"/>
    <x v="12"/>
    <x v="2"/>
    <n v="324"/>
    <n v="315"/>
    <n v="9"/>
    <n v="2.8571428571428598E-2"/>
    <x v="0"/>
  </r>
  <r>
    <x v="13"/>
    <x v="12"/>
    <x v="4"/>
    <n v="2278"/>
    <n v="2277"/>
    <n v="1"/>
    <n v="4.3917435221783001E-4"/>
    <x v="0"/>
  </r>
  <r>
    <x v="13"/>
    <x v="13"/>
    <x v="0"/>
    <n v="194"/>
    <n v="174"/>
    <n v="20"/>
    <n v="0.114942528735632"/>
    <x v="0"/>
  </r>
  <r>
    <x v="13"/>
    <x v="13"/>
    <x v="1"/>
    <n v="93"/>
    <n v="82"/>
    <n v="11"/>
    <n v="0.134146341463415"/>
    <x v="0"/>
  </r>
  <r>
    <x v="13"/>
    <x v="13"/>
    <x v="2"/>
    <n v="81"/>
    <n v="64"/>
    <n v="17"/>
    <n v="0.265625"/>
    <x v="0"/>
  </r>
  <r>
    <x v="13"/>
    <x v="13"/>
    <x v="4"/>
    <n v="101"/>
    <n v="93"/>
    <n v="8"/>
    <n v="8.6021505376344107E-2"/>
    <x v="0"/>
  </r>
  <r>
    <x v="13"/>
    <x v="14"/>
    <x v="0"/>
    <n v="512"/>
    <n v="483"/>
    <n v="29"/>
    <n v="6.0041407867494803E-2"/>
    <x v="0"/>
  </r>
  <r>
    <x v="13"/>
    <x v="14"/>
    <x v="1"/>
    <n v="241"/>
    <n v="276"/>
    <n v="-35"/>
    <n v="-0.126811594202899"/>
    <x v="0"/>
  </r>
  <r>
    <x v="13"/>
    <x v="14"/>
    <x v="2"/>
    <n v="213"/>
    <n v="170"/>
    <n v="43"/>
    <n v="0.252941176470588"/>
    <x v="0"/>
  </r>
  <r>
    <x v="13"/>
    <x v="14"/>
    <x v="4"/>
    <n v="263"/>
    <n v="280"/>
    <n v="-17"/>
    <n v="-6.07142857142857E-2"/>
    <x v="0"/>
  </r>
  <r>
    <x v="13"/>
    <x v="15"/>
    <x v="0"/>
    <n v="294"/>
    <n v="294"/>
    <n v="0"/>
    <n v="0"/>
    <x v="0"/>
  </r>
  <r>
    <x v="13"/>
    <x v="15"/>
    <x v="1"/>
    <n v="488"/>
    <n v="479"/>
    <n v="9"/>
    <n v="1.87891440501044E-2"/>
    <x v="0"/>
  </r>
  <r>
    <x v="13"/>
    <x v="15"/>
    <x v="2"/>
    <n v="262"/>
    <n v="226"/>
    <n v="36"/>
    <n v="0.15929203539823"/>
    <x v="0"/>
  </r>
  <r>
    <x v="13"/>
    <x v="15"/>
    <x v="4"/>
    <n v="674"/>
    <n v="703"/>
    <n v="-29"/>
    <n v="-4.1251778093883397E-2"/>
    <x v="0"/>
  </r>
  <r>
    <x v="14"/>
    <x v="0"/>
    <x v="0"/>
    <n v="3899"/>
    <n v="4248.0952380952403"/>
    <n v="-349.09523809523898"/>
    <n v="-8.2176885999327501E-2"/>
    <x v="0"/>
  </r>
  <r>
    <x v="14"/>
    <x v="0"/>
    <x v="1"/>
    <n v="5287"/>
    <n v="5286.2857142857101"/>
    <n v="0.71428571428532495"/>
    <n v="1.3512052751046599E-4"/>
    <x v="0"/>
  </r>
  <r>
    <x v="14"/>
    <x v="0"/>
    <x v="2"/>
    <n v="3041"/>
    <n v="3069.5238095238101"/>
    <n v="-28.5238095238096"/>
    <n v="-9.2925845485572808E-3"/>
    <x v="0"/>
  </r>
  <r>
    <x v="14"/>
    <x v="0"/>
    <x v="3"/>
    <n v="1686"/>
    <n v="1496"/>
    <n v="190"/>
    <n v="0.12700534759358301"/>
    <x v="0"/>
  </r>
  <r>
    <x v="14"/>
    <x v="0"/>
    <x v="4"/>
    <n v="10630"/>
    <n v="10444.761904761899"/>
    <n v="185.23809523809501"/>
    <n v="1.77350232515729E-2"/>
    <x v="0"/>
  </r>
  <r>
    <x v="14"/>
    <x v="1"/>
    <x v="0"/>
    <n v="37"/>
    <n v="19.904761904761902"/>
    <n v="17.095238095238098"/>
    <n v="0.85885167464114798"/>
    <x v="0"/>
  </r>
  <r>
    <x v="14"/>
    <x v="1"/>
    <x v="1"/>
    <n v="72"/>
    <n v="79.619047619047606"/>
    <n v="-7.6190476190476204"/>
    <n v="-9.5693779904306206E-2"/>
    <x v="0"/>
  </r>
  <r>
    <x v="14"/>
    <x v="1"/>
    <x v="2"/>
    <n v="58"/>
    <n v="56.571428571428598"/>
    <n v="1.4285714285714199"/>
    <n v="2.52525252525252E-2"/>
    <x v="0"/>
  </r>
  <r>
    <x v="14"/>
    <x v="1"/>
    <x v="4"/>
    <n v="59"/>
    <n v="83.809523809523796"/>
    <n v="-24.8095238095238"/>
    <n v="-0.29602272727272699"/>
    <x v="0"/>
  </r>
  <r>
    <x v="14"/>
    <x v="2"/>
    <x v="0"/>
    <n v="166"/>
    <n v="122.571428571429"/>
    <n v="43.428571428571402"/>
    <n v="0.35431235431235403"/>
    <x v="0"/>
  </r>
  <r>
    <x v="14"/>
    <x v="2"/>
    <x v="1"/>
    <n v="85"/>
    <n v="73.3333333333333"/>
    <n v="11.6666666666667"/>
    <n v="0.15909090909090901"/>
    <x v="0"/>
  </r>
  <r>
    <x v="14"/>
    <x v="2"/>
    <x v="2"/>
    <n v="127"/>
    <n v="126.761904761905"/>
    <n v="0.23809523809522701"/>
    <n v="1.8782870022538501E-3"/>
    <x v="0"/>
  </r>
  <r>
    <x v="14"/>
    <x v="2"/>
    <x v="4"/>
    <n v="6"/>
    <n v="8.3809523809523796"/>
    <n v="-2.38095238095238"/>
    <n v="-0.28409090909090901"/>
    <x v="0"/>
  </r>
  <r>
    <x v="14"/>
    <x v="3"/>
    <x v="0"/>
    <n v="102"/>
    <n v="120.47619047619"/>
    <n v="-18.476190476190499"/>
    <n v="-0.15335968379446599"/>
    <x v="0"/>
  </r>
  <r>
    <x v="14"/>
    <x v="3"/>
    <x v="1"/>
    <n v="279"/>
    <n v="215.80952380952399"/>
    <n v="63.190476190476197"/>
    <n v="0.29280670785525098"/>
    <x v="0"/>
  </r>
  <r>
    <x v="14"/>
    <x v="3"/>
    <x v="2"/>
    <n v="165"/>
    <n v="141.42857142857099"/>
    <n v="23.571428571428601"/>
    <n v="0.16666666666666699"/>
    <x v="0"/>
  </r>
  <r>
    <x v="14"/>
    <x v="3"/>
    <x v="3"/>
    <n v="1194"/>
    <n v="1127.2380952381"/>
    <n v="66.761904761904802"/>
    <n v="5.9226089895234903E-2"/>
    <x v="0"/>
  </r>
  <r>
    <x v="14"/>
    <x v="3"/>
    <x v="4"/>
    <n v="1838"/>
    <n v="2081.61904761905"/>
    <n v="-243.61904761904799"/>
    <n v="-0.117033444663037"/>
    <x v="0"/>
  </r>
  <r>
    <x v="14"/>
    <x v="4"/>
    <x v="0"/>
    <n v="545"/>
    <n v="597.142857142857"/>
    <n v="-52.142857142857203"/>
    <n v="-8.7320574162679507E-2"/>
    <x v="0"/>
  </r>
  <r>
    <x v="14"/>
    <x v="4"/>
    <x v="1"/>
    <n v="595"/>
    <n v="554.19047619047603"/>
    <n v="40.809523809523697"/>
    <n v="7.3638082144698302E-2"/>
    <x v="0"/>
  </r>
  <r>
    <x v="14"/>
    <x v="4"/>
    <x v="2"/>
    <n v="324"/>
    <n v="306.95238095238102"/>
    <n v="17.047619047619001"/>
    <n v="5.5538318336953101E-2"/>
    <x v="0"/>
  </r>
  <r>
    <x v="14"/>
    <x v="4"/>
    <x v="3"/>
    <n v="435"/>
    <n v="295.42857142857099"/>
    <n v="139.57142857142901"/>
    <n v="0.47243713733075399"/>
    <x v="0"/>
  </r>
  <r>
    <x v="14"/>
    <x v="4"/>
    <x v="4"/>
    <n v="1169"/>
    <n v="1172.2857142857099"/>
    <n v="-3.2857142857144499"/>
    <n v="-2.8028271996101799E-3"/>
    <x v="0"/>
  </r>
  <r>
    <x v="14"/>
    <x v="5"/>
    <x v="0"/>
    <n v="25"/>
    <n v="27.238095238095202"/>
    <n v="-2.2380952380952399"/>
    <n v="-8.21678321678323E-2"/>
    <x v="0"/>
  </r>
  <r>
    <x v="14"/>
    <x v="5"/>
    <x v="1"/>
    <n v="105"/>
    <n v="115.238095238095"/>
    <n v="-10.2380952380952"/>
    <n v="-8.8842975206611594E-2"/>
    <x v="0"/>
  </r>
  <r>
    <x v="14"/>
    <x v="5"/>
    <x v="2"/>
    <n v="47"/>
    <n v="35.619047619047599"/>
    <n v="11.380952380952399"/>
    <n v="0.31951871657754"/>
    <x v="0"/>
  </r>
  <r>
    <x v="14"/>
    <x v="5"/>
    <x v="4"/>
    <n v="75"/>
    <n v="55.523809523809497"/>
    <n v="19.476190476190499"/>
    <n v="0.35077186963979401"/>
    <x v="0"/>
  </r>
  <r>
    <x v="14"/>
    <x v="6"/>
    <x v="0"/>
    <n v="196"/>
    <n v="234.666666666667"/>
    <n v="-38.6666666666667"/>
    <n v="-0.16477272727272699"/>
    <x v="0"/>
  </r>
  <r>
    <x v="14"/>
    <x v="6"/>
    <x v="1"/>
    <n v="324"/>
    <n v="318.47619047619003"/>
    <n v="5.5238095238095202"/>
    <n v="1.7344497607655499E-2"/>
    <x v="0"/>
  </r>
  <r>
    <x v="14"/>
    <x v="6"/>
    <x v="2"/>
    <n v="146"/>
    <n v="168.666666666667"/>
    <n v="-22.6666666666667"/>
    <n v="-0.13438735177865599"/>
    <x v="0"/>
  </r>
  <r>
    <x v="14"/>
    <x v="6"/>
    <x v="3"/>
    <n v="57"/>
    <n v="73.3333333333333"/>
    <n v="-16.3333333333333"/>
    <n v="-0.222727272727273"/>
    <x v="0"/>
  </r>
  <r>
    <x v="14"/>
    <x v="6"/>
    <x v="4"/>
    <n v="651"/>
    <n v="678.857142857143"/>
    <n v="-27.8571428571429"/>
    <n v="-4.1035353535353598E-2"/>
    <x v="0"/>
  </r>
  <r>
    <x v="14"/>
    <x v="7"/>
    <x v="0"/>
    <n v="474"/>
    <n v="491.33333333333297"/>
    <n v="-17.3333333333334"/>
    <n v="-3.5278154681139803E-2"/>
    <x v="0"/>
  </r>
  <r>
    <x v="14"/>
    <x v="7"/>
    <x v="1"/>
    <n v="564"/>
    <n v="638"/>
    <n v="-74"/>
    <n v="-0.115987460815047"/>
    <x v="0"/>
  </r>
  <r>
    <x v="14"/>
    <x v="7"/>
    <x v="2"/>
    <n v="270"/>
    <n v="309.04761904761898"/>
    <n v="-39.047619047619001"/>
    <n v="-0.126348228043143"/>
    <x v="0"/>
  </r>
  <r>
    <x v="14"/>
    <x v="7"/>
    <x v="4"/>
    <n v="576"/>
    <n v="612.857142857143"/>
    <n v="-36.857142857142897"/>
    <n v="-6.0139860139860203E-2"/>
    <x v="0"/>
  </r>
  <r>
    <x v="14"/>
    <x v="8"/>
    <x v="0"/>
    <n v="56"/>
    <n v="61.809523809523803"/>
    <n v="-5.8095238095238102"/>
    <n v="-9.3990755007704194E-2"/>
    <x v="0"/>
  </r>
  <r>
    <x v="14"/>
    <x v="8"/>
    <x v="1"/>
    <n v="172"/>
    <n v="168.666666666667"/>
    <n v="3.3333333333333099"/>
    <n v="1.9762845849802299E-2"/>
    <x v="0"/>
  </r>
  <r>
    <x v="14"/>
    <x v="8"/>
    <x v="2"/>
    <n v="146"/>
    <n v="118.380952380952"/>
    <n v="27.619047619047599"/>
    <n v="0.23330651649235701"/>
    <x v="0"/>
  </r>
  <r>
    <x v="14"/>
    <x v="8"/>
    <x v="4"/>
    <n v="471"/>
    <n v="471.42857142857099"/>
    <n v="-0.42857142857144498"/>
    <n v="-9.0909090909094303E-4"/>
    <x v="0"/>
  </r>
  <r>
    <x v="14"/>
    <x v="9"/>
    <x v="0"/>
    <n v="892"/>
    <n v="946"/>
    <n v="-54"/>
    <n v="-5.70824524312896E-2"/>
    <x v="0"/>
  </r>
  <r>
    <x v="14"/>
    <x v="9"/>
    <x v="1"/>
    <n v="728"/>
    <n v="660"/>
    <n v="68"/>
    <n v="0.103030303030303"/>
    <x v="0"/>
  </r>
  <r>
    <x v="14"/>
    <x v="9"/>
    <x v="2"/>
    <n v="687"/>
    <n v="635.90476190476204"/>
    <n v="51.095238095238102"/>
    <n v="8.0350456791972405E-2"/>
    <x v="0"/>
  </r>
  <r>
    <x v="14"/>
    <x v="9"/>
    <x v="4"/>
    <n v="977"/>
    <n v="861.142857142857"/>
    <n v="115.857142857143"/>
    <n v="0.13453881884538799"/>
    <x v="0"/>
  </r>
  <r>
    <x v="14"/>
    <x v="10"/>
    <x v="0"/>
    <n v="25"/>
    <n v="33.523809523809497"/>
    <n v="-8.5238095238095308"/>
    <n v="-0.25426136363636398"/>
    <x v="0"/>
  </r>
  <r>
    <x v="14"/>
    <x v="10"/>
    <x v="1"/>
    <n v="371"/>
    <n v="319.52380952380997"/>
    <n v="51.476190476190503"/>
    <n v="0.16110283159463501"/>
    <x v="0"/>
  </r>
  <r>
    <x v="14"/>
    <x v="10"/>
    <x v="2"/>
    <n v="93"/>
    <n v="85.904761904761898"/>
    <n v="7.0952380952380896"/>
    <n v="8.25942350332593E-2"/>
    <x v="0"/>
  </r>
  <r>
    <x v="14"/>
    <x v="10"/>
    <x v="4"/>
    <n v="625"/>
    <n v="640.09523809523796"/>
    <n v="-15.0952380952381"/>
    <n v="-2.3582800178544801E-2"/>
    <x v="0"/>
  </r>
  <r>
    <x v="14"/>
    <x v="11"/>
    <x v="0"/>
    <n v="209"/>
    <n v="264"/>
    <n v="-55"/>
    <n v="-0.20833333333333301"/>
    <x v="0"/>
  </r>
  <r>
    <x v="14"/>
    <x v="11"/>
    <x v="1"/>
    <n v="197"/>
    <n v="217.90476190476201"/>
    <n v="-20.904761904761902"/>
    <n v="-9.5935314685314799E-2"/>
    <x v="0"/>
  </r>
  <r>
    <x v="14"/>
    <x v="11"/>
    <x v="2"/>
    <n v="132"/>
    <n v="192.76190476190499"/>
    <n v="-60.761904761904802"/>
    <n v="-0.315217391304348"/>
    <x v="0"/>
  </r>
  <r>
    <x v="14"/>
    <x v="11"/>
    <x v="4"/>
    <n v="425"/>
    <n v="435.80952380952402"/>
    <n v="-10.809523809523901"/>
    <n v="-2.4803321678321801E-2"/>
    <x v="0"/>
  </r>
  <r>
    <x v="14"/>
    <x v="12"/>
    <x v="0"/>
    <n v="195"/>
    <n v="257.71428571428601"/>
    <n v="-62.714285714285701"/>
    <n v="-0.243348115299335"/>
    <x v="0"/>
  </r>
  <r>
    <x v="14"/>
    <x v="12"/>
    <x v="1"/>
    <n v="865"/>
    <n v="927.142857142857"/>
    <n v="-62.142857142857203"/>
    <n v="-6.7026194144838305E-2"/>
    <x v="0"/>
  </r>
  <r>
    <x v="14"/>
    <x v="12"/>
    <x v="2"/>
    <n v="299"/>
    <n v="321.61904761904799"/>
    <n v="-22.619047619047599"/>
    <n v="-7.0328694107195805E-2"/>
    <x v="0"/>
  </r>
  <r>
    <x v="14"/>
    <x v="12"/>
    <x v="4"/>
    <n v="2510"/>
    <n v="2266"/>
    <n v="244"/>
    <n v="0.107678729037952"/>
    <x v="0"/>
  </r>
  <r>
    <x v="14"/>
    <x v="13"/>
    <x v="0"/>
    <n v="195"/>
    <n v="213.71428571428601"/>
    <n v="-18.714285714285701"/>
    <n v="-8.7566844919786099E-2"/>
    <x v="0"/>
  </r>
  <r>
    <x v="14"/>
    <x v="13"/>
    <x v="1"/>
    <n v="105"/>
    <n v="111.04761904761899"/>
    <n v="-6.0476190476190501"/>
    <n v="-5.4459691252144102E-2"/>
    <x v="0"/>
  </r>
  <r>
    <x v="14"/>
    <x v="13"/>
    <x v="2"/>
    <n v="72"/>
    <n v="88"/>
    <n v="-16"/>
    <n v="-0.18181818181818199"/>
    <x v="0"/>
  </r>
  <r>
    <x v="14"/>
    <x v="13"/>
    <x v="4"/>
    <n v="112"/>
    <n v="91.142857142857196"/>
    <n v="20.857142857142801"/>
    <n v="0.228840125391849"/>
    <x v="0"/>
  </r>
  <r>
    <x v="14"/>
    <x v="14"/>
    <x v="0"/>
    <n v="464"/>
    <n v="556.28571428571399"/>
    <n v="-92.285714285714306"/>
    <n v="-0.16589625064201299"/>
    <x v="0"/>
  </r>
  <r>
    <x v="14"/>
    <x v="14"/>
    <x v="1"/>
    <n v="288"/>
    <n v="308"/>
    <n v="-20"/>
    <n v="-6.4935064935064901E-2"/>
    <x v="0"/>
  </r>
  <r>
    <x v="14"/>
    <x v="14"/>
    <x v="2"/>
    <n v="213"/>
    <n v="200.09523809523799"/>
    <n v="12.9047619047619"/>
    <n v="6.4493098524512099E-2"/>
    <x v="0"/>
  </r>
  <r>
    <x v="14"/>
    <x v="14"/>
    <x v="4"/>
    <n v="356"/>
    <n v="279.71428571428601"/>
    <n v="76.285714285714306"/>
    <n v="0.27272727272727298"/>
    <x v="0"/>
  </r>
  <r>
    <x v="14"/>
    <x v="15"/>
    <x v="0"/>
    <n v="318"/>
    <n v="301.71428571428601"/>
    <n v="16.285714285714299"/>
    <n v="5.39772727272727E-2"/>
    <x v="0"/>
  </r>
  <r>
    <x v="14"/>
    <x v="15"/>
    <x v="1"/>
    <n v="537"/>
    <n v="579.33333333333303"/>
    <n v="-42.3333333333334"/>
    <n v="-7.3072497123130103E-2"/>
    <x v="0"/>
  </r>
  <r>
    <x v="14"/>
    <x v="15"/>
    <x v="2"/>
    <n v="262"/>
    <n v="281.80952380952402"/>
    <n v="-19.8095238095238"/>
    <n v="-7.0294018249408494E-2"/>
    <x v="0"/>
  </r>
  <r>
    <x v="14"/>
    <x v="15"/>
    <x v="4"/>
    <n v="780"/>
    <n v="706.09523809523796"/>
    <n v="73.904761904761799"/>
    <n v="0.104666846506609"/>
    <x v="0"/>
  </r>
  <r>
    <x v="15"/>
    <x v="0"/>
    <x v="0"/>
    <n v="3248"/>
    <n v="4041"/>
    <n v="-793"/>
    <n v="-0.19623855481316499"/>
    <x v="0"/>
  </r>
  <r>
    <x v="15"/>
    <x v="0"/>
    <x v="1"/>
    <n v="2905"/>
    <n v="5035"/>
    <n v="-2130"/>
    <n v="-0.42303872889771599"/>
    <x v="0"/>
  </r>
  <r>
    <x v="15"/>
    <x v="0"/>
    <x v="2"/>
    <n v="1876"/>
    <n v="2889"/>
    <n v="-1013"/>
    <n v="-0.350640359986154"/>
    <x v="0"/>
  </r>
  <r>
    <x v="15"/>
    <x v="0"/>
    <x v="3"/>
    <n v="480"/>
    <n v="1494"/>
    <n v="-1014"/>
    <n v="-0.67871485943775101"/>
    <x v="0"/>
  </r>
  <r>
    <x v="15"/>
    <x v="0"/>
    <x v="4"/>
    <n v="6396"/>
    <n v="9944"/>
    <n v="-3548"/>
    <n v="-0.35679806918745"/>
    <x v="0"/>
  </r>
  <r>
    <x v="15"/>
    <x v="1"/>
    <x v="0"/>
    <n v="17"/>
    <n v="30"/>
    <n v="-13"/>
    <n v="-0.43333333333333302"/>
    <x v="0"/>
  </r>
  <r>
    <x v="15"/>
    <x v="1"/>
    <x v="1"/>
    <n v="61"/>
    <n v="63"/>
    <n v="-2"/>
    <n v="-3.1746031746031703E-2"/>
    <x v="0"/>
  </r>
  <r>
    <x v="15"/>
    <x v="1"/>
    <x v="2"/>
    <n v="45"/>
    <n v="50"/>
    <n v="-5"/>
    <n v="-0.1"/>
    <x v="0"/>
  </r>
  <r>
    <x v="15"/>
    <x v="1"/>
    <x v="4"/>
    <n v="77"/>
    <n v="59"/>
    <n v="18"/>
    <n v="0.305084745762712"/>
    <x v="0"/>
  </r>
  <r>
    <x v="15"/>
    <x v="2"/>
    <x v="0"/>
    <n v="148"/>
    <n v="114"/>
    <n v="34"/>
    <n v="0.29824561403508798"/>
    <x v="0"/>
  </r>
  <r>
    <x v="15"/>
    <x v="2"/>
    <x v="1"/>
    <n v="50"/>
    <n v="85"/>
    <n v="-35"/>
    <n v="-0.41176470588235298"/>
    <x v="0"/>
  </r>
  <r>
    <x v="15"/>
    <x v="2"/>
    <x v="2"/>
    <n v="80"/>
    <n v="159"/>
    <n v="-79"/>
    <n v="-0.49685534591195002"/>
    <x v="0"/>
  </r>
  <r>
    <x v="15"/>
    <x v="2"/>
    <x v="4"/>
    <n v="4"/>
    <n v="6"/>
    <n v="-2"/>
    <n v="-0.33333333333333298"/>
    <x v="0"/>
  </r>
  <r>
    <x v="15"/>
    <x v="3"/>
    <x v="0"/>
    <n v="56"/>
    <n v="103"/>
    <n v="-47"/>
    <n v="-0.456310679611651"/>
    <x v="0"/>
  </r>
  <r>
    <x v="15"/>
    <x v="3"/>
    <x v="1"/>
    <n v="136"/>
    <n v="228"/>
    <n v="-92"/>
    <n v="-0.40350877192982498"/>
    <x v="0"/>
  </r>
  <r>
    <x v="15"/>
    <x v="3"/>
    <x v="2"/>
    <n v="68"/>
    <n v="149"/>
    <n v="-81"/>
    <n v="-0.54362416107382505"/>
    <x v="0"/>
  </r>
  <r>
    <x v="15"/>
    <x v="3"/>
    <x v="3"/>
    <n v="327"/>
    <n v="1138"/>
    <n v="-811"/>
    <n v="-0.71265377855887502"/>
    <x v="0"/>
  </r>
  <r>
    <x v="15"/>
    <x v="3"/>
    <x v="4"/>
    <n v="1224"/>
    <n v="1896"/>
    <n v="-672"/>
    <n v="-0.354430379746835"/>
    <x v="0"/>
  </r>
  <r>
    <x v="15"/>
    <x v="4"/>
    <x v="0"/>
    <n v="488"/>
    <n v="535"/>
    <n v="-47"/>
    <n v="-8.7850467289719597E-2"/>
    <x v="0"/>
  </r>
  <r>
    <x v="15"/>
    <x v="4"/>
    <x v="1"/>
    <n v="230"/>
    <n v="568"/>
    <n v="-338"/>
    <n v="-0.59507042253521103"/>
    <x v="0"/>
  </r>
  <r>
    <x v="15"/>
    <x v="4"/>
    <x v="2"/>
    <n v="150"/>
    <n v="266"/>
    <n v="-116"/>
    <n v="-0.43609022556390997"/>
    <x v="0"/>
  </r>
  <r>
    <x v="15"/>
    <x v="4"/>
    <x v="3"/>
    <n v="55"/>
    <n v="265"/>
    <n v="-210"/>
    <n v="-0.79245283018867896"/>
    <x v="0"/>
  </r>
  <r>
    <x v="15"/>
    <x v="4"/>
    <x v="4"/>
    <n v="464"/>
    <n v="1114"/>
    <n v="-650"/>
    <n v="-0.58348294434470405"/>
    <x v="0"/>
  </r>
  <r>
    <x v="15"/>
    <x v="5"/>
    <x v="0"/>
    <n v="14"/>
    <n v="33"/>
    <n v="-19"/>
    <n v="-0.57575757575757602"/>
    <x v="0"/>
  </r>
  <r>
    <x v="15"/>
    <x v="5"/>
    <x v="1"/>
    <n v="53"/>
    <n v="112"/>
    <n v="-59"/>
    <n v="-0.52678571428571397"/>
    <x v="0"/>
  </r>
  <r>
    <x v="15"/>
    <x v="5"/>
    <x v="2"/>
    <n v="23"/>
    <n v="44"/>
    <n v="-21"/>
    <n v="-0.47727272727272702"/>
    <x v="0"/>
  </r>
  <r>
    <x v="15"/>
    <x v="5"/>
    <x v="4"/>
    <n v="64"/>
    <n v="70"/>
    <n v="-6"/>
    <n v="-8.5714285714285701E-2"/>
    <x v="0"/>
  </r>
  <r>
    <x v="15"/>
    <x v="6"/>
    <x v="0"/>
    <n v="155"/>
    <n v="214"/>
    <n v="-59"/>
    <n v="-0.27570093457943901"/>
    <x v="0"/>
  </r>
  <r>
    <x v="15"/>
    <x v="6"/>
    <x v="1"/>
    <n v="220"/>
    <n v="345"/>
    <n v="-125"/>
    <n v="-0.36231884057970998"/>
    <x v="0"/>
  </r>
  <r>
    <x v="15"/>
    <x v="6"/>
    <x v="2"/>
    <n v="120"/>
    <n v="161"/>
    <n v="-41"/>
    <n v="-0.25465838509316802"/>
    <x v="0"/>
  </r>
  <r>
    <x v="15"/>
    <x v="6"/>
    <x v="3"/>
    <n v="98"/>
    <n v="91"/>
    <n v="7"/>
    <n v="7.69230769230769E-2"/>
    <x v="0"/>
  </r>
  <r>
    <x v="15"/>
    <x v="6"/>
    <x v="4"/>
    <n v="558"/>
    <n v="655"/>
    <n v="-97"/>
    <n v="-0.14809160305343499"/>
    <x v="0"/>
  </r>
  <r>
    <x v="15"/>
    <x v="7"/>
    <x v="0"/>
    <n v="387"/>
    <n v="545"/>
    <n v="-158"/>
    <n v="-0.28990825688073402"/>
    <x v="0"/>
  </r>
  <r>
    <x v="15"/>
    <x v="7"/>
    <x v="1"/>
    <n v="361"/>
    <n v="551"/>
    <n v="-190"/>
    <n v="-0.34482758620689702"/>
    <x v="0"/>
  </r>
  <r>
    <x v="15"/>
    <x v="7"/>
    <x v="2"/>
    <n v="203"/>
    <n v="251"/>
    <n v="-48"/>
    <n v="-0.19123505976095601"/>
    <x v="0"/>
  </r>
  <r>
    <x v="15"/>
    <x v="7"/>
    <x v="4"/>
    <n v="485"/>
    <n v="537"/>
    <n v="-52"/>
    <n v="-9.6834264432029804E-2"/>
    <x v="0"/>
  </r>
  <r>
    <x v="15"/>
    <x v="8"/>
    <x v="0"/>
    <n v="39"/>
    <n v="46"/>
    <n v="-7"/>
    <n v="-0.15217391304347799"/>
    <x v="0"/>
  </r>
  <r>
    <x v="15"/>
    <x v="8"/>
    <x v="1"/>
    <n v="82"/>
    <n v="143"/>
    <n v="-61"/>
    <n v="-0.42657342657342701"/>
    <x v="0"/>
  </r>
  <r>
    <x v="15"/>
    <x v="8"/>
    <x v="2"/>
    <n v="73"/>
    <n v="108"/>
    <n v="-35"/>
    <n v="-0.32407407407407401"/>
    <x v="0"/>
  </r>
  <r>
    <x v="15"/>
    <x v="8"/>
    <x v="4"/>
    <n v="293"/>
    <n v="431"/>
    <n v="-138"/>
    <n v="-0.320185614849188"/>
    <x v="0"/>
  </r>
  <r>
    <x v="15"/>
    <x v="9"/>
    <x v="0"/>
    <n v="814"/>
    <n v="968"/>
    <n v="-154"/>
    <n v="-0.15909090909090901"/>
    <x v="0"/>
  </r>
  <r>
    <x v="15"/>
    <x v="9"/>
    <x v="1"/>
    <n v="402"/>
    <n v="637"/>
    <n v="-235"/>
    <n v="-0.36891679748822598"/>
    <x v="0"/>
  </r>
  <r>
    <x v="15"/>
    <x v="9"/>
    <x v="2"/>
    <n v="445"/>
    <n v="600"/>
    <n v="-155"/>
    <n v="-0.25833333333333303"/>
    <x v="0"/>
  </r>
  <r>
    <x v="15"/>
    <x v="9"/>
    <x v="4"/>
    <n v="646"/>
    <n v="830"/>
    <n v="-184"/>
    <n v="-0.22168674698795199"/>
    <x v="0"/>
  </r>
  <r>
    <x v="15"/>
    <x v="10"/>
    <x v="0"/>
    <n v="12"/>
    <n v="26"/>
    <n v="-14"/>
    <n v="-0.53846153846153799"/>
    <x v="0"/>
  </r>
  <r>
    <x v="15"/>
    <x v="10"/>
    <x v="1"/>
    <n v="252"/>
    <n v="348"/>
    <n v="-96"/>
    <n v="-0.27586206896551702"/>
    <x v="0"/>
  </r>
  <r>
    <x v="15"/>
    <x v="10"/>
    <x v="2"/>
    <n v="66"/>
    <n v="90"/>
    <n v="-24"/>
    <n v="-0.266666666666667"/>
    <x v="0"/>
  </r>
  <r>
    <x v="15"/>
    <x v="10"/>
    <x v="4"/>
    <n v="445"/>
    <n v="636"/>
    <n v="-191"/>
    <n v="-0.30031446540880502"/>
    <x v="0"/>
  </r>
  <r>
    <x v="15"/>
    <x v="11"/>
    <x v="0"/>
    <n v="164"/>
    <n v="192"/>
    <n v="-28"/>
    <n v="-0.14583333333333301"/>
    <x v="0"/>
  </r>
  <r>
    <x v="15"/>
    <x v="11"/>
    <x v="1"/>
    <n v="63"/>
    <n v="178"/>
    <n v="-115"/>
    <n v="-0.64606741573033699"/>
    <x v="0"/>
  </r>
  <r>
    <x v="15"/>
    <x v="11"/>
    <x v="2"/>
    <n v="61"/>
    <n v="163"/>
    <n v="-102"/>
    <n v="-0.625766871165644"/>
    <x v="0"/>
  </r>
  <r>
    <x v="15"/>
    <x v="11"/>
    <x v="4"/>
    <n v="175"/>
    <n v="451"/>
    <n v="-276"/>
    <n v="-0.61197339246119697"/>
    <x v="0"/>
  </r>
  <r>
    <x v="15"/>
    <x v="12"/>
    <x v="0"/>
    <n v="118"/>
    <n v="224"/>
    <n v="-106"/>
    <n v="-0.47321428571428598"/>
    <x v="0"/>
  </r>
  <r>
    <x v="15"/>
    <x v="12"/>
    <x v="1"/>
    <n v="368"/>
    <n v="902"/>
    <n v="-534"/>
    <n v="-0.59201773835920202"/>
    <x v="0"/>
  </r>
  <r>
    <x v="15"/>
    <x v="12"/>
    <x v="2"/>
    <n v="134"/>
    <n v="295"/>
    <n v="-161"/>
    <n v="-0.54576271186440695"/>
    <x v="0"/>
  </r>
  <r>
    <x v="15"/>
    <x v="12"/>
    <x v="4"/>
    <n v="1026"/>
    <n v="2223"/>
    <n v="-1197"/>
    <n v="-0.53846153846153799"/>
    <x v="0"/>
  </r>
  <r>
    <x v="15"/>
    <x v="13"/>
    <x v="0"/>
    <n v="148"/>
    <n v="183"/>
    <n v="-35"/>
    <n v="-0.191256830601093"/>
    <x v="0"/>
  </r>
  <r>
    <x v="15"/>
    <x v="13"/>
    <x v="1"/>
    <n v="82"/>
    <n v="107"/>
    <n v="-25"/>
    <n v="-0.233644859813084"/>
    <x v="0"/>
  </r>
  <r>
    <x v="15"/>
    <x v="13"/>
    <x v="2"/>
    <n v="41"/>
    <n v="67"/>
    <n v="-26"/>
    <n v="-0.38805970149253699"/>
    <x v="0"/>
  </r>
  <r>
    <x v="15"/>
    <x v="13"/>
    <x v="4"/>
    <n v="94"/>
    <n v="98"/>
    <n v="-4"/>
    <n v="-4.08163265306122E-2"/>
    <x v="0"/>
  </r>
  <r>
    <x v="15"/>
    <x v="14"/>
    <x v="0"/>
    <n v="433"/>
    <n v="507"/>
    <n v="-74"/>
    <n v="-0.145956607495069"/>
    <x v="0"/>
  </r>
  <r>
    <x v="15"/>
    <x v="14"/>
    <x v="1"/>
    <n v="217"/>
    <n v="262"/>
    <n v="-45"/>
    <n v="-0.17175572519084001"/>
    <x v="0"/>
  </r>
  <r>
    <x v="15"/>
    <x v="14"/>
    <x v="2"/>
    <n v="170"/>
    <n v="204"/>
    <n v="-34"/>
    <n v="-0.16666666666666699"/>
    <x v="0"/>
  </r>
  <r>
    <x v="15"/>
    <x v="14"/>
    <x v="4"/>
    <n v="297"/>
    <n v="275"/>
    <n v="22"/>
    <n v="0.08"/>
    <x v="0"/>
  </r>
  <r>
    <x v="15"/>
    <x v="15"/>
    <x v="0"/>
    <n v="255"/>
    <n v="321"/>
    <n v="-66"/>
    <n v="-0.20560747663551401"/>
    <x v="0"/>
  </r>
  <r>
    <x v="15"/>
    <x v="15"/>
    <x v="1"/>
    <n v="328"/>
    <n v="506"/>
    <n v="-178"/>
    <n v="-0.35177865612648201"/>
    <x v="0"/>
  </r>
  <r>
    <x v="15"/>
    <x v="15"/>
    <x v="2"/>
    <n v="197"/>
    <n v="282"/>
    <n v="-85"/>
    <n v="-0.30141843971631199"/>
    <x v="0"/>
  </r>
  <r>
    <x v="15"/>
    <x v="15"/>
    <x v="4"/>
    <n v="544"/>
    <n v="663"/>
    <n v="-119"/>
    <n v="-0.17948717948717899"/>
    <x v="0"/>
  </r>
  <r>
    <x v="16"/>
    <x v="0"/>
    <x v="0"/>
    <n v="4022"/>
    <n v="4001.7619047619"/>
    <n v="20.238095238095401"/>
    <n v="5.0572961909635498E-3"/>
    <x v="0"/>
  </r>
  <r>
    <x v="16"/>
    <x v="0"/>
    <x v="1"/>
    <n v="2416"/>
    <n v="4739.1428571428596"/>
    <n v="-2323.1428571428601"/>
    <n v="-0.490203171158136"/>
    <x v="0"/>
  </r>
  <r>
    <x v="16"/>
    <x v="0"/>
    <x v="2"/>
    <n v="1753"/>
    <n v="2821.9523809523798"/>
    <n v="-1068.9523809523801"/>
    <n v="-0.37879887278311197"/>
    <x v="0"/>
  </r>
  <r>
    <x v="16"/>
    <x v="0"/>
    <x v="3"/>
    <n v="177"/>
    <n v="1356.2380952381"/>
    <n v="-1179.2380952381"/>
    <n v="-0.86949194199641899"/>
    <x v="0"/>
  </r>
  <r>
    <x v="16"/>
    <x v="0"/>
    <x v="4"/>
    <n v="5992"/>
    <n v="9576"/>
    <n v="-3584"/>
    <n v="-0.37426900584795297"/>
    <x v="0"/>
  </r>
  <r>
    <x v="16"/>
    <x v="1"/>
    <x v="0"/>
    <n v="24"/>
    <n v="30.761904761904798"/>
    <n v="-6.7619047619047601"/>
    <n v="-0.21981424148606801"/>
    <x v="0"/>
  </r>
  <r>
    <x v="16"/>
    <x v="1"/>
    <x v="1"/>
    <n v="37"/>
    <n v="72.380952380952394"/>
    <n v="-35.380952380952401"/>
    <n v="-0.48881578947368398"/>
    <x v="0"/>
  </r>
  <r>
    <x v="16"/>
    <x v="1"/>
    <x v="2"/>
    <n v="42"/>
    <n v="52.476190476190503"/>
    <n v="-10.476190476190499"/>
    <n v="-0.199637023593466"/>
    <x v="0"/>
  </r>
  <r>
    <x v="16"/>
    <x v="1"/>
    <x v="4"/>
    <n v="53"/>
    <n v="57"/>
    <n v="-4"/>
    <n v="-7.0175438596491196E-2"/>
    <x v="0"/>
  </r>
  <r>
    <x v="16"/>
    <x v="2"/>
    <x v="0"/>
    <n v="159"/>
    <n v="157.42857142857099"/>
    <n v="1.5714285714285801"/>
    <n v="9.9818511796733993E-3"/>
    <x v="0"/>
  </r>
  <r>
    <x v="16"/>
    <x v="2"/>
    <x v="1"/>
    <n v="37"/>
    <n v="72.380952380952394"/>
    <n v="-35.380952380952401"/>
    <n v="-0.48881578947368398"/>
    <x v="0"/>
  </r>
  <r>
    <x v="16"/>
    <x v="2"/>
    <x v="2"/>
    <n v="85"/>
    <n v="103.142857142857"/>
    <n v="-18.1428571428571"/>
    <n v="-0.17590027700831001"/>
    <x v="0"/>
  </r>
  <r>
    <x v="16"/>
    <x v="2"/>
    <x v="4"/>
    <n v="7"/>
    <n v="4.5238095238095202"/>
    <n v="2.4761904761904798"/>
    <n v="0.54736842105263195"/>
    <x v="0"/>
  </r>
  <r>
    <x v="16"/>
    <x v="3"/>
    <x v="0"/>
    <n v="89"/>
    <n v="125.761904761905"/>
    <n v="-36.761904761904802"/>
    <n v="-0.292313517606967"/>
    <x v="0"/>
  </r>
  <r>
    <x v="16"/>
    <x v="3"/>
    <x v="1"/>
    <n v="129"/>
    <n v="221.666666666667"/>
    <n v="-92.6666666666667"/>
    <n v="-0.418045112781955"/>
    <x v="0"/>
  </r>
  <r>
    <x v="16"/>
    <x v="3"/>
    <x v="2"/>
    <n v="53"/>
    <n v="167.38095238095201"/>
    <n v="-114.380952380952"/>
    <n v="-0.68335704125177799"/>
    <x v="0"/>
  </r>
  <r>
    <x v="16"/>
    <x v="3"/>
    <x v="3"/>
    <n v="36"/>
    <n v="1031.42857142857"/>
    <n v="-995.42857142857099"/>
    <n v="-0.96509695290858699"/>
    <x v="0"/>
  </r>
  <r>
    <x v="16"/>
    <x v="3"/>
    <x v="4"/>
    <n v="1432"/>
    <n v="1925.3333333333301"/>
    <n v="-493.33333333333297"/>
    <n v="-0.25623268698060903"/>
    <x v="0"/>
  </r>
  <r>
    <x v="16"/>
    <x v="4"/>
    <x v="0"/>
    <n v="555"/>
    <n v="515.71428571428601"/>
    <n v="39.285714285714299"/>
    <n v="7.6177285318559704E-2"/>
    <x v="0"/>
  </r>
  <r>
    <x v="16"/>
    <x v="4"/>
    <x v="1"/>
    <n v="206"/>
    <n v="548.28571428571399"/>
    <n v="-342.28571428571399"/>
    <n v="-0.62428348097967701"/>
    <x v="0"/>
  </r>
  <r>
    <x v="16"/>
    <x v="4"/>
    <x v="2"/>
    <n v="138"/>
    <n v="333.857142857143"/>
    <n v="-195.857142857143"/>
    <n v="-0.58664955070603297"/>
    <x v="0"/>
  </r>
  <r>
    <x v="16"/>
    <x v="4"/>
    <x v="3"/>
    <n v="91"/>
    <n v="238.857142857143"/>
    <n v="-147.857142857143"/>
    <n v="-0.61901913875598102"/>
    <x v="0"/>
  </r>
  <r>
    <x v="16"/>
    <x v="4"/>
    <x v="4"/>
    <n v="569"/>
    <n v="1011.52380952381"/>
    <n v="-442.52380952380997"/>
    <n v="-0.43748234629507599"/>
    <x v="0"/>
  </r>
  <r>
    <x v="16"/>
    <x v="5"/>
    <x v="0"/>
    <n v="17"/>
    <n v="15.380952380952399"/>
    <n v="1.61904761904762"/>
    <n v="0.105263157894737"/>
    <x v="0"/>
  </r>
  <r>
    <x v="16"/>
    <x v="5"/>
    <x v="1"/>
    <n v="48"/>
    <n v="104.95238095238101"/>
    <n v="-56.952380952380899"/>
    <n v="-0.54264972776769504"/>
    <x v="0"/>
  </r>
  <r>
    <x v="16"/>
    <x v="5"/>
    <x v="2"/>
    <n v="16"/>
    <n v="38"/>
    <n v="-22"/>
    <n v="-0.57894736842105299"/>
    <x v="0"/>
  </r>
  <r>
    <x v="16"/>
    <x v="5"/>
    <x v="4"/>
    <n v="49"/>
    <n v="72.380952380952394"/>
    <n v="-23.380952380952401"/>
    <n v="-0.32302631578947399"/>
    <x v="0"/>
  </r>
  <r>
    <x v="16"/>
    <x v="6"/>
    <x v="0"/>
    <n v="175"/>
    <n v="195.42857142857099"/>
    <n v="-20.428571428571399"/>
    <n v="-0.10453216374269"/>
    <x v="0"/>
  </r>
  <r>
    <x v="16"/>
    <x v="6"/>
    <x v="1"/>
    <n v="152"/>
    <n v="282.28571428571399"/>
    <n v="-130.28571428571399"/>
    <n v="-0.46153846153846201"/>
    <x v="0"/>
  </r>
  <r>
    <x v="16"/>
    <x v="6"/>
    <x v="2"/>
    <n v="114"/>
    <n v="144.76190476190499"/>
    <n v="-30.761904761904798"/>
    <n v="-0.21249999999999999"/>
    <x v="0"/>
  </r>
  <r>
    <x v="16"/>
    <x v="6"/>
    <x v="3"/>
    <n v="50"/>
    <n v="85.952380952380906"/>
    <n v="-35.952380952380899"/>
    <n v="-0.41828254847645402"/>
    <x v="0"/>
  </r>
  <r>
    <x v="16"/>
    <x v="6"/>
    <x v="4"/>
    <n v="501"/>
    <n v="632.42857142857099"/>
    <n v="-131.42857142857099"/>
    <n v="-0.20781567653038199"/>
    <x v="0"/>
  </r>
  <r>
    <x v="16"/>
    <x v="7"/>
    <x v="0"/>
    <n v="495"/>
    <n v="522.95238095238096"/>
    <n v="-27.952380952380999"/>
    <n v="-5.3451101802950297E-2"/>
    <x v="0"/>
  </r>
  <r>
    <x v="16"/>
    <x v="7"/>
    <x v="1"/>
    <n v="285"/>
    <n v="526.57142857142901"/>
    <n v="-241.57142857142901"/>
    <n v="-0.45876288659793801"/>
    <x v="0"/>
  </r>
  <r>
    <x v="16"/>
    <x v="7"/>
    <x v="2"/>
    <n v="211"/>
    <n v="273.23809523809501"/>
    <n v="-62.238095238095198"/>
    <n v="-0.227779714186128"/>
    <x v="0"/>
  </r>
  <r>
    <x v="16"/>
    <x v="7"/>
    <x v="4"/>
    <n v="372"/>
    <n v="560.95238095238096"/>
    <n v="-188.95238095238099"/>
    <n v="-0.336842105263158"/>
    <x v="0"/>
  </r>
  <r>
    <x v="16"/>
    <x v="8"/>
    <x v="0"/>
    <n v="47"/>
    <n v="68.761904761904802"/>
    <n v="-21.761904761904798"/>
    <n v="-0.31648199445983399"/>
    <x v="0"/>
  </r>
  <r>
    <x v="16"/>
    <x v="8"/>
    <x v="1"/>
    <n v="69"/>
    <n v="143.857142857143"/>
    <n v="-74.857142857142904"/>
    <n v="-0.52035749751737803"/>
    <x v="0"/>
  </r>
  <r>
    <x v="16"/>
    <x v="8"/>
    <x v="2"/>
    <n v="62"/>
    <n v="123.95238095238101"/>
    <n v="-61.952380952380899"/>
    <n v="-0.49980791394544799"/>
    <x v="0"/>
  </r>
  <r>
    <x v="16"/>
    <x v="8"/>
    <x v="4"/>
    <n v="304"/>
    <n v="427.95238095238102"/>
    <n v="-123.95238095238101"/>
    <n v="-0.28964059196617298"/>
    <x v="0"/>
  </r>
  <r>
    <x v="16"/>
    <x v="9"/>
    <x v="0"/>
    <n v="987"/>
    <n v="911.09523809523796"/>
    <n v="75.904761904761898"/>
    <n v="8.3311555950452101E-2"/>
    <x v="0"/>
  </r>
  <r>
    <x v="16"/>
    <x v="9"/>
    <x v="1"/>
    <n v="369"/>
    <n v="616.142857142857"/>
    <n v="-247.142857142857"/>
    <n v="-0.40111291444470198"/>
    <x v="0"/>
  </r>
  <r>
    <x v="16"/>
    <x v="9"/>
    <x v="2"/>
    <n v="433"/>
    <n v="572.71428571428601"/>
    <n v="-139.71428571428601"/>
    <n v="-0.243951110002494"/>
    <x v="0"/>
  </r>
  <r>
    <x v="16"/>
    <x v="9"/>
    <x v="4"/>
    <n v="419"/>
    <n v="821.52380952380997"/>
    <n v="-402.52380952380997"/>
    <n v="-0.48997217713888203"/>
    <x v="0"/>
  </r>
  <r>
    <x v="16"/>
    <x v="10"/>
    <x v="0"/>
    <n v="21"/>
    <n v="32.571428571428598"/>
    <n v="-11.5714285714286"/>
    <n v="-0.355263157894737"/>
    <x v="0"/>
  </r>
  <r>
    <x v="16"/>
    <x v="10"/>
    <x v="1"/>
    <n v="147"/>
    <n v="338.38095238095201"/>
    <n v="-191.38095238095201"/>
    <n v="-0.56557838446383302"/>
    <x v="0"/>
  </r>
  <r>
    <x v="16"/>
    <x v="10"/>
    <x v="2"/>
    <n v="44"/>
    <n v="77.809523809523796"/>
    <n v="-33.809523809523803"/>
    <n v="-0.43451652386780898"/>
    <x v="0"/>
  </r>
  <r>
    <x v="16"/>
    <x v="10"/>
    <x v="4"/>
    <n v="402"/>
    <n v="659.57142857142901"/>
    <n v="-257.57142857142901"/>
    <n v="-0.390513320337882"/>
    <x v="0"/>
  </r>
  <r>
    <x v="16"/>
    <x v="11"/>
    <x v="0"/>
    <n v="240"/>
    <n v="223.47619047619"/>
    <n v="16.523809523809501"/>
    <n v="7.3939910505007395E-2"/>
    <x v="0"/>
  </r>
  <r>
    <x v="16"/>
    <x v="11"/>
    <x v="1"/>
    <n v="97"/>
    <n v="168.28571428571399"/>
    <n v="-71.285714285714306"/>
    <n v="-0.42359932088285202"/>
    <x v="0"/>
  </r>
  <r>
    <x v="16"/>
    <x v="11"/>
    <x v="2"/>
    <n v="63"/>
    <n v="158.333333333333"/>
    <n v="-95.3333333333333"/>
    <n v="-0.60210526315789503"/>
    <x v="0"/>
  </r>
  <r>
    <x v="16"/>
    <x v="11"/>
    <x v="4"/>
    <n v="306"/>
    <n v="391.76190476190499"/>
    <n v="-85.761904761904802"/>
    <n v="-0.21891333414367301"/>
    <x v="0"/>
  </r>
  <r>
    <x v="16"/>
    <x v="12"/>
    <x v="0"/>
    <n v="178"/>
    <n v="224.38095238095201"/>
    <n v="-46.380952380952401"/>
    <n v="-0.206706281833616"/>
    <x v="0"/>
  </r>
  <r>
    <x v="16"/>
    <x v="12"/>
    <x v="1"/>
    <n v="335"/>
    <n v="798.90476190476204"/>
    <n v="-463.90476190476198"/>
    <n v="-0.58067592537402402"/>
    <x v="0"/>
  </r>
  <r>
    <x v="16"/>
    <x v="12"/>
    <x v="2"/>
    <n v="120"/>
    <n v="267.80952380952402"/>
    <n v="-147.80952380952399"/>
    <n v="-0.55192034139402602"/>
    <x v="0"/>
  </r>
  <r>
    <x v="16"/>
    <x v="12"/>
    <x v="4"/>
    <n v="782"/>
    <n v="2042.0476190476199"/>
    <n v="-1260.0476190476199"/>
    <n v="-0.61705104586899195"/>
    <x v="0"/>
  </r>
  <r>
    <x v="16"/>
    <x v="13"/>
    <x v="0"/>
    <n v="208"/>
    <n v="200.857142857143"/>
    <n v="7.1428571428571397"/>
    <n v="3.55618776671408E-2"/>
    <x v="0"/>
  </r>
  <r>
    <x v="16"/>
    <x v="13"/>
    <x v="1"/>
    <n v="78"/>
    <n v="91.380952380952394"/>
    <n v="-13.380952380952399"/>
    <n v="-0.14643043251693599"/>
    <x v="0"/>
  </r>
  <r>
    <x v="16"/>
    <x v="13"/>
    <x v="2"/>
    <n v="57"/>
    <n v="74.190476190476204"/>
    <n v="-17.1904761904762"/>
    <n v="-0.23170731707317099"/>
    <x v="0"/>
  </r>
  <r>
    <x v="16"/>
    <x v="13"/>
    <x v="4"/>
    <n v="76"/>
    <n v="82.3333333333333"/>
    <n v="-6.3333333333333304"/>
    <n v="-7.69230769230769E-2"/>
    <x v="0"/>
  </r>
  <r>
    <x v="16"/>
    <x v="14"/>
    <x v="0"/>
    <n v="551"/>
    <n v="494"/>
    <n v="57"/>
    <n v="0.115384615384615"/>
    <x v="0"/>
  </r>
  <r>
    <x v="16"/>
    <x v="14"/>
    <x v="1"/>
    <n v="185"/>
    <n v="268.71428571428601"/>
    <n v="-83.714285714285694"/>
    <n v="-0.311536416799575"/>
    <x v="0"/>
  </r>
  <r>
    <x v="16"/>
    <x v="14"/>
    <x v="2"/>
    <n v="137"/>
    <n v="183.666666666667"/>
    <n v="-46.6666666666667"/>
    <n v="-0.25408348457350299"/>
    <x v="0"/>
  </r>
  <r>
    <x v="16"/>
    <x v="14"/>
    <x v="4"/>
    <n v="243"/>
    <n v="241.57142857142901"/>
    <n v="1.4285714285714199"/>
    <n v="5.9136605558840396E-3"/>
    <x v="0"/>
  </r>
  <r>
    <x v="16"/>
    <x v="15"/>
    <x v="0"/>
    <n v="276"/>
    <n v="283.19047619047598"/>
    <n v="-7.1904761904761996"/>
    <n v="-2.53909534218934E-2"/>
    <x v="0"/>
  </r>
  <r>
    <x v="16"/>
    <x v="15"/>
    <x v="1"/>
    <n v="242"/>
    <n v="484.95238095238102"/>
    <n v="-242.95238095238099"/>
    <n v="-0.50098193244304801"/>
    <x v="0"/>
  </r>
  <r>
    <x v="16"/>
    <x v="15"/>
    <x v="2"/>
    <n v="178"/>
    <n v="250.61904761904799"/>
    <n v="-72.619047619047606"/>
    <n v="-0.28975869276078298"/>
    <x v="0"/>
  </r>
  <r>
    <x v="16"/>
    <x v="15"/>
    <x v="4"/>
    <n v="477"/>
    <n v="645.09523809523796"/>
    <n v="-168.09523809523799"/>
    <n v="-0.26057429689230099"/>
    <x v="0"/>
  </r>
  <r>
    <x v="17"/>
    <x v="0"/>
    <x v="0"/>
    <n v="4867"/>
    <n v="4549.6000000000004"/>
    <n v="317.39999999999998"/>
    <n v="6.9764374890100095E-2"/>
    <x v="0"/>
  </r>
  <r>
    <x v="17"/>
    <x v="0"/>
    <x v="1"/>
    <n v="3077"/>
    <n v="5448.3"/>
    <n v="-2371.3000000000002"/>
    <n v="-0.435236679331168"/>
    <x v="0"/>
  </r>
  <r>
    <x v="17"/>
    <x v="0"/>
    <x v="2"/>
    <n v="2325"/>
    <n v="3258.2"/>
    <n v="-933.2"/>
    <n v="-0.28641581241176101"/>
    <x v="0"/>
  </r>
  <r>
    <x v="17"/>
    <x v="0"/>
    <x v="3"/>
    <n v="263"/>
    <n v="1466.3"/>
    <n v="-1203.3"/>
    <n v="-0.82063697742617503"/>
    <x v="0"/>
  </r>
  <r>
    <x v="17"/>
    <x v="0"/>
    <x v="4"/>
    <n v="7785"/>
    <n v="10773.4"/>
    <n v="-2988.4"/>
    <n v="-0.27738689735830901"/>
    <x v="0"/>
  </r>
  <r>
    <x v="17"/>
    <x v="1"/>
    <x v="0"/>
    <n v="34"/>
    <n v="40.700000000000003"/>
    <n v="-6.7"/>
    <n v="-0.16461916461916501"/>
    <x v="0"/>
  </r>
  <r>
    <x v="17"/>
    <x v="1"/>
    <x v="1"/>
    <n v="31"/>
    <n v="94.6"/>
    <n v="-63.6"/>
    <n v="-0.67230443974630005"/>
    <x v="0"/>
  </r>
  <r>
    <x v="17"/>
    <x v="1"/>
    <x v="2"/>
    <n v="41"/>
    <n v="74.8"/>
    <n v="-33.799999999999997"/>
    <n v="-0.451871657754011"/>
    <x v="0"/>
  </r>
  <r>
    <x v="17"/>
    <x v="1"/>
    <x v="4"/>
    <n v="63"/>
    <n v="71.5"/>
    <n v="-8.5"/>
    <n v="-0.11888111888111901"/>
    <x v="0"/>
  </r>
  <r>
    <x v="17"/>
    <x v="2"/>
    <x v="0"/>
    <n v="199"/>
    <n v="190.3"/>
    <n v="8.6999999999999904"/>
    <n v="4.5717288491854899E-2"/>
    <x v="0"/>
  </r>
  <r>
    <x v="17"/>
    <x v="2"/>
    <x v="1"/>
    <n v="65"/>
    <n v="67.099999999999994"/>
    <n v="-2.1000000000000099"/>
    <n v="-3.1296572280179E-2"/>
    <x v="0"/>
  </r>
  <r>
    <x v="17"/>
    <x v="2"/>
    <x v="2"/>
    <n v="102"/>
    <n v="160.6"/>
    <n v="-58.6"/>
    <n v="-0.36488169364881701"/>
    <x v="0"/>
  </r>
  <r>
    <x v="17"/>
    <x v="2"/>
    <x v="4"/>
    <n v="5"/>
    <n v="8.8000000000000007"/>
    <n v="-3.8"/>
    <n v="-0.43181818181818199"/>
    <x v="0"/>
  </r>
  <r>
    <x v="17"/>
    <x v="3"/>
    <x v="0"/>
    <n v="115"/>
    <n v="140.80000000000001"/>
    <n v="-25.8"/>
    <n v="-0.18323863636363599"/>
    <x v="0"/>
  </r>
  <r>
    <x v="17"/>
    <x v="3"/>
    <x v="1"/>
    <n v="193"/>
    <n v="228.8"/>
    <n v="-35.799999999999997"/>
    <n v="-0.15646853146853201"/>
    <x v="0"/>
  </r>
  <r>
    <x v="17"/>
    <x v="3"/>
    <x v="2"/>
    <n v="98"/>
    <n v="170.5"/>
    <n v="-72.5"/>
    <n v="-0.42521994134897401"/>
    <x v="0"/>
  </r>
  <r>
    <x v="17"/>
    <x v="3"/>
    <x v="3"/>
    <n v="44"/>
    <n v="1083.5"/>
    <n v="-1039.5"/>
    <n v="-0.95939086294416198"/>
    <x v="0"/>
  </r>
  <r>
    <x v="17"/>
    <x v="3"/>
    <x v="4"/>
    <n v="1889"/>
    <n v="2077.9"/>
    <n v="-188.9"/>
    <n v="-9.0909090909090995E-2"/>
    <x v="0"/>
  </r>
  <r>
    <x v="17"/>
    <x v="4"/>
    <x v="0"/>
    <n v="682"/>
    <n v="657.8"/>
    <n v="24.1999999999999"/>
    <n v="3.6789297658862803E-2"/>
    <x v="0"/>
  </r>
  <r>
    <x v="17"/>
    <x v="4"/>
    <x v="1"/>
    <n v="322"/>
    <n v="611.6"/>
    <n v="-289.60000000000002"/>
    <n v="-0.47351209941138001"/>
    <x v="0"/>
  </r>
  <r>
    <x v="17"/>
    <x v="4"/>
    <x v="2"/>
    <n v="243"/>
    <n v="354.2"/>
    <n v="-111.2"/>
    <n v="-0.31394692264257501"/>
    <x v="0"/>
  </r>
  <r>
    <x v="17"/>
    <x v="4"/>
    <x v="3"/>
    <n v="196"/>
    <n v="308"/>
    <n v="-112"/>
    <n v="-0.36363636363636398"/>
    <x v="0"/>
  </r>
  <r>
    <x v="17"/>
    <x v="4"/>
    <x v="4"/>
    <n v="945"/>
    <n v="1240.8"/>
    <n v="-295.8"/>
    <n v="-0.23839458413926501"/>
    <x v="0"/>
  </r>
  <r>
    <x v="17"/>
    <x v="5"/>
    <x v="0"/>
    <n v="19"/>
    <n v="28.6"/>
    <n v="-9.6"/>
    <n v="-0.33566433566433601"/>
    <x v="0"/>
  </r>
  <r>
    <x v="17"/>
    <x v="5"/>
    <x v="1"/>
    <n v="68"/>
    <n v="103.4"/>
    <n v="-35.4"/>
    <n v="-0.34235976789168299"/>
    <x v="0"/>
  </r>
  <r>
    <x v="17"/>
    <x v="5"/>
    <x v="2"/>
    <n v="37"/>
    <n v="48.4"/>
    <n v="-11.4"/>
    <n v="-0.23553719008264501"/>
    <x v="0"/>
  </r>
  <r>
    <x v="17"/>
    <x v="5"/>
    <x v="4"/>
    <n v="51"/>
    <n v="77"/>
    <n v="-26"/>
    <n v="-0.337662337662338"/>
    <x v="0"/>
  </r>
  <r>
    <x v="17"/>
    <x v="6"/>
    <x v="0"/>
    <n v="211"/>
    <n v="237.6"/>
    <n v="-26.6"/>
    <n v="-0.111952861952862"/>
    <x v="0"/>
  </r>
  <r>
    <x v="17"/>
    <x v="6"/>
    <x v="1"/>
    <n v="197"/>
    <n v="345.4"/>
    <n v="-148.4"/>
    <n v="-0.429646786334685"/>
    <x v="0"/>
  </r>
  <r>
    <x v="17"/>
    <x v="6"/>
    <x v="2"/>
    <n v="113"/>
    <n v="147.4"/>
    <n v="-34.4"/>
    <n v="-0.23337856173677099"/>
    <x v="0"/>
  </r>
  <r>
    <x v="17"/>
    <x v="6"/>
    <x v="3"/>
    <n v="23"/>
    <n v="74.8"/>
    <n v="-51.8"/>
    <n v="-0.69251336898395699"/>
    <x v="0"/>
  </r>
  <r>
    <x v="17"/>
    <x v="6"/>
    <x v="4"/>
    <n v="577"/>
    <n v="698.5"/>
    <n v="-121.5"/>
    <n v="-0.17394416607015001"/>
    <x v="0"/>
  </r>
  <r>
    <x v="17"/>
    <x v="7"/>
    <x v="0"/>
    <n v="570"/>
    <n v="515.9"/>
    <n v="54.099999999999902"/>
    <n v="0.104865283969761"/>
    <x v="0"/>
  </r>
  <r>
    <x v="17"/>
    <x v="7"/>
    <x v="1"/>
    <n v="362"/>
    <n v="601.70000000000005"/>
    <n v="-239.7"/>
    <n v="-0.39837128136945299"/>
    <x v="0"/>
  </r>
  <r>
    <x v="17"/>
    <x v="7"/>
    <x v="2"/>
    <n v="278"/>
    <n v="311.3"/>
    <n v="-33.299999999999997"/>
    <n v="-0.10697076774815301"/>
    <x v="0"/>
  </r>
  <r>
    <x v="17"/>
    <x v="7"/>
    <x v="4"/>
    <n v="484"/>
    <n v="598.4"/>
    <n v="-114.4"/>
    <n v="-0.191176470588235"/>
    <x v="0"/>
  </r>
  <r>
    <x v="17"/>
    <x v="8"/>
    <x v="0"/>
    <n v="87"/>
    <n v="61.6"/>
    <n v="25.4"/>
    <n v="0.412337662337662"/>
    <x v="0"/>
  </r>
  <r>
    <x v="17"/>
    <x v="8"/>
    <x v="1"/>
    <n v="92"/>
    <n v="213.4"/>
    <n v="-121.4"/>
    <n v="-0.56888472352389896"/>
    <x v="0"/>
  </r>
  <r>
    <x v="17"/>
    <x v="8"/>
    <x v="2"/>
    <n v="88"/>
    <n v="143"/>
    <n v="-55"/>
    <n v="-0.38461538461538503"/>
    <x v="0"/>
  </r>
  <r>
    <x v="17"/>
    <x v="8"/>
    <x v="4"/>
    <n v="385"/>
    <n v="479.6"/>
    <n v="-94.6"/>
    <n v="-0.197247706422018"/>
    <x v="0"/>
  </r>
  <r>
    <x v="17"/>
    <x v="9"/>
    <x v="0"/>
    <n v="1232"/>
    <n v="1067"/>
    <n v="165"/>
    <n v="0.15463917525773199"/>
    <x v="0"/>
  </r>
  <r>
    <x v="17"/>
    <x v="9"/>
    <x v="1"/>
    <n v="491"/>
    <n v="759"/>
    <n v="-268"/>
    <n v="-0.35309617918313602"/>
    <x v="0"/>
  </r>
  <r>
    <x v="17"/>
    <x v="9"/>
    <x v="2"/>
    <n v="554"/>
    <n v="680.9"/>
    <n v="-126.9"/>
    <n v="-0.18637097958584201"/>
    <x v="0"/>
  </r>
  <r>
    <x v="17"/>
    <x v="9"/>
    <x v="4"/>
    <n v="571"/>
    <n v="907.5"/>
    <n v="-336.5"/>
    <n v="-0.37079889807162503"/>
    <x v="0"/>
  </r>
  <r>
    <x v="17"/>
    <x v="10"/>
    <x v="0"/>
    <n v="17"/>
    <n v="23.1"/>
    <n v="-6.1"/>
    <n v="-0.26406926406926401"/>
    <x v="0"/>
  </r>
  <r>
    <x v="17"/>
    <x v="10"/>
    <x v="1"/>
    <n v="154"/>
    <n v="359.7"/>
    <n v="-205.7"/>
    <n v="-0.57186544342507695"/>
    <x v="0"/>
  </r>
  <r>
    <x v="17"/>
    <x v="10"/>
    <x v="2"/>
    <n v="49"/>
    <n v="112.2"/>
    <n v="-63.2"/>
    <n v="-0.56327985739750397"/>
    <x v="0"/>
  </r>
  <r>
    <x v="17"/>
    <x v="10"/>
    <x v="4"/>
    <n v="585"/>
    <n v="773.3"/>
    <n v="-188.3"/>
    <n v="-0.24350187508082299"/>
    <x v="0"/>
  </r>
  <r>
    <x v="17"/>
    <x v="11"/>
    <x v="0"/>
    <n v="305"/>
    <n v="222.2"/>
    <n v="82.8"/>
    <n v="0.37263726372637301"/>
    <x v="0"/>
  </r>
  <r>
    <x v="17"/>
    <x v="11"/>
    <x v="1"/>
    <n v="128"/>
    <n v="205.7"/>
    <n v="-77.7"/>
    <n v="-0.37773456490034002"/>
    <x v="0"/>
  </r>
  <r>
    <x v="17"/>
    <x v="11"/>
    <x v="2"/>
    <n v="105"/>
    <n v="160.6"/>
    <n v="-55.6"/>
    <n v="-0.34620174346201799"/>
    <x v="0"/>
  </r>
  <r>
    <x v="17"/>
    <x v="11"/>
    <x v="4"/>
    <n v="387"/>
    <n v="484"/>
    <n v="-97.000000000000099"/>
    <n v="-0.20041322314049601"/>
    <x v="0"/>
  </r>
  <r>
    <x v="17"/>
    <x v="12"/>
    <x v="0"/>
    <n v="226"/>
    <n v="239.8"/>
    <n v="-13.8"/>
    <n v="-5.7547956630525497E-2"/>
    <x v="0"/>
  </r>
  <r>
    <x v="17"/>
    <x v="12"/>
    <x v="1"/>
    <n v="396"/>
    <n v="882.2"/>
    <n v="-486.2"/>
    <n v="-0.55112219451371602"/>
    <x v="0"/>
  </r>
  <r>
    <x v="17"/>
    <x v="12"/>
    <x v="2"/>
    <n v="154"/>
    <n v="349.8"/>
    <n v="-195.8"/>
    <n v="-0.55974842767295596"/>
    <x v="0"/>
  </r>
  <r>
    <x v="17"/>
    <x v="12"/>
    <x v="4"/>
    <n v="955"/>
    <n v="2237.4"/>
    <n v="-1282.4000000000001"/>
    <n v="-0.57316528112988296"/>
    <x v="0"/>
  </r>
  <r>
    <x v="17"/>
    <x v="13"/>
    <x v="0"/>
    <n v="195"/>
    <n v="214.5"/>
    <n v="-19.5"/>
    <n v="-9.0909090909090995E-2"/>
    <x v="0"/>
  </r>
  <r>
    <x v="17"/>
    <x v="13"/>
    <x v="1"/>
    <n v="76"/>
    <n v="112.2"/>
    <n v="-36.200000000000003"/>
    <n v="-0.32263814616755798"/>
    <x v="0"/>
  </r>
  <r>
    <x v="17"/>
    <x v="13"/>
    <x v="2"/>
    <n v="71"/>
    <n v="59.4"/>
    <n v="11.6"/>
    <n v="0.19528619528619501"/>
    <x v="0"/>
  </r>
  <r>
    <x v="17"/>
    <x v="13"/>
    <x v="4"/>
    <n v="92"/>
    <n v="99"/>
    <n v="-7.0000000000000098"/>
    <n v="-7.0707070707070802E-2"/>
    <x v="0"/>
  </r>
  <r>
    <x v="17"/>
    <x v="14"/>
    <x v="0"/>
    <n v="628"/>
    <n v="575.29999999999995"/>
    <n v="52.699999999999903"/>
    <n v="9.1604380323309406E-2"/>
    <x v="0"/>
  </r>
  <r>
    <x v="17"/>
    <x v="14"/>
    <x v="1"/>
    <n v="193"/>
    <n v="284.89999999999998"/>
    <n v="-91.9"/>
    <n v="-0.32256932256932302"/>
    <x v="0"/>
  </r>
  <r>
    <x v="17"/>
    <x v="14"/>
    <x v="2"/>
    <n v="182"/>
    <n v="202.4"/>
    <n v="-20.399999999999999"/>
    <n v="-0.100790513833992"/>
    <x v="0"/>
  </r>
  <r>
    <x v="17"/>
    <x v="14"/>
    <x v="4"/>
    <n v="267"/>
    <n v="281.60000000000002"/>
    <n v="-14.6"/>
    <n v="-5.1846590909091002E-2"/>
    <x v="0"/>
  </r>
  <r>
    <x v="17"/>
    <x v="15"/>
    <x v="0"/>
    <n v="347"/>
    <n v="334.4"/>
    <n v="12.6"/>
    <n v="3.76794258373205E-2"/>
    <x v="0"/>
  </r>
  <r>
    <x v="17"/>
    <x v="15"/>
    <x v="1"/>
    <n v="309"/>
    <n v="578.6"/>
    <n v="-269.60000000000002"/>
    <n v="-0.46595229865191801"/>
    <x v="0"/>
  </r>
  <r>
    <x v="17"/>
    <x v="15"/>
    <x v="2"/>
    <n v="210"/>
    <n v="282.7"/>
    <n v="-72.7"/>
    <n v="-0.25716307039264302"/>
    <x v="0"/>
  </r>
  <r>
    <x v="17"/>
    <x v="15"/>
    <x v="4"/>
    <n v="529"/>
    <n v="738.1"/>
    <n v="-209.1"/>
    <n v="-0.28329494648421599"/>
    <x v="0"/>
  </r>
  <r>
    <x v="18"/>
    <x v="0"/>
    <x v="0"/>
    <n v="5015"/>
    <n v="4459"/>
    <n v="556"/>
    <n v="0.124691634895717"/>
    <x v="0"/>
  </r>
  <r>
    <x v="18"/>
    <x v="0"/>
    <x v="1"/>
    <n v="3841"/>
    <n v="5390"/>
    <n v="-1549"/>
    <n v="-0.28738404452690203"/>
    <x v="0"/>
  </r>
  <r>
    <x v="18"/>
    <x v="0"/>
    <x v="2"/>
    <n v="2791"/>
    <n v="3318"/>
    <n v="-527"/>
    <n v="-0.15883062085593699"/>
    <x v="0"/>
  </r>
  <r>
    <x v="18"/>
    <x v="0"/>
    <x v="3"/>
    <n v="296"/>
    <n v="1661"/>
    <n v="-1365"/>
    <n v="-0.82179409993979502"/>
    <x v="0"/>
  </r>
  <r>
    <x v="18"/>
    <x v="0"/>
    <x v="4"/>
    <n v="8934"/>
    <n v="10884"/>
    <n v="-1950"/>
    <n v="-0.17916207276736501"/>
    <x v="0"/>
  </r>
  <r>
    <x v="18"/>
    <x v="1"/>
    <x v="0"/>
    <n v="28"/>
    <n v="26"/>
    <n v="2"/>
    <n v="7.69230769230769E-2"/>
    <x v="0"/>
  </r>
  <r>
    <x v="18"/>
    <x v="1"/>
    <x v="1"/>
    <n v="47"/>
    <n v="81"/>
    <n v="-34"/>
    <n v="-0.41975308641975301"/>
    <x v="0"/>
  </r>
  <r>
    <x v="18"/>
    <x v="1"/>
    <x v="2"/>
    <n v="44"/>
    <n v="64"/>
    <n v="-20"/>
    <n v="-0.3125"/>
    <x v="0"/>
  </r>
  <r>
    <x v="18"/>
    <x v="1"/>
    <x v="4"/>
    <n v="57"/>
    <n v="70"/>
    <n v="-13"/>
    <n v="-0.185714285714286"/>
    <x v="0"/>
  </r>
  <r>
    <x v="18"/>
    <x v="2"/>
    <x v="0"/>
    <n v="201"/>
    <n v="164"/>
    <n v="37"/>
    <n v="0.22560975609756101"/>
    <x v="0"/>
  </r>
  <r>
    <x v="18"/>
    <x v="2"/>
    <x v="1"/>
    <n v="59"/>
    <n v="70"/>
    <n v="-11"/>
    <n v="-0.157142857142857"/>
    <x v="0"/>
  </r>
  <r>
    <x v="18"/>
    <x v="2"/>
    <x v="2"/>
    <n v="123"/>
    <n v="156"/>
    <n v="-33"/>
    <n v="-0.21153846153846201"/>
    <x v="0"/>
  </r>
  <r>
    <x v="18"/>
    <x v="2"/>
    <x v="4"/>
    <n v="12"/>
    <n v="7"/>
    <n v="5"/>
    <n v="0.71428571428571397"/>
    <x v="0"/>
  </r>
  <r>
    <x v="18"/>
    <x v="3"/>
    <x v="0"/>
    <n v="129"/>
    <n v="108"/>
    <n v="21"/>
    <n v="0.194444444444444"/>
    <x v="0"/>
  </r>
  <r>
    <x v="18"/>
    <x v="3"/>
    <x v="1"/>
    <n v="233"/>
    <n v="226"/>
    <n v="7"/>
    <n v="3.09734513274336E-2"/>
    <x v="0"/>
  </r>
  <r>
    <x v="18"/>
    <x v="3"/>
    <x v="2"/>
    <n v="104"/>
    <n v="179"/>
    <n v="-75"/>
    <n v="-0.41899441340782101"/>
    <x v="0"/>
  </r>
  <r>
    <x v="18"/>
    <x v="3"/>
    <x v="3"/>
    <n v="115"/>
    <n v="1291"/>
    <n v="-1176"/>
    <n v="-0.91092176607281194"/>
    <x v="0"/>
  </r>
  <r>
    <x v="18"/>
    <x v="3"/>
    <x v="4"/>
    <n v="2114"/>
    <n v="2132"/>
    <n v="-18"/>
    <n v="-8.4427767354596592E-3"/>
    <x v="0"/>
  </r>
  <r>
    <x v="18"/>
    <x v="4"/>
    <x v="0"/>
    <n v="695"/>
    <n v="640"/>
    <n v="55"/>
    <n v="8.59375E-2"/>
    <x v="0"/>
  </r>
  <r>
    <x v="18"/>
    <x v="4"/>
    <x v="1"/>
    <n v="409"/>
    <n v="638"/>
    <n v="-229"/>
    <n v="-0.35893416927899702"/>
    <x v="0"/>
  </r>
  <r>
    <x v="18"/>
    <x v="4"/>
    <x v="2"/>
    <n v="298"/>
    <n v="339"/>
    <n v="-41"/>
    <n v="-0.12094395280236001"/>
    <x v="0"/>
  </r>
  <r>
    <x v="18"/>
    <x v="4"/>
    <x v="3"/>
    <n v="138"/>
    <n v="299"/>
    <n v="-161"/>
    <n v="-0.53846153846153799"/>
    <x v="0"/>
  </r>
  <r>
    <x v="18"/>
    <x v="4"/>
    <x v="4"/>
    <n v="1120"/>
    <n v="1241"/>
    <n v="-121"/>
    <n v="-9.7502014504431897E-2"/>
    <x v="0"/>
  </r>
  <r>
    <x v="18"/>
    <x v="5"/>
    <x v="0"/>
    <n v="23"/>
    <n v="28"/>
    <n v="-5"/>
    <n v="-0.17857142857142899"/>
    <x v="0"/>
  </r>
  <r>
    <x v="18"/>
    <x v="5"/>
    <x v="1"/>
    <n v="91"/>
    <n v="117"/>
    <n v="-26"/>
    <n v="-0.22222222222222199"/>
    <x v="0"/>
  </r>
  <r>
    <x v="18"/>
    <x v="5"/>
    <x v="2"/>
    <n v="46"/>
    <n v="46"/>
    <n v="0"/>
    <n v="0"/>
    <x v="0"/>
  </r>
  <r>
    <x v="18"/>
    <x v="5"/>
    <x v="4"/>
    <n v="59"/>
    <n v="63"/>
    <n v="-4"/>
    <n v="-6.3492063492063502E-2"/>
    <x v="0"/>
  </r>
  <r>
    <x v="18"/>
    <x v="6"/>
    <x v="0"/>
    <n v="236"/>
    <n v="249"/>
    <n v="-13"/>
    <n v="-5.22088353413655E-2"/>
    <x v="0"/>
  </r>
  <r>
    <x v="18"/>
    <x v="6"/>
    <x v="1"/>
    <n v="246"/>
    <n v="300"/>
    <n v="-54"/>
    <n v="-0.18"/>
    <x v="0"/>
  </r>
  <r>
    <x v="18"/>
    <x v="6"/>
    <x v="2"/>
    <n v="162"/>
    <n v="159"/>
    <n v="3"/>
    <n v="1.88679245283019E-2"/>
    <x v="0"/>
  </r>
  <r>
    <x v="18"/>
    <x v="6"/>
    <x v="3"/>
    <n v="43"/>
    <n v="71"/>
    <n v="-28"/>
    <n v="-0.39436619718309901"/>
    <x v="0"/>
  </r>
  <r>
    <x v="18"/>
    <x v="6"/>
    <x v="4"/>
    <n v="644"/>
    <n v="697"/>
    <n v="-53"/>
    <n v="-7.60401721664275E-2"/>
    <x v="0"/>
  </r>
  <r>
    <x v="18"/>
    <x v="7"/>
    <x v="0"/>
    <n v="582"/>
    <n v="524"/>
    <n v="58"/>
    <n v="0.110687022900763"/>
    <x v="0"/>
  </r>
  <r>
    <x v="18"/>
    <x v="7"/>
    <x v="1"/>
    <n v="419"/>
    <n v="628"/>
    <n v="-209"/>
    <n v="-0.33280254777070101"/>
    <x v="0"/>
  </r>
  <r>
    <x v="18"/>
    <x v="7"/>
    <x v="2"/>
    <n v="312"/>
    <n v="317"/>
    <n v="-5"/>
    <n v="-1.5772870662460602E-2"/>
    <x v="0"/>
  </r>
  <r>
    <x v="18"/>
    <x v="7"/>
    <x v="4"/>
    <n v="493"/>
    <n v="607"/>
    <n v="-114"/>
    <n v="-0.18780889621087299"/>
    <x v="0"/>
  </r>
  <r>
    <x v="18"/>
    <x v="8"/>
    <x v="0"/>
    <n v="92"/>
    <n v="59"/>
    <n v="33"/>
    <n v="0.55932203389830504"/>
    <x v="0"/>
  </r>
  <r>
    <x v="18"/>
    <x v="8"/>
    <x v="1"/>
    <n v="140"/>
    <n v="193"/>
    <n v="-53"/>
    <n v="-0.27461139896373099"/>
    <x v="0"/>
  </r>
  <r>
    <x v="18"/>
    <x v="8"/>
    <x v="2"/>
    <n v="107"/>
    <n v="132"/>
    <n v="-25"/>
    <n v="-0.189393939393939"/>
    <x v="0"/>
  </r>
  <r>
    <x v="18"/>
    <x v="8"/>
    <x v="4"/>
    <n v="446"/>
    <n v="517"/>
    <n v="-71"/>
    <n v="-0.13733075435203099"/>
    <x v="0"/>
  </r>
  <r>
    <x v="18"/>
    <x v="9"/>
    <x v="0"/>
    <n v="1220"/>
    <n v="980"/>
    <n v="240"/>
    <n v="0.24489795918367299"/>
    <x v="0"/>
  </r>
  <r>
    <x v="18"/>
    <x v="9"/>
    <x v="1"/>
    <n v="564"/>
    <n v="721"/>
    <n v="-157"/>
    <n v="-0.21775312066574201"/>
    <x v="0"/>
  </r>
  <r>
    <x v="18"/>
    <x v="9"/>
    <x v="2"/>
    <n v="669"/>
    <n v="717"/>
    <n v="-48"/>
    <n v="-6.6945606694560705E-2"/>
    <x v="0"/>
  </r>
  <r>
    <x v="18"/>
    <x v="9"/>
    <x v="4"/>
    <n v="640"/>
    <n v="906"/>
    <n v="-266"/>
    <n v="-0.29359823399558499"/>
    <x v="0"/>
  </r>
  <r>
    <x v="18"/>
    <x v="10"/>
    <x v="0"/>
    <n v="28"/>
    <n v="37"/>
    <n v="-9"/>
    <n v="-0.24324324324324301"/>
    <x v="0"/>
  </r>
  <r>
    <x v="18"/>
    <x v="10"/>
    <x v="1"/>
    <n v="226"/>
    <n v="408"/>
    <n v="-182"/>
    <n v="-0.44607843137254899"/>
    <x v="0"/>
  </r>
  <r>
    <x v="18"/>
    <x v="10"/>
    <x v="2"/>
    <n v="85"/>
    <n v="111"/>
    <n v="-26"/>
    <n v="-0.23423423423423401"/>
    <x v="0"/>
  </r>
  <r>
    <x v="18"/>
    <x v="10"/>
    <x v="4"/>
    <n v="660"/>
    <n v="791"/>
    <n v="-131"/>
    <n v="-0.165613147914033"/>
    <x v="0"/>
  </r>
  <r>
    <x v="18"/>
    <x v="11"/>
    <x v="0"/>
    <n v="276"/>
    <n v="210"/>
    <n v="66"/>
    <n v="0.314285714285714"/>
    <x v="0"/>
  </r>
  <r>
    <x v="18"/>
    <x v="11"/>
    <x v="1"/>
    <n v="137"/>
    <n v="214"/>
    <n v="-77"/>
    <n v="-0.35981308411215002"/>
    <x v="0"/>
  </r>
  <r>
    <x v="18"/>
    <x v="11"/>
    <x v="2"/>
    <n v="122"/>
    <n v="177"/>
    <n v="-55"/>
    <n v="-0.31073446327683601"/>
    <x v="0"/>
  </r>
  <r>
    <x v="18"/>
    <x v="11"/>
    <x v="4"/>
    <n v="452"/>
    <n v="453"/>
    <n v="-1"/>
    <n v="-2.2075055187637999E-3"/>
    <x v="0"/>
  </r>
  <r>
    <x v="18"/>
    <x v="12"/>
    <x v="0"/>
    <n v="266"/>
    <n v="267"/>
    <n v="-1"/>
    <n v="-3.7453183520599299E-3"/>
    <x v="0"/>
  </r>
  <r>
    <x v="18"/>
    <x v="12"/>
    <x v="1"/>
    <n v="569"/>
    <n v="848"/>
    <n v="-279"/>
    <n v="-0.32900943396226401"/>
    <x v="0"/>
  </r>
  <r>
    <x v="18"/>
    <x v="12"/>
    <x v="2"/>
    <n v="191"/>
    <n v="338"/>
    <n v="-147"/>
    <n v="-0.43491124260355002"/>
    <x v="0"/>
  </r>
  <r>
    <x v="18"/>
    <x v="12"/>
    <x v="4"/>
    <n v="1246"/>
    <n v="2286"/>
    <n v="-1040"/>
    <n v="-0.45494313210848603"/>
    <x v="0"/>
  </r>
  <r>
    <x v="18"/>
    <x v="13"/>
    <x v="0"/>
    <n v="229"/>
    <n v="201"/>
    <n v="28"/>
    <n v="0.13930348258706499"/>
    <x v="0"/>
  </r>
  <r>
    <x v="18"/>
    <x v="13"/>
    <x v="1"/>
    <n v="83"/>
    <n v="107"/>
    <n v="-24"/>
    <n v="-0.22429906542056099"/>
    <x v="0"/>
  </r>
  <r>
    <x v="18"/>
    <x v="13"/>
    <x v="2"/>
    <n v="72"/>
    <n v="88"/>
    <n v="-16"/>
    <n v="-0.18181818181818199"/>
    <x v="0"/>
  </r>
  <r>
    <x v="18"/>
    <x v="13"/>
    <x v="4"/>
    <n v="111"/>
    <n v="114"/>
    <n v="-3"/>
    <n v="-2.6315789473684199E-2"/>
    <x v="0"/>
  </r>
  <r>
    <x v="18"/>
    <x v="14"/>
    <x v="0"/>
    <n v="638"/>
    <n v="565"/>
    <n v="73"/>
    <n v="0.129203539823009"/>
    <x v="0"/>
  </r>
  <r>
    <x v="18"/>
    <x v="14"/>
    <x v="1"/>
    <n v="208"/>
    <n v="288"/>
    <n v="-80"/>
    <n v="-0.27777777777777801"/>
    <x v="0"/>
  </r>
  <r>
    <x v="18"/>
    <x v="14"/>
    <x v="2"/>
    <n v="198"/>
    <n v="208"/>
    <n v="-10"/>
    <n v="-4.80769230769231E-2"/>
    <x v="0"/>
  </r>
  <r>
    <x v="18"/>
    <x v="14"/>
    <x v="4"/>
    <n v="264"/>
    <n v="259"/>
    <n v="5"/>
    <n v="1.9305019305019301E-2"/>
    <x v="0"/>
  </r>
  <r>
    <x v="18"/>
    <x v="15"/>
    <x v="0"/>
    <n v="372"/>
    <n v="401"/>
    <n v="-29"/>
    <n v="-7.2319201995012503E-2"/>
    <x v="0"/>
  </r>
  <r>
    <x v="18"/>
    <x v="15"/>
    <x v="1"/>
    <n v="410"/>
    <n v="551"/>
    <n v="-141"/>
    <n v="-0.25589836660617099"/>
    <x v="0"/>
  </r>
  <r>
    <x v="18"/>
    <x v="15"/>
    <x v="2"/>
    <n v="258"/>
    <n v="287"/>
    <n v="-29"/>
    <n v="-0.101045296167247"/>
    <x v="0"/>
  </r>
  <r>
    <x v="18"/>
    <x v="15"/>
    <x v="4"/>
    <n v="616"/>
    <n v="741"/>
    <n v="-125"/>
    <n v="-0.168690958164642"/>
    <x v="0"/>
  </r>
  <r>
    <x v="19"/>
    <x v="0"/>
    <x v="0"/>
    <n v="4499"/>
    <n v="3940"/>
    <n v="559"/>
    <n v="0.14187817258883201"/>
    <x v="0"/>
  </r>
  <r>
    <x v="19"/>
    <x v="0"/>
    <x v="1"/>
    <n v="3768"/>
    <n v="4669.5238095238101"/>
    <n v="-901.52380952380895"/>
    <n v="-0.19306547012033401"/>
    <x v="0"/>
  </r>
  <r>
    <x v="19"/>
    <x v="0"/>
    <x v="2"/>
    <n v="2586"/>
    <n v="2783.8095238095202"/>
    <n v="-197.80952380952399"/>
    <n v="-7.1057133082449597E-2"/>
    <x v="0"/>
  </r>
  <r>
    <x v="19"/>
    <x v="0"/>
    <x v="3"/>
    <n v="567"/>
    <n v="1467.61904761905"/>
    <n v="-900.61904761904702"/>
    <n v="-0.61365996106424403"/>
    <x v="0"/>
  </r>
  <r>
    <x v="19"/>
    <x v="0"/>
    <x v="4"/>
    <n v="8410"/>
    <n v="9463.8095238095193"/>
    <n v="-1053.80952380952"/>
    <n v="-0.111351514541612"/>
    <x v="0"/>
  </r>
  <r>
    <x v="19"/>
    <x v="1"/>
    <x v="0"/>
    <n v="29"/>
    <n v="30.476190476190499"/>
    <n v="-1.4761904761904701"/>
    <n v="-4.8437499999999897E-2"/>
    <x v="0"/>
  </r>
  <r>
    <x v="19"/>
    <x v="1"/>
    <x v="1"/>
    <n v="42"/>
    <n v="62.857142857142897"/>
    <n v="-20.8571428571429"/>
    <n v="-0.33181818181818201"/>
    <x v="0"/>
  </r>
  <r>
    <x v="19"/>
    <x v="1"/>
    <x v="2"/>
    <n v="51"/>
    <n v="56.190476190476197"/>
    <n v="-5.1904761904761898"/>
    <n v="-9.2372881355932204E-2"/>
    <x v="0"/>
  </r>
  <r>
    <x v="19"/>
    <x v="1"/>
    <x v="4"/>
    <n v="78"/>
    <n v="68.571428571428598"/>
    <n v="9.4285714285714306"/>
    <n v="0.13750000000000001"/>
    <x v="0"/>
  </r>
  <r>
    <x v="19"/>
    <x v="2"/>
    <x v="0"/>
    <n v="184"/>
    <n v="143.80952380952399"/>
    <n v="40.190476190476197"/>
    <n v="0.27947019867549699"/>
    <x v="0"/>
  </r>
  <r>
    <x v="19"/>
    <x v="2"/>
    <x v="1"/>
    <n v="48"/>
    <n v="71.428571428571402"/>
    <n v="-23.428571428571399"/>
    <n v="-0.32800000000000001"/>
    <x v="0"/>
  </r>
  <r>
    <x v="19"/>
    <x v="2"/>
    <x v="2"/>
    <n v="131"/>
    <n v="112.380952380952"/>
    <n v="18.619047619047599"/>
    <n v="0.165677966101695"/>
    <x v="0"/>
  </r>
  <r>
    <x v="19"/>
    <x v="2"/>
    <x v="4"/>
    <n v="8"/>
    <n v="12.380952380952399"/>
    <n v="-4.3809523809523796"/>
    <n v="-0.35384615384615398"/>
    <x v="0"/>
  </r>
  <r>
    <x v="19"/>
    <x v="3"/>
    <x v="0"/>
    <n v="137"/>
    <n v="116.19047619047601"/>
    <n v="20.8095238095238"/>
    <n v="0.179098360655738"/>
    <x v="0"/>
  </r>
  <r>
    <x v="19"/>
    <x v="3"/>
    <x v="1"/>
    <n v="170"/>
    <n v="182.857142857143"/>
    <n v="-12.857142857142801"/>
    <n v="-7.0312499999999903E-2"/>
    <x v="0"/>
  </r>
  <r>
    <x v="19"/>
    <x v="3"/>
    <x v="2"/>
    <n v="105"/>
    <n v="141.90476190476201"/>
    <n v="-36.904761904761898"/>
    <n v="-0.26006711409395999"/>
    <x v="0"/>
  </r>
  <r>
    <x v="19"/>
    <x v="3"/>
    <x v="3"/>
    <n v="364"/>
    <n v="1054.2857142857099"/>
    <n v="-690.28571428571399"/>
    <n v="-0.654742547425474"/>
    <x v="0"/>
  </r>
  <r>
    <x v="19"/>
    <x v="3"/>
    <x v="4"/>
    <n v="1874"/>
    <n v="1813.3333333333301"/>
    <n v="60.6666666666667"/>
    <n v="3.3455882352941203E-2"/>
    <x v="0"/>
  </r>
  <r>
    <x v="19"/>
    <x v="4"/>
    <x v="0"/>
    <n v="647"/>
    <n v="572.38095238095195"/>
    <n v="74.619047619047706"/>
    <n v="0.13036605657238001"/>
    <x v="0"/>
  </r>
  <r>
    <x v="19"/>
    <x v="4"/>
    <x v="1"/>
    <n v="401"/>
    <n v="496.19047619047598"/>
    <n v="-95.190476190476105"/>
    <n v="-0.191842610364683"/>
    <x v="0"/>
  </r>
  <r>
    <x v="19"/>
    <x v="4"/>
    <x v="2"/>
    <n v="283"/>
    <n v="298.09523809523802"/>
    <n v="-15.0952380952381"/>
    <n v="-5.0638977635782699E-2"/>
    <x v="0"/>
  </r>
  <r>
    <x v="19"/>
    <x v="4"/>
    <x v="3"/>
    <n v="174"/>
    <n v="343.80952380952402"/>
    <n v="-169.80952380952399"/>
    <n v="-0.49390581717451498"/>
    <x v="0"/>
  </r>
  <r>
    <x v="19"/>
    <x v="4"/>
    <x v="4"/>
    <n v="1133"/>
    <n v="1100"/>
    <n v="33"/>
    <n v="0.03"/>
    <x v="0"/>
  </r>
  <r>
    <x v="19"/>
    <x v="5"/>
    <x v="0"/>
    <n v="26"/>
    <n v="23.8095238095238"/>
    <n v="2.1904761904761898"/>
    <n v="9.2000000000000096E-2"/>
    <x v="0"/>
  </r>
  <r>
    <x v="19"/>
    <x v="5"/>
    <x v="1"/>
    <n v="69"/>
    <n v="97.142857142857096"/>
    <n v="-28.1428571428571"/>
    <n v="-0.28970588235294098"/>
    <x v="0"/>
  </r>
  <r>
    <x v="19"/>
    <x v="5"/>
    <x v="2"/>
    <n v="32"/>
    <n v="40"/>
    <n v="-8"/>
    <n v="-0.2"/>
    <x v="0"/>
  </r>
  <r>
    <x v="19"/>
    <x v="5"/>
    <x v="4"/>
    <n v="69"/>
    <n v="70.476190476190496"/>
    <n v="-1.4761904761904701"/>
    <n v="-2.0945945945945801E-2"/>
    <x v="0"/>
  </r>
  <r>
    <x v="19"/>
    <x v="6"/>
    <x v="0"/>
    <n v="215"/>
    <n v="199.04761904761901"/>
    <n v="15.952380952381001"/>
    <n v="8.0143540669856503E-2"/>
    <x v="0"/>
  </r>
  <r>
    <x v="19"/>
    <x v="6"/>
    <x v="1"/>
    <n v="240"/>
    <n v="298.09523809523802"/>
    <n v="-58.095238095238102"/>
    <n v="-0.194888178913738"/>
    <x v="0"/>
  </r>
  <r>
    <x v="19"/>
    <x v="6"/>
    <x v="2"/>
    <n v="126"/>
    <n v="152.38095238095201"/>
    <n v="-26.380952380952401"/>
    <n v="-0.173125"/>
    <x v="0"/>
  </r>
  <r>
    <x v="19"/>
    <x v="6"/>
    <x v="3"/>
    <n v="29"/>
    <n v="69.523809523809504"/>
    <n v="-40.523809523809497"/>
    <n v="-0.58287671232876703"/>
    <x v="0"/>
  </r>
  <r>
    <x v="19"/>
    <x v="6"/>
    <x v="4"/>
    <n v="578"/>
    <n v="597.142857142857"/>
    <n v="-19.1428571428571"/>
    <n v="-3.20574162679425E-2"/>
    <x v="0"/>
  </r>
  <r>
    <x v="19"/>
    <x v="7"/>
    <x v="0"/>
    <n v="559"/>
    <n v="493.33333333333297"/>
    <n v="65.6666666666667"/>
    <n v="0.133108108108108"/>
    <x v="0"/>
  </r>
  <r>
    <x v="19"/>
    <x v="7"/>
    <x v="1"/>
    <n v="416"/>
    <n v="525.71428571428601"/>
    <n v="-109.71428571428601"/>
    <n v="-0.208695652173913"/>
    <x v="0"/>
  </r>
  <r>
    <x v="19"/>
    <x v="7"/>
    <x v="2"/>
    <n v="243"/>
    <n v="260.95238095238102"/>
    <n v="-17.952380952380999"/>
    <n v="-6.8795620437956201E-2"/>
    <x v="0"/>
  </r>
  <r>
    <x v="19"/>
    <x v="7"/>
    <x v="4"/>
    <n v="434"/>
    <n v="517.142857142857"/>
    <n v="-83.142857142857096"/>
    <n v="-0.160773480662983"/>
    <x v="0"/>
  </r>
  <r>
    <x v="19"/>
    <x v="8"/>
    <x v="0"/>
    <n v="70"/>
    <n v="59.047619047619001"/>
    <n v="10.952380952381001"/>
    <n v="0.18548387096774199"/>
    <x v="0"/>
  </r>
  <r>
    <x v="19"/>
    <x v="8"/>
    <x v="1"/>
    <n v="137"/>
    <n v="154.28571428571399"/>
    <n v="-17.285714285714299"/>
    <n v="-0.112037037037037"/>
    <x v="0"/>
  </r>
  <r>
    <x v="19"/>
    <x v="8"/>
    <x v="2"/>
    <n v="94"/>
    <n v="111.428571428571"/>
    <n v="-17.428571428571399"/>
    <n v="-0.15641025641025599"/>
    <x v="0"/>
  </r>
  <r>
    <x v="19"/>
    <x v="8"/>
    <x v="4"/>
    <n v="423"/>
    <n v="416.19047619047598"/>
    <n v="6.8095238095238502"/>
    <n v="1.6361556064073302E-2"/>
    <x v="0"/>
  </r>
  <r>
    <x v="19"/>
    <x v="9"/>
    <x v="0"/>
    <n v="1012"/>
    <n v="856.19047619047603"/>
    <n v="155.80952380952399"/>
    <n v="0.18197997775305899"/>
    <x v="0"/>
  </r>
  <r>
    <x v="19"/>
    <x v="9"/>
    <x v="1"/>
    <n v="527"/>
    <n v="572.38095238095195"/>
    <n v="-45.380952380952301"/>
    <n v="-7.9284525790349294E-2"/>
    <x v="0"/>
  </r>
  <r>
    <x v="19"/>
    <x v="9"/>
    <x v="2"/>
    <n v="653"/>
    <n v="600.95238095238096"/>
    <n v="52.047619047619001"/>
    <n v="8.6608557844690903E-2"/>
    <x v="0"/>
  </r>
  <r>
    <x v="19"/>
    <x v="9"/>
    <x v="4"/>
    <n v="631"/>
    <n v="795.23809523809496"/>
    <n v="-164.23809523809501"/>
    <n v="-0.20652694610778399"/>
    <x v="0"/>
  </r>
  <r>
    <x v="19"/>
    <x v="10"/>
    <x v="0"/>
    <n v="17"/>
    <n v="22.8571428571429"/>
    <n v="-5.8571428571428497"/>
    <n v="-0.25624999999999998"/>
    <x v="0"/>
  </r>
  <r>
    <x v="19"/>
    <x v="10"/>
    <x v="1"/>
    <n v="234"/>
    <n v="404.76190476190499"/>
    <n v="-170.76190476190499"/>
    <n v="-0.42188235294117599"/>
    <x v="0"/>
  </r>
  <r>
    <x v="19"/>
    <x v="10"/>
    <x v="2"/>
    <n v="69"/>
    <n v="101.904761904762"/>
    <n v="-32.904761904761898"/>
    <n v="-0.32289719626168201"/>
    <x v="0"/>
  </r>
  <r>
    <x v="19"/>
    <x v="10"/>
    <x v="4"/>
    <n v="584"/>
    <n v="760.95238095238096"/>
    <n v="-176.95238095238099"/>
    <n v="-0.23254067584480601"/>
    <x v="0"/>
  </r>
  <r>
    <x v="19"/>
    <x v="11"/>
    <x v="0"/>
    <n v="262"/>
    <n v="229.52380952381"/>
    <n v="32.476190476190503"/>
    <n v="0.14149377593361001"/>
    <x v="0"/>
  </r>
  <r>
    <x v="19"/>
    <x v="11"/>
    <x v="1"/>
    <n v="138"/>
    <n v="192.38095238095201"/>
    <n v="-54.380952380952401"/>
    <n v="-0.28267326732673298"/>
    <x v="0"/>
  </r>
  <r>
    <x v="19"/>
    <x v="11"/>
    <x v="2"/>
    <n v="123"/>
    <n v="126.666666666667"/>
    <n v="-3.6666666666666599"/>
    <n v="-2.89473684210526E-2"/>
    <x v="0"/>
  </r>
  <r>
    <x v="19"/>
    <x v="11"/>
    <x v="4"/>
    <n v="425"/>
    <n v="415.23809523809501"/>
    <n v="9.7619047619047592"/>
    <n v="2.35091743119266E-2"/>
    <x v="0"/>
  </r>
  <r>
    <x v="19"/>
    <x v="12"/>
    <x v="0"/>
    <n v="227"/>
    <n v="198.09523809523799"/>
    <n v="28.904761904761902"/>
    <n v="0.14591346153846199"/>
    <x v="0"/>
  </r>
  <r>
    <x v="19"/>
    <x v="12"/>
    <x v="1"/>
    <n v="574"/>
    <n v="787.61904761904805"/>
    <n v="-213.61904761904799"/>
    <n v="-0.271221281741233"/>
    <x v="0"/>
  </r>
  <r>
    <x v="19"/>
    <x v="12"/>
    <x v="2"/>
    <n v="211"/>
    <n v="293.33333333333297"/>
    <n v="-82.3333333333333"/>
    <n v="-0.28068181818181798"/>
    <x v="0"/>
  </r>
  <r>
    <x v="19"/>
    <x v="12"/>
    <x v="4"/>
    <n v="1236"/>
    <n v="1902.8571428571399"/>
    <n v="-666.857142857143"/>
    <n v="-0.35045045045044998"/>
    <x v="0"/>
  </r>
  <r>
    <x v="19"/>
    <x v="13"/>
    <x v="0"/>
    <n v="215"/>
    <n v="194.28571428571399"/>
    <n v="20.714285714285701"/>
    <n v="0.106617647058824"/>
    <x v="0"/>
  </r>
  <r>
    <x v="19"/>
    <x v="13"/>
    <x v="1"/>
    <n v="93"/>
    <n v="88.571428571428598"/>
    <n v="4.4285714285714297"/>
    <n v="0.05"/>
    <x v="0"/>
  </r>
  <r>
    <x v="19"/>
    <x v="13"/>
    <x v="2"/>
    <n v="68"/>
    <n v="61.904761904761898"/>
    <n v="6.0952380952381002"/>
    <n v="9.84615384615386E-2"/>
    <x v="0"/>
  </r>
  <r>
    <x v="19"/>
    <x v="13"/>
    <x v="4"/>
    <n v="81"/>
    <n v="101.904761904762"/>
    <n v="-20.904761904761902"/>
    <n v="-0.20514018691588801"/>
    <x v="0"/>
  </r>
  <r>
    <x v="19"/>
    <x v="14"/>
    <x v="0"/>
    <n v="570"/>
    <n v="493.33333333333297"/>
    <n v="76.6666666666667"/>
    <n v="0.15540540540540501"/>
    <x v="0"/>
  </r>
  <r>
    <x v="19"/>
    <x v="14"/>
    <x v="1"/>
    <n v="231"/>
    <n v="237.142857142857"/>
    <n v="-6.1428571428571397"/>
    <n v="-2.5903614457831299E-2"/>
    <x v="0"/>
  </r>
  <r>
    <x v="19"/>
    <x v="14"/>
    <x v="2"/>
    <n v="184"/>
    <n v="175.23809523809501"/>
    <n v="8.7619047619047592"/>
    <n v="0.05"/>
    <x v="0"/>
  </r>
  <r>
    <x v="19"/>
    <x v="14"/>
    <x v="4"/>
    <n v="288"/>
    <n v="260.95238095238102"/>
    <n v="27.047619047619001"/>
    <n v="0.103649635036496"/>
    <x v="0"/>
  </r>
  <r>
    <x v="19"/>
    <x v="15"/>
    <x v="0"/>
    <n v="329"/>
    <n v="307.61904761904799"/>
    <n v="21.380952380952401"/>
    <n v="6.9504643962848403E-2"/>
    <x v="0"/>
  </r>
  <r>
    <x v="19"/>
    <x v="15"/>
    <x v="1"/>
    <n v="448"/>
    <n v="498.09523809523802"/>
    <n v="-50.095238095238102"/>
    <n v="-0.10057361376673001"/>
    <x v="0"/>
  </r>
  <r>
    <x v="19"/>
    <x v="15"/>
    <x v="2"/>
    <n v="213"/>
    <n v="250.47619047619"/>
    <n v="-37.476190476190503"/>
    <n v="-0.14961977186311801"/>
    <x v="0"/>
  </r>
  <r>
    <x v="19"/>
    <x v="15"/>
    <x v="4"/>
    <n v="568"/>
    <n v="631.42857142857099"/>
    <n v="-63.428571428571402"/>
    <n v="-0.100452488687783"/>
    <x v="0"/>
  </r>
  <r>
    <x v="20"/>
    <x v="0"/>
    <x v="0"/>
    <n v="4849"/>
    <n v="4285.8095238095202"/>
    <n v="563.19047619047603"/>
    <n v="0.13140819092909001"/>
    <x v="0"/>
  </r>
  <r>
    <x v="20"/>
    <x v="0"/>
    <x v="1"/>
    <n v="4300"/>
    <n v="5138.5714285714303"/>
    <n v="-838.57142857142799"/>
    <n v="-0.163191548512649"/>
    <x v="0"/>
  </r>
  <r>
    <x v="20"/>
    <x v="0"/>
    <x v="2"/>
    <n v="3253"/>
    <n v="3107.2380952381"/>
    <n v="145.76190476190499"/>
    <n v="4.6910439526757698E-2"/>
    <x v="0"/>
  </r>
  <r>
    <x v="20"/>
    <x v="0"/>
    <x v="3"/>
    <n v="958"/>
    <n v="1581.9047619047601"/>
    <n v="-623.90476190476204"/>
    <n v="-0.39440096327513502"/>
    <x v="0"/>
  </r>
  <r>
    <x v="20"/>
    <x v="0"/>
    <x v="4"/>
    <n v="9957"/>
    <n v="10218.4761904762"/>
    <n v="-261.47619047619099"/>
    <n v="-2.55885697243089E-2"/>
    <x v="0"/>
  </r>
  <r>
    <x v="20"/>
    <x v="1"/>
    <x v="0"/>
    <n v="40"/>
    <n v="28.285714285714299"/>
    <n v="11.714285714285699"/>
    <n v="0.41414141414141398"/>
    <x v="0"/>
  </r>
  <r>
    <x v="20"/>
    <x v="1"/>
    <x v="1"/>
    <n v="59"/>
    <n v="77.523809523809504"/>
    <n v="-18.523809523809501"/>
    <n v="-0.23894348894348899"/>
    <x v="0"/>
  </r>
  <r>
    <x v="20"/>
    <x v="1"/>
    <x v="2"/>
    <n v="65"/>
    <n v="49.238095238095198"/>
    <n v="15.7619047619048"/>
    <n v="0.320116054158607"/>
    <x v="0"/>
  </r>
  <r>
    <x v="20"/>
    <x v="1"/>
    <x v="4"/>
    <n v="88"/>
    <n v="91.142857142857196"/>
    <n v="-3.1428571428571499"/>
    <n v="-3.44827586206898E-2"/>
    <x v="0"/>
  </r>
  <r>
    <x v="20"/>
    <x v="2"/>
    <x v="0"/>
    <n v="210"/>
    <n v="178.09523809523799"/>
    <n v="31.904761904761902"/>
    <n v="0.17914438502673799"/>
    <x v="0"/>
  </r>
  <r>
    <x v="20"/>
    <x v="2"/>
    <x v="1"/>
    <n v="57"/>
    <n v="68.095238095238102"/>
    <n v="-11.0952380952381"/>
    <n v="-0.162937062937063"/>
    <x v="0"/>
  </r>
  <r>
    <x v="20"/>
    <x v="2"/>
    <x v="2"/>
    <n v="137"/>
    <n v="156.09523809523799"/>
    <n v="-19.095238095238098"/>
    <n v="-0.12233068944478299"/>
    <x v="0"/>
  </r>
  <r>
    <x v="20"/>
    <x v="2"/>
    <x v="4"/>
    <n v="9"/>
    <n v="10.476190476190499"/>
    <n v="-1.47619047619048"/>
    <n v="-0.14090909090909101"/>
    <x v="0"/>
  </r>
  <r>
    <x v="20"/>
    <x v="3"/>
    <x v="0"/>
    <n v="117"/>
    <n v="117.333333333333"/>
    <n v="-0.33333333333334297"/>
    <n v="-2.8409090909091699E-3"/>
    <x v="0"/>
  </r>
  <r>
    <x v="20"/>
    <x v="3"/>
    <x v="1"/>
    <n v="249"/>
    <n v="222.09523809523799"/>
    <n v="26.904761904761902"/>
    <n v="0.121140651801029"/>
    <x v="0"/>
  </r>
  <r>
    <x v="20"/>
    <x v="3"/>
    <x v="2"/>
    <n v="128"/>
    <n v="141.42857142857099"/>
    <n v="-13.4285714285714"/>
    <n v="-9.4949494949495006E-2"/>
    <x v="0"/>
  </r>
  <r>
    <x v="20"/>
    <x v="3"/>
    <x v="3"/>
    <n v="652"/>
    <n v="1106.2857142857099"/>
    <n v="-454.28571428571399"/>
    <n v="-0.41064049586776902"/>
    <x v="0"/>
  </r>
  <r>
    <x v="20"/>
    <x v="3"/>
    <x v="4"/>
    <n v="2041"/>
    <n v="1908.7619047619"/>
    <n v="132.23809523809501"/>
    <n v="6.9279513022652395E-2"/>
    <x v="0"/>
  </r>
  <r>
    <x v="20"/>
    <x v="4"/>
    <x v="0"/>
    <n v="720"/>
    <n v="604.47619047619003"/>
    <n v="115.52380952381"/>
    <n v="0.191113912084449"/>
    <x v="0"/>
  </r>
  <r>
    <x v="20"/>
    <x v="4"/>
    <x v="1"/>
    <n v="448"/>
    <n v="599.23809523809496"/>
    <n v="-151.23809523809501"/>
    <n v="-0.252383979656707"/>
    <x v="0"/>
  </r>
  <r>
    <x v="20"/>
    <x v="4"/>
    <x v="2"/>
    <n v="359"/>
    <n v="344.66666666666703"/>
    <n v="14.3333333333333"/>
    <n v="4.1586073500967102E-2"/>
    <x v="0"/>
  </r>
  <r>
    <x v="20"/>
    <x v="4"/>
    <x v="3"/>
    <n v="240"/>
    <n v="404.38095238095201"/>
    <n v="-164.38095238095201"/>
    <n v="-0.40650023551578002"/>
    <x v="0"/>
  </r>
  <r>
    <x v="20"/>
    <x v="4"/>
    <x v="4"/>
    <n v="1278"/>
    <n v="1245.61904761905"/>
    <n v="32.380952380952301"/>
    <n v="2.5995871243978799E-2"/>
    <x v="0"/>
  </r>
  <r>
    <x v="20"/>
    <x v="5"/>
    <x v="0"/>
    <n v="19"/>
    <n v="26.1904761904762"/>
    <n v="-7.1904761904761898"/>
    <n v="-0.27454545454545498"/>
    <x v="0"/>
  </r>
  <r>
    <x v="20"/>
    <x v="5"/>
    <x v="1"/>
    <n v="91"/>
    <n v="119.428571428571"/>
    <n v="-28.428571428571399"/>
    <n v="-0.23803827751196199"/>
    <x v="0"/>
  </r>
  <r>
    <x v="20"/>
    <x v="5"/>
    <x v="2"/>
    <n v="52"/>
    <n v="57.619047619047599"/>
    <n v="-5.6190476190476204"/>
    <n v="-9.7520661157024804E-2"/>
    <x v="0"/>
  </r>
  <r>
    <x v="20"/>
    <x v="5"/>
    <x v="4"/>
    <n v="74"/>
    <n v="81.714285714285694"/>
    <n v="-7.7142857142857197"/>
    <n v="-9.4405594405594498E-2"/>
    <x v="0"/>
  </r>
  <r>
    <x v="20"/>
    <x v="6"/>
    <x v="0"/>
    <n v="195"/>
    <n v="212.666666666667"/>
    <n v="-17.6666666666667"/>
    <n v="-8.3072100313479696E-2"/>
    <x v="0"/>
  </r>
  <r>
    <x v="20"/>
    <x v="6"/>
    <x v="1"/>
    <n v="268"/>
    <n v="313.23809523809501"/>
    <n v="-45.238095238095198"/>
    <n v="-0.14442079659470999"/>
    <x v="0"/>
  </r>
  <r>
    <x v="20"/>
    <x v="6"/>
    <x v="2"/>
    <n v="188"/>
    <n v="158.19047619047601"/>
    <n v="29.8095238095238"/>
    <n v="0.188440698374473"/>
    <x v="0"/>
  </r>
  <r>
    <x v="20"/>
    <x v="6"/>
    <x v="3"/>
    <n v="66"/>
    <n v="71.238095238095198"/>
    <n v="-5.2380952380952399"/>
    <n v="-7.3529411764705899E-2"/>
    <x v="0"/>
  </r>
  <r>
    <x v="20"/>
    <x v="6"/>
    <x v="4"/>
    <n v="663"/>
    <n v="675.71428571428601"/>
    <n v="-12.714285714285801"/>
    <n v="-1.8816067653277001E-2"/>
    <x v="0"/>
  </r>
  <r>
    <x v="20"/>
    <x v="7"/>
    <x v="0"/>
    <n v="570"/>
    <n v="475.61904761904799"/>
    <n v="94.380952380952394"/>
    <n v="0.198438125750901"/>
    <x v="0"/>
  </r>
  <r>
    <x v="20"/>
    <x v="7"/>
    <x v="1"/>
    <n v="448"/>
    <n v="529.04761904761904"/>
    <n v="-81.047619047618994"/>
    <n v="-0.15319531953195301"/>
    <x v="0"/>
  </r>
  <r>
    <x v="20"/>
    <x v="7"/>
    <x v="2"/>
    <n v="313"/>
    <n v="282.857142857143"/>
    <n v="30.1428571428571"/>
    <n v="0.106565656565656"/>
    <x v="0"/>
  </r>
  <r>
    <x v="20"/>
    <x v="7"/>
    <x v="4"/>
    <n v="573"/>
    <n v="524.857142857143"/>
    <n v="48.142857142857103"/>
    <n v="9.1725639629831199E-2"/>
    <x v="0"/>
  </r>
  <r>
    <x v="20"/>
    <x v="8"/>
    <x v="0"/>
    <n v="78"/>
    <n v="71.238095238095198"/>
    <n v="6.7619047619047601"/>
    <n v="9.4919786096256606E-2"/>
    <x v="0"/>
  </r>
  <r>
    <x v="20"/>
    <x v="8"/>
    <x v="1"/>
    <n v="139"/>
    <n v="165.52380952381"/>
    <n v="-26.523809523809501"/>
    <n v="-0.1602416570771"/>
    <x v="0"/>
  </r>
  <r>
    <x v="20"/>
    <x v="8"/>
    <x v="2"/>
    <n v="133"/>
    <n v="135.142857142857"/>
    <n v="-2.1428571428571401"/>
    <n v="-1.5856236786469299E-2"/>
    <x v="0"/>
  </r>
  <r>
    <x v="20"/>
    <x v="8"/>
    <x v="4"/>
    <n v="486"/>
    <n v="463.04761904761898"/>
    <n v="22.952380952380899"/>
    <n v="4.9568078979843597E-2"/>
    <x v="0"/>
  </r>
  <r>
    <x v="20"/>
    <x v="9"/>
    <x v="0"/>
    <n v="1132"/>
    <n v="961.71428571428601"/>
    <n v="170.28571428571399"/>
    <n v="0.17706476530005899"/>
    <x v="0"/>
  </r>
  <r>
    <x v="20"/>
    <x v="9"/>
    <x v="1"/>
    <n v="653"/>
    <n v="646.38095238095195"/>
    <n v="6.6190476190475902"/>
    <n v="1.02401650213643E-2"/>
    <x v="0"/>
  </r>
  <r>
    <x v="20"/>
    <x v="9"/>
    <x v="2"/>
    <n v="700"/>
    <n v="661.04761904761904"/>
    <n v="38.952380952380999"/>
    <n v="5.8925226912548603E-2"/>
    <x v="0"/>
  </r>
  <r>
    <x v="20"/>
    <x v="9"/>
    <x v="4"/>
    <n v="735"/>
    <n v="884.19047619047603"/>
    <n v="-149.19047619047601"/>
    <n v="-0.16873115036622199"/>
    <x v="0"/>
  </r>
  <r>
    <x v="20"/>
    <x v="10"/>
    <x v="0"/>
    <n v="23"/>
    <n v="34.571428571428598"/>
    <n v="-11.5714285714286"/>
    <n v="-0.334710743801653"/>
    <x v="0"/>
  </r>
  <r>
    <x v="20"/>
    <x v="10"/>
    <x v="1"/>
    <n v="316"/>
    <n v="476.66666666666703"/>
    <n v="-160.666666666667"/>
    <n v="-0.337062937062937"/>
    <x v="0"/>
  </r>
  <r>
    <x v="20"/>
    <x v="10"/>
    <x v="2"/>
    <n v="103"/>
    <n v="113.142857142857"/>
    <n v="-10.142857142857199"/>
    <n v="-8.9646464646464696E-2"/>
    <x v="0"/>
  </r>
  <r>
    <x v="20"/>
    <x v="10"/>
    <x v="4"/>
    <n v="700"/>
    <n v="720.76190476190504"/>
    <n v="-20.761904761904798"/>
    <n v="-2.8805496828752698E-2"/>
    <x v="0"/>
  </r>
  <r>
    <x v="20"/>
    <x v="11"/>
    <x v="0"/>
    <n v="278"/>
    <n v="231.52380952381"/>
    <n v="46.476190476190503"/>
    <n v="0.20074043603455399"/>
    <x v="0"/>
  </r>
  <r>
    <x v="20"/>
    <x v="11"/>
    <x v="1"/>
    <n v="167"/>
    <n v="188.57142857142901"/>
    <n v="-21.571428571428601"/>
    <n v="-0.11439393939393901"/>
    <x v="0"/>
  </r>
  <r>
    <x v="20"/>
    <x v="11"/>
    <x v="2"/>
    <n v="127"/>
    <n v="172.857142857143"/>
    <n v="-45.857142857142897"/>
    <n v="-0.26528925619834698"/>
    <x v="0"/>
  </r>
  <r>
    <x v="20"/>
    <x v="11"/>
    <x v="4"/>
    <n v="497"/>
    <n v="447.33333333333297"/>
    <n v="49.6666666666666"/>
    <n v="0.111028315946349"/>
    <x v="0"/>
  </r>
  <r>
    <x v="20"/>
    <x v="12"/>
    <x v="0"/>
    <n v="246"/>
    <n v="242"/>
    <n v="4"/>
    <n v="1.6528925619834701E-2"/>
    <x v="0"/>
  </r>
  <r>
    <x v="20"/>
    <x v="12"/>
    <x v="1"/>
    <n v="629"/>
    <n v="789.90476190476204"/>
    <n v="-160.90476190476201"/>
    <n v="-0.20370147094284999"/>
    <x v="0"/>
  </r>
  <r>
    <x v="20"/>
    <x v="12"/>
    <x v="2"/>
    <n v="287"/>
    <n v="266.09523809523802"/>
    <n v="20.904761904761902"/>
    <n v="7.8561202576950498E-2"/>
    <x v="0"/>
  </r>
  <r>
    <x v="20"/>
    <x v="12"/>
    <x v="4"/>
    <n v="1764"/>
    <n v="2116.1904761904798"/>
    <n v="-352.19047619047598"/>
    <n v="-0.16642664266426599"/>
    <x v="0"/>
  </r>
  <r>
    <x v="20"/>
    <x v="13"/>
    <x v="0"/>
    <n v="221"/>
    <n v="212.666666666667"/>
    <n v="8.3333333333333108"/>
    <n v="3.9184952978056298E-2"/>
    <x v="0"/>
  </r>
  <r>
    <x v="20"/>
    <x v="13"/>
    <x v="1"/>
    <n v="73"/>
    <n v="105.80952380952399"/>
    <n v="-32.809523809523803"/>
    <n v="-0.31008100810081002"/>
    <x v="0"/>
  </r>
  <r>
    <x v="20"/>
    <x v="13"/>
    <x v="2"/>
    <n v="84"/>
    <n v="69.142857142857196"/>
    <n v="14.857142857142801"/>
    <n v="0.214876033057851"/>
    <x v="0"/>
  </r>
  <r>
    <x v="20"/>
    <x v="13"/>
    <x v="4"/>
    <n v="106"/>
    <n v="92.190476190476204"/>
    <n v="13.8095238095238"/>
    <n v="0.14979338842975201"/>
    <x v="0"/>
  </r>
  <r>
    <x v="20"/>
    <x v="14"/>
    <x v="0"/>
    <n v="623"/>
    <n v="566.76190476190504"/>
    <n v="56.238095238095198"/>
    <n v="9.9227020668795102E-2"/>
    <x v="0"/>
  </r>
  <r>
    <x v="20"/>
    <x v="14"/>
    <x v="1"/>
    <n v="233"/>
    <n v="304.857142857143"/>
    <n v="-71.857142857142904"/>
    <n v="-0.23570759137769501"/>
    <x v="0"/>
  </r>
  <r>
    <x v="20"/>
    <x v="14"/>
    <x v="2"/>
    <n v="246"/>
    <n v="224.19047619047601"/>
    <n v="21.8095238095238"/>
    <n v="9.7281223449447701E-2"/>
    <x v="0"/>
  </r>
  <r>
    <x v="20"/>
    <x v="14"/>
    <x v="4"/>
    <n v="310"/>
    <n v="308"/>
    <n v="2"/>
    <n v="6.4935064935064896E-3"/>
    <x v="0"/>
  </r>
  <r>
    <x v="20"/>
    <x v="15"/>
    <x v="0"/>
    <n v="377"/>
    <n v="322.66666666666703"/>
    <n v="54.3333333333333"/>
    <n v="0.168388429752066"/>
    <x v="0"/>
  </r>
  <r>
    <x v="20"/>
    <x v="15"/>
    <x v="1"/>
    <n v="470"/>
    <n v="532.19047619047603"/>
    <n v="-62.190476190476303"/>
    <n v="-0.116857551896922"/>
    <x v="0"/>
  </r>
  <r>
    <x v="20"/>
    <x v="15"/>
    <x v="2"/>
    <n v="331"/>
    <n v="275.52380952380997"/>
    <n v="55.476190476190503"/>
    <n v="0.201348081576218"/>
    <x v="0"/>
  </r>
  <r>
    <x v="20"/>
    <x v="15"/>
    <x v="4"/>
    <n v="633"/>
    <n v="648.47619047619003"/>
    <n v="-15.476190476190499"/>
    <n v="-2.3865472169187801E-2"/>
    <x v="0"/>
  </r>
  <r>
    <x v="21"/>
    <x v="0"/>
    <x v="0"/>
    <n v="4479"/>
    <n v="4341.6521739130403"/>
    <n v="137.34782608695599"/>
    <n v="3.1634921588655801E-2"/>
    <x v="0"/>
  </r>
  <r>
    <x v="21"/>
    <x v="0"/>
    <x v="1"/>
    <n v="4413"/>
    <n v="5369.9130434782601"/>
    <n v="-956.91304347826099"/>
    <n v="-0.17819898306182599"/>
    <x v="0"/>
  </r>
  <r>
    <x v="21"/>
    <x v="0"/>
    <x v="2"/>
    <n v="3381"/>
    <n v="3138.3478260869601"/>
    <n v="242.65217391304299"/>
    <n v="7.7318445041700198E-2"/>
    <x v="0"/>
  </r>
  <r>
    <x v="21"/>
    <x v="0"/>
    <x v="3"/>
    <n v="1197"/>
    <n v="1628"/>
    <n v="-431"/>
    <n v="-0.26474201474201497"/>
    <x v="0"/>
  </r>
  <r>
    <x v="21"/>
    <x v="0"/>
    <x v="4"/>
    <n v="10194"/>
    <n v="10381.130434782601"/>
    <n v="-187.13043478261"/>
    <n v="-1.8026017104613001E-2"/>
    <x v="0"/>
  </r>
  <r>
    <x v="21"/>
    <x v="1"/>
    <x v="0"/>
    <n v="30"/>
    <n v="22"/>
    <n v="8"/>
    <n v="0.36363636363636398"/>
    <x v="0"/>
  </r>
  <r>
    <x v="21"/>
    <x v="1"/>
    <x v="1"/>
    <n v="64"/>
    <n v="83.2173913043478"/>
    <n v="-19.2173913043478"/>
    <n v="-0.230929989550679"/>
    <x v="0"/>
  </r>
  <r>
    <x v="21"/>
    <x v="1"/>
    <x v="2"/>
    <n v="61"/>
    <n v="52.6086956521739"/>
    <n v="8.3913043478260896"/>
    <n v="0.159504132231405"/>
    <x v="0"/>
  </r>
  <r>
    <x v="21"/>
    <x v="1"/>
    <x v="4"/>
    <n v="69"/>
    <n v="66"/>
    <n v="3"/>
    <n v="4.5454545454545497E-2"/>
    <x v="0"/>
  </r>
  <r>
    <x v="21"/>
    <x v="2"/>
    <x v="0"/>
    <n v="159"/>
    <n v="171.21739130434801"/>
    <n v="-12.2173913043478"/>
    <n v="-7.1356018283392705E-2"/>
    <x v="0"/>
  </r>
  <r>
    <x v="21"/>
    <x v="2"/>
    <x v="1"/>
    <n v="56"/>
    <n v="82.260869565217405"/>
    <n v="-26.260869565217401"/>
    <n v="-0.31923890063424898"/>
    <x v="0"/>
  </r>
  <r>
    <x v="21"/>
    <x v="2"/>
    <x v="2"/>
    <n v="151"/>
    <n v="134.869565217391"/>
    <n v="16.130434782608699"/>
    <n v="0.11960025789813"/>
    <x v="0"/>
  </r>
  <r>
    <x v="21"/>
    <x v="2"/>
    <x v="4"/>
    <n v="6"/>
    <n v="9.5652173913043494"/>
    <n v="-3.5652173913043499"/>
    <n v="-0.37272727272727302"/>
    <x v="0"/>
  </r>
  <r>
    <x v="21"/>
    <x v="3"/>
    <x v="0"/>
    <n v="126"/>
    <n v="114.782608695652"/>
    <n v="11.2173913043478"/>
    <n v="9.7727272727272704E-2"/>
    <x v="0"/>
  </r>
  <r>
    <x v="21"/>
    <x v="3"/>
    <x v="1"/>
    <n v="229"/>
    <n v="233.39130434782601"/>
    <n v="-4.3913043478260896"/>
    <n v="-1.88152011922504E-2"/>
    <x v="0"/>
  </r>
  <r>
    <x v="21"/>
    <x v="3"/>
    <x v="2"/>
    <n v="132"/>
    <n v="149.21739130434801"/>
    <n v="-17.2173913043478"/>
    <n v="-0.115384615384615"/>
    <x v="0"/>
  </r>
  <r>
    <x v="21"/>
    <x v="3"/>
    <x v="3"/>
    <n v="822"/>
    <n v="1176.52173913043"/>
    <n v="-354.52173913043498"/>
    <n v="-0.30133037694013298"/>
    <x v="0"/>
  </r>
  <r>
    <x v="21"/>
    <x v="3"/>
    <x v="4"/>
    <n v="2118"/>
    <n v="1948.4347826087001"/>
    <n v="169.565217391304"/>
    <n v="8.7026375686169499E-2"/>
    <x v="0"/>
  </r>
  <r>
    <x v="21"/>
    <x v="4"/>
    <x v="0"/>
    <n v="616"/>
    <n v="587.304347826087"/>
    <n v="28.695652173913"/>
    <n v="4.8859934853420099E-2"/>
    <x v="0"/>
  </r>
  <r>
    <x v="21"/>
    <x v="4"/>
    <x v="1"/>
    <n v="485"/>
    <n v="589.21739130434798"/>
    <n v="-104.217391304348"/>
    <n v="-0.17687426210153501"/>
    <x v="0"/>
  </r>
  <r>
    <x v="21"/>
    <x v="4"/>
    <x v="2"/>
    <n v="399"/>
    <n v="346.26086956521698"/>
    <n v="52.739130434782602"/>
    <n v="0.15231039678553501"/>
    <x v="0"/>
  </r>
  <r>
    <x v="21"/>
    <x v="4"/>
    <x v="3"/>
    <n v="316"/>
    <n v="396"/>
    <n v="-80"/>
    <n v="-0.20202020202020199"/>
    <x v="0"/>
  </r>
  <r>
    <x v="21"/>
    <x v="4"/>
    <x v="4"/>
    <n v="1352"/>
    <n v="1248.26086956522"/>
    <n v="103.73913043478299"/>
    <n v="8.3106931382793403E-2"/>
    <x v="0"/>
  </r>
  <r>
    <x v="21"/>
    <x v="5"/>
    <x v="0"/>
    <n v="29"/>
    <n v="13.3913043478261"/>
    <n v="15.6086956521739"/>
    <n v="1.1655844155844199"/>
    <x v="0"/>
  </r>
  <r>
    <x v="21"/>
    <x v="5"/>
    <x v="1"/>
    <n v="82"/>
    <n v="96.608695652173907"/>
    <n v="-14.6086956521739"/>
    <n v="-0.151215121512151"/>
    <x v="0"/>
  </r>
  <r>
    <x v="21"/>
    <x v="5"/>
    <x v="2"/>
    <n v="70"/>
    <n v="51.652173913043498"/>
    <n v="18.347826086956498"/>
    <n v="0.35521885521885499"/>
    <x v="0"/>
  </r>
  <r>
    <x v="21"/>
    <x v="5"/>
    <x v="4"/>
    <n v="79"/>
    <n v="78.434782608695699"/>
    <n v="0.56521739130434401"/>
    <n v="7.2062084257205703E-3"/>
    <x v="0"/>
  </r>
  <r>
    <x v="21"/>
    <x v="6"/>
    <x v="0"/>
    <n v="222"/>
    <n v="189.39130434782601"/>
    <n v="32.6086956521739"/>
    <n v="0.17217630853994501"/>
    <x v="0"/>
  </r>
  <r>
    <x v="21"/>
    <x v="6"/>
    <x v="1"/>
    <n v="311"/>
    <n v="317.56521739130397"/>
    <n v="-6.5652173913043699"/>
    <n v="-2.06736035049289E-2"/>
    <x v="0"/>
  </r>
  <r>
    <x v="21"/>
    <x v="6"/>
    <x v="2"/>
    <n v="196"/>
    <n v="166.434782608696"/>
    <n v="29.565217391304301"/>
    <n v="0.17763845350052199"/>
    <x v="0"/>
  </r>
  <r>
    <x v="21"/>
    <x v="6"/>
    <x v="3"/>
    <n v="59"/>
    <n v="55.478260869565197"/>
    <n v="3.52173913043478"/>
    <n v="6.3479623824451395E-2"/>
    <x v="0"/>
  </r>
  <r>
    <x v="21"/>
    <x v="6"/>
    <x v="4"/>
    <n v="753"/>
    <n v="663.82608695652198"/>
    <n v="89.173913043478294"/>
    <n v="0.13433324600471599"/>
    <x v="0"/>
  </r>
  <r>
    <x v="21"/>
    <x v="7"/>
    <x v="0"/>
    <n v="517"/>
    <n v="540.43478260869597"/>
    <n v="-23.434782608695599"/>
    <n v="-4.3362831858407003E-2"/>
    <x v="0"/>
  </r>
  <r>
    <x v="21"/>
    <x v="7"/>
    <x v="1"/>
    <n v="443"/>
    <n v="588.26086956521704"/>
    <n v="-145.26086956521701"/>
    <n v="-0.24693274205469301"/>
    <x v="0"/>
  </r>
  <r>
    <x v="21"/>
    <x v="7"/>
    <x v="2"/>
    <n v="299"/>
    <n v="299.39130434782601"/>
    <n v="-0.391304347826122"/>
    <n v="-1.30699970955574E-3"/>
    <x v="0"/>
  </r>
  <r>
    <x v="21"/>
    <x v="7"/>
    <x v="4"/>
    <n v="595"/>
    <n v="607.39130434782601"/>
    <n v="-12.3913043478261"/>
    <n v="-2.0400858983536201E-2"/>
    <x v="0"/>
  </r>
  <r>
    <x v="21"/>
    <x v="8"/>
    <x v="0"/>
    <n v="66"/>
    <n v="69.826086956521706"/>
    <n v="-3.8260869565217299"/>
    <n v="-5.4794520547945098E-2"/>
    <x v="0"/>
  </r>
  <r>
    <x v="21"/>
    <x v="8"/>
    <x v="1"/>
    <n v="155"/>
    <n v="173.130434782609"/>
    <n v="-18.130434782608699"/>
    <n v="-0.104721245605223"/>
    <x v="0"/>
  </r>
  <r>
    <x v="21"/>
    <x v="8"/>
    <x v="2"/>
    <n v="118"/>
    <n v="136.78260869565199"/>
    <n v="-18.7826086956522"/>
    <n v="-0.137317228226319"/>
    <x v="0"/>
  </r>
  <r>
    <x v="21"/>
    <x v="8"/>
    <x v="4"/>
    <n v="473"/>
    <n v="456.26086956521698"/>
    <n v="16.739130434782599"/>
    <n v="3.66876310272536E-2"/>
    <x v="0"/>
  </r>
  <r>
    <x v="21"/>
    <x v="9"/>
    <x v="0"/>
    <n v="1037"/>
    <n v="1056"/>
    <n v="-19"/>
    <n v="-1.7992424242424199E-2"/>
    <x v="0"/>
  </r>
  <r>
    <x v="21"/>
    <x v="9"/>
    <x v="1"/>
    <n v="633"/>
    <n v="746.08695652173901"/>
    <n v="-113.086956521739"/>
    <n v="-0.15157342657342701"/>
    <x v="0"/>
  </r>
  <r>
    <x v="21"/>
    <x v="9"/>
    <x v="2"/>
    <n v="737"/>
    <n v="629.39130434782601"/>
    <n v="107.60869565217401"/>
    <n v="0.17097264437689999"/>
    <x v="0"/>
  </r>
  <r>
    <x v="21"/>
    <x v="9"/>
    <x v="4"/>
    <n v="709"/>
    <n v="878.08695652173901"/>
    <n v="-169.08695652173901"/>
    <n v="-0.19256288373935401"/>
    <x v="0"/>
  </r>
  <r>
    <x v="21"/>
    <x v="10"/>
    <x v="0"/>
    <n v="28"/>
    <n v="32.521739130434803"/>
    <n v="-4.5217391304347796"/>
    <n v="-0.13903743315507999"/>
    <x v="0"/>
  </r>
  <r>
    <x v="21"/>
    <x v="10"/>
    <x v="1"/>
    <n v="327"/>
    <n v="472.52173913043498"/>
    <n v="-145.52173913043501"/>
    <n v="-0.307968347442032"/>
    <x v="0"/>
  </r>
  <r>
    <x v="21"/>
    <x v="10"/>
    <x v="2"/>
    <n v="96"/>
    <n v="112.869565217391"/>
    <n v="-16.869565217391301"/>
    <n v="-0.14946070878274301"/>
    <x v="0"/>
  </r>
  <r>
    <x v="21"/>
    <x v="10"/>
    <x v="4"/>
    <n v="675"/>
    <n v="680.08695652173901"/>
    <n v="-5.0869565217391299"/>
    <n v="-7.4798619102416503E-3"/>
    <x v="0"/>
  </r>
  <r>
    <x v="21"/>
    <x v="11"/>
    <x v="0"/>
    <n v="226"/>
    <n v="222.869565217391"/>
    <n v="3.13043478260869"/>
    <n v="1.40460397971127E-2"/>
    <x v="0"/>
  </r>
  <r>
    <x v="21"/>
    <x v="11"/>
    <x v="1"/>
    <n v="174"/>
    <n v="196.08695652173901"/>
    <n v="-22.086956521739101"/>
    <n v="-0.112638580931264"/>
    <x v="0"/>
  </r>
  <r>
    <x v="21"/>
    <x v="11"/>
    <x v="2"/>
    <n v="169"/>
    <n v="159.73913043478299"/>
    <n v="9.26086956521738"/>
    <n v="5.79749591725639E-2"/>
    <x v="0"/>
  </r>
  <r>
    <x v="21"/>
    <x v="11"/>
    <x v="4"/>
    <n v="452"/>
    <n v="413.21739130434798"/>
    <n v="38.7826086956522"/>
    <n v="9.38552188552189E-2"/>
    <x v="0"/>
  </r>
  <r>
    <x v="21"/>
    <x v="12"/>
    <x v="0"/>
    <n v="262"/>
    <n v="236.26086956521701"/>
    <n v="25.739130434782599"/>
    <n v="0.108943687891056"/>
    <x v="0"/>
  </r>
  <r>
    <x v="21"/>
    <x v="12"/>
    <x v="1"/>
    <n v="623"/>
    <n v="850.34782608695696"/>
    <n v="-227.34782608695701"/>
    <n v="-0.26735862562634199"/>
    <x v="0"/>
  </r>
  <r>
    <x v="21"/>
    <x v="12"/>
    <x v="2"/>
    <n v="315"/>
    <n v="321.39130434782601"/>
    <n v="-6.3913043478261198"/>
    <n v="-1.9886363636363698E-2"/>
    <x v="0"/>
  </r>
  <r>
    <x v="21"/>
    <x v="12"/>
    <x v="4"/>
    <n v="1842"/>
    <n v="2246.8695652173901"/>
    <n v="-404.86956521739103"/>
    <n v="-0.18019273191686999"/>
    <x v="0"/>
  </r>
  <r>
    <x v="21"/>
    <x v="13"/>
    <x v="0"/>
    <n v="203"/>
    <n v="206.60869565217399"/>
    <n v="-3.60869565217391"/>
    <n v="-1.7466329966329901E-2"/>
    <x v="0"/>
  </r>
  <r>
    <x v="21"/>
    <x v="13"/>
    <x v="1"/>
    <n v="97"/>
    <n v="101.39130434782599"/>
    <n v="-4.3913043478260896"/>
    <n v="-4.3310463121783903E-2"/>
    <x v="0"/>
  </r>
  <r>
    <x v="21"/>
    <x v="13"/>
    <x v="2"/>
    <n v="83"/>
    <n v="84.173913043478294"/>
    <n v="-1.1739130434782701"/>
    <n v="-1.39462809917356E-2"/>
    <x v="0"/>
  </r>
  <r>
    <x v="21"/>
    <x v="13"/>
    <x v="4"/>
    <n v="97"/>
    <n v="103.304347826087"/>
    <n v="-6.3043478260869499"/>
    <n v="-6.1026936026935999E-2"/>
    <x v="0"/>
  </r>
  <r>
    <x v="21"/>
    <x v="14"/>
    <x v="0"/>
    <n v="626"/>
    <n v="544.26086956521704"/>
    <n v="81.739130434782595"/>
    <n v="0.150183735420994"/>
    <x v="0"/>
  </r>
  <r>
    <x v="21"/>
    <x v="14"/>
    <x v="1"/>
    <n v="279"/>
    <n v="271.65217391304299"/>
    <n v="7.3478260869565002"/>
    <n v="2.7048655569782299E-2"/>
    <x v="0"/>
  </r>
  <r>
    <x v="21"/>
    <x v="14"/>
    <x v="2"/>
    <n v="216"/>
    <n v="210.434782608696"/>
    <n v="5.5652173913043397"/>
    <n v="2.6446280991735498E-2"/>
    <x v="0"/>
  </r>
  <r>
    <x v="21"/>
    <x v="14"/>
    <x v="4"/>
    <n v="306"/>
    <n v="297.47826086956502"/>
    <n v="8.5217391304347494"/>
    <n v="2.8646594562993202E-2"/>
    <x v="0"/>
  </r>
  <r>
    <x v="21"/>
    <x v="15"/>
    <x v="0"/>
    <n v="332"/>
    <n v="334.78260869565202"/>
    <n v="-2.7826086956521898"/>
    <n v="-8.3116883116883498E-3"/>
    <x v="0"/>
  </r>
  <r>
    <x v="21"/>
    <x v="15"/>
    <x v="1"/>
    <n v="455"/>
    <n v="568.17391304347802"/>
    <n v="-113.173913043478"/>
    <n v="-0.19918885827976701"/>
    <x v="0"/>
  </r>
  <r>
    <x v="21"/>
    <x v="15"/>
    <x v="2"/>
    <n v="339"/>
    <n v="283.13043478260897"/>
    <n v="55.869565217391298"/>
    <n v="0.19732800982800999"/>
    <x v="0"/>
  </r>
  <r>
    <x v="21"/>
    <x v="15"/>
    <x v="4"/>
    <n v="668"/>
    <n v="683.91304347826099"/>
    <n v="-15.913043478260899"/>
    <n v="-2.32676414494596E-2"/>
    <x v="0"/>
  </r>
  <r>
    <x v="22"/>
    <x v="0"/>
    <x v="0"/>
    <n v="4210"/>
    <n v="4108"/>
    <n v="102"/>
    <n v="2.4829600778967901E-2"/>
    <x v="0"/>
  </r>
  <r>
    <x v="22"/>
    <x v="0"/>
    <x v="1"/>
    <n v="4298"/>
    <n v="5147"/>
    <n v="-849"/>
    <n v="-0.164950456576647"/>
    <x v="0"/>
  </r>
  <r>
    <x v="22"/>
    <x v="0"/>
    <x v="2"/>
    <n v="3375"/>
    <n v="2907"/>
    <n v="468"/>
    <n v="0.16099071207430299"/>
    <x v="0"/>
  </r>
  <r>
    <x v="22"/>
    <x v="0"/>
    <x v="3"/>
    <n v="1349"/>
    <n v="1652"/>
    <n v="-303"/>
    <n v="-0.183414043583535"/>
    <x v="0"/>
  </r>
  <r>
    <x v="22"/>
    <x v="0"/>
    <x v="4"/>
    <n v="9844"/>
    <n v="9623"/>
    <n v="221"/>
    <n v="2.2965811077626502E-2"/>
    <x v="0"/>
  </r>
  <r>
    <x v="22"/>
    <x v="1"/>
    <x v="0"/>
    <n v="23"/>
    <n v="27"/>
    <n v="-4"/>
    <n v="-0.148148148148148"/>
    <x v="0"/>
  </r>
  <r>
    <x v="22"/>
    <x v="1"/>
    <x v="1"/>
    <n v="47"/>
    <n v="69"/>
    <n v="-22"/>
    <n v="-0.31884057971014501"/>
    <x v="0"/>
  </r>
  <r>
    <x v="22"/>
    <x v="1"/>
    <x v="2"/>
    <n v="60"/>
    <n v="48"/>
    <n v="12"/>
    <n v="0.25"/>
    <x v="0"/>
  </r>
  <r>
    <x v="22"/>
    <x v="1"/>
    <x v="4"/>
    <n v="77"/>
    <n v="59"/>
    <n v="18"/>
    <n v="0.305084745762712"/>
    <x v="0"/>
  </r>
  <r>
    <x v="22"/>
    <x v="2"/>
    <x v="0"/>
    <n v="159"/>
    <n v="153"/>
    <n v="6"/>
    <n v="3.9215686274509803E-2"/>
    <x v="0"/>
  </r>
  <r>
    <x v="22"/>
    <x v="2"/>
    <x v="1"/>
    <n v="49"/>
    <n v="73"/>
    <n v="-24"/>
    <n v="-0.32876712328767099"/>
    <x v="0"/>
  </r>
  <r>
    <x v="22"/>
    <x v="2"/>
    <x v="2"/>
    <n v="147"/>
    <n v="119"/>
    <n v="28"/>
    <n v="0.23529411764705899"/>
    <x v="0"/>
  </r>
  <r>
    <x v="22"/>
    <x v="2"/>
    <x v="4"/>
    <n v="10"/>
    <n v="10"/>
    <n v="0"/>
    <n v="0"/>
    <x v="0"/>
  </r>
  <r>
    <x v="22"/>
    <x v="3"/>
    <x v="0"/>
    <n v="108"/>
    <n v="127"/>
    <n v="-19"/>
    <n v="-0.14960629921259799"/>
    <x v="0"/>
  </r>
  <r>
    <x v="22"/>
    <x v="3"/>
    <x v="1"/>
    <n v="226"/>
    <n v="239"/>
    <n v="-13"/>
    <n v="-5.4393305439330498E-2"/>
    <x v="0"/>
  </r>
  <r>
    <x v="22"/>
    <x v="3"/>
    <x v="2"/>
    <n v="163"/>
    <n v="137"/>
    <n v="26"/>
    <n v="0.18978102189780999"/>
    <x v="0"/>
  </r>
  <r>
    <x v="22"/>
    <x v="3"/>
    <x v="3"/>
    <n v="877"/>
    <n v="1174"/>
    <n v="-297"/>
    <n v="-0.25298126064735899"/>
    <x v="0"/>
  </r>
  <r>
    <x v="22"/>
    <x v="3"/>
    <x v="4"/>
    <n v="2067"/>
    <n v="1712"/>
    <n v="355"/>
    <n v="0.207359813084112"/>
    <x v="0"/>
  </r>
  <r>
    <x v="22"/>
    <x v="4"/>
    <x v="0"/>
    <n v="572"/>
    <n v="577"/>
    <n v="-5"/>
    <n v="-8.6655112651646393E-3"/>
    <x v="0"/>
  </r>
  <r>
    <x v="22"/>
    <x v="4"/>
    <x v="1"/>
    <n v="478"/>
    <n v="570"/>
    <n v="-92"/>
    <n v="-0.16140350877192999"/>
    <x v="0"/>
  </r>
  <r>
    <x v="22"/>
    <x v="4"/>
    <x v="2"/>
    <n v="405"/>
    <n v="359"/>
    <n v="46"/>
    <n v="0.128133704735376"/>
    <x v="0"/>
  </r>
  <r>
    <x v="22"/>
    <x v="4"/>
    <x v="3"/>
    <n v="404"/>
    <n v="410"/>
    <n v="-6"/>
    <n v="-1.46341463414634E-2"/>
    <x v="0"/>
  </r>
  <r>
    <x v="22"/>
    <x v="4"/>
    <x v="4"/>
    <n v="1221"/>
    <n v="1177"/>
    <n v="44"/>
    <n v="3.7383177570093497E-2"/>
    <x v="0"/>
  </r>
  <r>
    <x v="22"/>
    <x v="5"/>
    <x v="0"/>
    <n v="16"/>
    <n v="26"/>
    <n v="-10"/>
    <n v="-0.38461538461538503"/>
    <x v="0"/>
  </r>
  <r>
    <x v="22"/>
    <x v="5"/>
    <x v="1"/>
    <n v="120"/>
    <n v="112"/>
    <n v="8"/>
    <n v="7.1428571428571397E-2"/>
    <x v="0"/>
  </r>
  <r>
    <x v="22"/>
    <x v="5"/>
    <x v="2"/>
    <n v="70"/>
    <n v="40"/>
    <n v="30"/>
    <n v="0.75"/>
    <x v="0"/>
  </r>
  <r>
    <x v="22"/>
    <x v="5"/>
    <x v="4"/>
    <n v="64"/>
    <n v="79"/>
    <n v="-15"/>
    <n v="-0.189873417721519"/>
    <x v="0"/>
  </r>
  <r>
    <x v="22"/>
    <x v="6"/>
    <x v="0"/>
    <n v="199"/>
    <n v="181"/>
    <n v="18"/>
    <n v="9.9447513812154706E-2"/>
    <x v="0"/>
  </r>
  <r>
    <x v="22"/>
    <x v="6"/>
    <x v="1"/>
    <n v="265"/>
    <n v="295"/>
    <n v="-30"/>
    <n v="-0.101694915254237"/>
    <x v="0"/>
  </r>
  <r>
    <x v="22"/>
    <x v="6"/>
    <x v="2"/>
    <n v="191"/>
    <n v="138"/>
    <n v="53"/>
    <n v="0.38405797101449302"/>
    <x v="0"/>
  </r>
  <r>
    <x v="22"/>
    <x v="6"/>
    <x v="3"/>
    <n v="68"/>
    <n v="68"/>
    <n v="0"/>
    <n v="0"/>
    <x v="0"/>
  </r>
  <r>
    <x v="22"/>
    <x v="6"/>
    <x v="4"/>
    <n v="643"/>
    <n v="643"/>
    <n v="0"/>
    <n v="0"/>
    <x v="0"/>
  </r>
  <r>
    <x v="22"/>
    <x v="7"/>
    <x v="0"/>
    <n v="517"/>
    <n v="485"/>
    <n v="32"/>
    <n v="6.5979381443298998E-2"/>
    <x v="0"/>
  </r>
  <r>
    <x v="22"/>
    <x v="7"/>
    <x v="1"/>
    <n v="438"/>
    <n v="593"/>
    <n v="-155"/>
    <n v="-0.26138279932546399"/>
    <x v="0"/>
  </r>
  <r>
    <x v="22"/>
    <x v="7"/>
    <x v="2"/>
    <n v="314"/>
    <n v="275"/>
    <n v="39"/>
    <n v="0.14181818181818201"/>
    <x v="0"/>
  </r>
  <r>
    <x v="22"/>
    <x v="7"/>
    <x v="4"/>
    <n v="556"/>
    <n v="587"/>
    <n v="-31"/>
    <n v="-5.2810902896081799E-2"/>
    <x v="0"/>
  </r>
  <r>
    <x v="22"/>
    <x v="8"/>
    <x v="0"/>
    <n v="74"/>
    <n v="61"/>
    <n v="13"/>
    <n v="0.213114754098361"/>
    <x v="0"/>
  </r>
  <r>
    <x v="22"/>
    <x v="8"/>
    <x v="1"/>
    <n v="153"/>
    <n v="158"/>
    <n v="-5"/>
    <n v="-3.1645569620253201E-2"/>
    <x v="0"/>
  </r>
  <r>
    <x v="22"/>
    <x v="8"/>
    <x v="2"/>
    <n v="102"/>
    <n v="130"/>
    <n v="-28"/>
    <n v="-0.21538461538461501"/>
    <x v="0"/>
  </r>
  <r>
    <x v="22"/>
    <x v="8"/>
    <x v="4"/>
    <n v="485"/>
    <n v="419"/>
    <n v="66"/>
    <n v="0.15751789976133701"/>
    <x v="0"/>
  </r>
  <r>
    <x v="22"/>
    <x v="9"/>
    <x v="0"/>
    <n v="980"/>
    <n v="953"/>
    <n v="27"/>
    <n v="2.8331584470094401E-2"/>
    <x v="0"/>
  </r>
  <r>
    <x v="22"/>
    <x v="9"/>
    <x v="1"/>
    <n v="632"/>
    <n v="657"/>
    <n v="-25"/>
    <n v="-3.8051750380517502E-2"/>
    <x v="0"/>
  </r>
  <r>
    <x v="22"/>
    <x v="9"/>
    <x v="2"/>
    <n v="708"/>
    <n v="575"/>
    <n v="133"/>
    <n v="0.231304347826087"/>
    <x v="0"/>
  </r>
  <r>
    <x v="22"/>
    <x v="9"/>
    <x v="4"/>
    <n v="709"/>
    <n v="821"/>
    <n v="-112"/>
    <n v="-0.136419001218027"/>
    <x v="0"/>
  </r>
  <r>
    <x v="22"/>
    <x v="10"/>
    <x v="0"/>
    <n v="25"/>
    <n v="30"/>
    <n v="-5"/>
    <n v="-0.16666666666666699"/>
    <x v="0"/>
  </r>
  <r>
    <x v="22"/>
    <x v="10"/>
    <x v="1"/>
    <n v="327"/>
    <n v="461"/>
    <n v="-134"/>
    <n v="-0.29067245119305901"/>
    <x v="0"/>
  </r>
  <r>
    <x v="22"/>
    <x v="10"/>
    <x v="2"/>
    <n v="103"/>
    <n v="88"/>
    <n v="15"/>
    <n v="0.170454545454545"/>
    <x v="0"/>
  </r>
  <r>
    <x v="22"/>
    <x v="10"/>
    <x v="4"/>
    <n v="571"/>
    <n v="553"/>
    <n v="18"/>
    <n v="3.25497287522604E-2"/>
    <x v="0"/>
  </r>
  <r>
    <x v="22"/>
    <x v="11"/>
    <x v="0"/>
    <n v="231"/>
    <n v="204"/>
    <n v="27"/>
    <n v="0.13235294117647101"/>
    <x v="0"/>
  </r>
  <r>
    <x v="22"/>
    <x v="11"/>
    <x v="1"/>
    <n v="152"/>
    <n v="186"/>
    <n v="-34"/>
    <n v="-0.18279569892473099"/>
    <x v="0"/>
  </r>
  <r>
    <x v="22"/>
    <x v="11"/>
    <x v="2"/>
    <n v="155"/>
    <n v="147"/>
    <n v="8"/>
    <n v="5.4421768707482998E-2"/>
    <x v="0"/>
  </r>
  <r>
    <x v="22"/>
    <x v="11"/>
    <x v="4"/>
    <n v="416"/>
    <n v="380"/>
    <n v="36"/>
    <n v="9.4736842105263203E-2"/>
    <x v="0"/>
  </r>
  <r>
    <x v="22"/>
    <x v="12"/>
    <x v="0"/>
    <n v="249"/>
    <n v="238"/>
    <n v="11"/>
    <n v="4.6218487394957999E-2"/>
    <x v="0"/>
  </r>
  <r>
    <x v="22"/>
    <x v="12"/>
    <x v="1"/>
    <n v="641"/>
    <n v="833"/>
    <n v="-192"/>
    <n v="-0.230492196878751"/>
    <x v="0"/>
  </r>
  <r>
    <x v="22"/>
    <x v="12"/>
    <x v="2"/>
    <n v="326"/>
    <n v="310"/>
    <n v="16"/>
    <n v="5.16129032258065E-2"/>
    <x v="0"/>
  </r>
  <r>
    <x v="22"/>
    <x v="12"/>
    <x v="4"/>
    <n v="1955"/>
    <n v="2174"/>
    <n v="-219"/>
    <n v="-0.100735970561178"/>
    <x v="0"/>
  </r>
  <r>
    <x v="22"/>
    <x v="13"/>
    <x v="0"/>
    <n v="176"/>
    <n v="185"/>
    <n v="-9"/>
    <n v="-4.86486486486487E-2"/>
    <x v="0"/>
  </r>
  <r>
    <x v="22"/>
    <x v="13"/>
    <x v="1"/>
    <n v="96"/>
    <n v="110"/>
    <n v="-14"/>
    <n v="-0.12727272727272701"/>
    <x v="0"/>
  </r>
  <r>
    <x v="22"/>
    <x v="13"/>
    <x v="2"/>
    <n v="77"/>
    <n v="66"/>
    <n v="11"/>
    <n v="0.16666666666666699"/>
    <x v="0"/>
  </r>
  <r>
    <x v="22"/>
    <x v="13"/>
    <x v="4"/>
    <n v="120"/>
    <n v="110"/>
    <n v="10"/>
    <n v="9.0909090909090898E-2"/>
    <x v="0"/>
  </r>
  <r>
    <x v="22"/>
    <x v="14"/>
    <x v="0"/>
    <n v="551"/>
    <n v="549"/>
    <n v="2"/>
    <n v="3.6429872495446301E-3"/>
    <x v="0"/>
  </r>
  <r>
    <x v="22"/>
    <x v="14"/>
    <x v="1"/>
    <n v="231"/>
    <n v="296"/>
    <n v="-65"/>
    <n v="-0.21959459459459499"/>
    <x v="0"/>
  </r>
  <r>
    <x v="22"/>
    <x v="14"/>
    <x v="2"/>
    <n v="206"/>
    <n v="198"/>
    <n v="8"/>
    <n v="4.0404040404040401E-2"/>
    <x v="0"/>
  </r>
  <r>
    <x v="22"/>
    <x v="14"/>
    <x v="4"/>
    <n v="337"/>
    <n v="293"/>
    <n v="44"/>
    <n v="0.150170648464164"/>
    <x v="0"/>
  </r>
  <r>
    <x v="22"/>
    <x v="15"/>
    <x v="0"/>
    <n v="330"/>
    <n v="312"/>
    <n v="18"/>
    <n v="5.7692307692307702E-2"/>
    <x v="0"/>
  </r>
  <r>
    <x v="22"/>
    <x v="15"/>
    <x v="1"/>
    <n v="443"/>
    <n v="495"/>
    <n v="-52"/>
    <n v="-0.10505050505050501"/>
    <x v="0"/>
  </r>
  <r>
    <x v="22"/>
    <x v="15"/>
    <x v="2"/>
    <n v="348"/>
    <n v="277"/>
    <n v="71"/>
    <n v="0.25631768953068601"/>
    <x v="0"/>
  </r>
  <r>
    <x v="22"/>
    <x v="15"/>
    <x v="4"/>
    <n v="613"/>
    <n v="606"/>
    <n v="7"/>
    <n v="1.1551155115511601E-2"/>
    <x v="0"/>
  </r>
  <r>
    <x v="23"/>
    <x v="0"/>
    <x v="0"/>
    <n v="4146"/>
    <n v="3909.15"/>
    <n v="236.85"/>
    <n v="6.0588619009247502E-2"/>
    <x v="0"/>
  </r>
  <r>
    <x v="23"/>
    <x v="0"/>
    <x v="1"/>
    <n v="4323"/>
    <n v="5103"/>
    <n v="-780"/>
    <n v="-0.152851263962375"/>
    <x v="0"/>
  </r>
  <r>
    <x v="23"/>
    <x v="0"/>
    <x v="2"/>
    <n v="3471"/>
    <n v="2976.75"/>
    <n v="494.25"/>
    <n v="0.166036785084404"/>
    <x v="0"/>
  </r>
  <r>
    <x v="23"/>
    <x v="0"/>
    <x v="3"/>
    <n v="1404"/>
    <n v="1615.95"/>
    <n v="-211.95"/>
    <n v="-0.13116123642439401"/>
    <x v="0"/>
  </r>
  <r>
    <x v="23"/>
    <x v="0"/>
    <x v="4"/>
    <n v="10049"/>
    <n v="10111.5"/>
    <n v="-62.5"/>
    <n v="-6.1810809474360899E-3"/>
    <x v="0"/>
  </r>
  <r>
    <x v="23"/>
    <x v="1"/>
    <x v="0"/>
    <n v="31"/>
    <n v="37.799999999999997"/>
    <n v="-6.8"/>
    <n v="-0.17989417989418"/>
    <x v="0"/>
  </r>
  <r>
    <x v="23"/>
    <x v="1"/>
    <x v="1"/>
    <n v="54"/>
    <n v="54.6"/>
    <n v="-0.60000000000000098"/>
    <n v="-1.0989010989011E-2"/>
    <x v="0"/>
  </r>
  <r>
    <x v="23"/>
    <x v="1"/>
    <x v="2"/>
    <n v="76"/>
    <n v="65.099999999999994"/>
    <n v="10.9"/>
    <n v="0.16743471582181199"/>
    <x v="0"/>
  </r>
  <r>
    <x v="23"/>
    <x v="1"/>
    <x v="4"/>
    <n v="71"/>
    <n v="64.05"/>
    <n v="6.95"/>
    <n v="0.108508977361436"/>
    <x v="0"/>
  </r>
  <r>
    <x v="23"/>
    <x v="2"/>
    <x v="0"/>
    <n v="160"/>
    <n v="153.30000000000001"/>
    <n v="6.6999999999999904"/>
    <n v="4.3705153294194297E-2"/>
    <x v="0"/>
  </r>
  <r>
    <x v="23"/>
    <x v="2"/>
    <x v="1"/>
    <n v="57"/>
    <n v="80.849999999999994"/>
    <n v="-23.85"/>
    <n v="-0.294990723562152"/>
    <x v="0"/>
  </r>
  <r>
    <x v="23"/>
    <x v="2"/>
    <x v="2"/>
    <n v="139"/>
    <n v="129.15"/>
    <n v="9.8499999999999908"/>
    <n v="7.6267905536198194E-2"/>
    <x v="0"/>
  </r>
  <r>
    <x v="23"/>
    <x v="2"/>
    <x v="4"/>
    <n v="9"/>
    <n v="8.4"/>
    <n v="0.6"/>
    <n v="7.1428571428571397E-2"/>
    <x v="0"/>
  </r>
  <r>
    <x v="23"/>
    <x v="3"/>
    <x v="0"/>
    <n v="105"/>
    <n v="120.75"/>
    <n v="-15.75"/>
    <n v="-0.13043478260869601"/>
    <x v="0"/>
  </r>
  <r>
    <x v="23"/>
    <x v="3"/>
    <x v="1"/>
    <n v="232"/>
    <n v="190.05"/>
    <n v="41.95"/>
    <n v="0.220731386477243"/>
    <x v="0"/>
  </r>
  <r>
    <x v="23"/>
    <x v="3"/>
    <x v="2"/>
    <n v="200"/>
    <n v="142.80000000000001"/>
    <n v="57.2"/>
    <n v="0.40056022408963599"/>
    <x v="0"/>
  </r>
  <r>
    <x v="23"/>
    <x v="3"/>
    <x v="3"/>
    <n v="868"/>
    <n v="1157.0999999999999"/>
    <n v="-289.10000000000002"/>
    <n v="-0.249848759830611"/>
    <x v="0"/>
  </r>
  <r>
    <x v="23"/>
    <x v="3"/>
    <x v="4"/>
    <n v="2000"/>
    <n v="1869"/>
    <n v="131"/>
    <n v="7.0090957731407194E-2"/>
    <x v="0"/>
  </r>
  <r>
    <x v="23"/>
    <x v="4"/>
    <x v="0"/>
    <n v="560"/>
    <n v="519.75"/>
    <n v="40.25"/>
    <n v="7.7441077441077394E-2"/>
    <x v="0"/>
  </r>
  <r>
    <x v="23"/>
    <x v="4"/>
    <x v="1"/>
    <n v="455"/>
    <n v="564.9"/>
    <n v="-109.9"/>
    <n v="-0.19454770755886"/>
    <x v="0"/>
  </r>
  <r>
    <x v="23"/>
    <x v="4"/>
    <x v="2"/>
    <n v="364"/>
    <n v="323.39999999999998"/>
    <n v="40.6"/>
    <n v="0.12554112554112501"/>
    <x v="0"/>
  </r>
  <r>
    <x v="23"/>
    <x v="4"/>
    <x v="3"/>
    <n v="461"/>
    <n v="393.75"/>
    <n v="67.25"/>
    <n v="0.170793650793651"/>
    <x v="0"/>
  </r>
  <r>
    <x v="23"/>
    <x v="4"/>
    <x v="4"/>
    <n v="1179"/>
    <n v="1145.55"/>
    <n v="33.450000000000003"/>
    <n v="2.9199947623412398E-2"/>
    <x v="0"/>
  </r>
  <r>
    <x v="23"/>
    <x v="5"/>
    <x v="0"/>
    <n v="16"/>
    <n v="12.6"/>
    <n v="3.4"/>
    <n v="0.26984126984126999"/>
    <x v="0"/>
  </r>
  <r>
    <x v="23"/>
    <x v="5"/>
    <x v="1"/>
    <n v="95"/>
    <n v="102.9"/>
    <n v="-7.9000000000000101"/>
    <n v="-7.6773566569485002E-2"/>
    <x v="0"/>
  </r>
  <r>
    <x v="23"/>
    <x v="5"/>
    <x v="2"/>
    <n v="61"/>
    <n v="43.05"/>
    <n v="17.95"/>
    <n v="0.41695702671312401"/>
    <x v="0"/>
  </r>
  <r>
    <x v="23"/>
    <x v="5"/>
    <x v="4"/>
    <n v="89"/>
    <n v="64.05"/>
    <n v="24.95"/>
    <n v="0.389539422326308"/>
    <x v="0"/>
  </r>
  <r>
    <x v="23"/>
    <x v="6"/>
    <x v="0"/>
    <n v="190"/>
    <n v="212.1"/>
    <n v="-22.1"/>
    <n v="-0.104196133899104"/>
    <x v="0"/>
  </r>
  <r>
    <x v="23"/>
    <x v="6"/>
    <x v="1"/>
    <n v="285"/>
    <n v="312.89999999999998"/>
    <n v="-27.9"/>
    <n v="-8.9165867689357706E-2"/>
    <x v="0"/>
  </r>
  <r>
    <x v="23"/>
    <x v="6"/>
    <x v="2"/>
    <n v="199"/>
    <n v="147"/>
    <n v="52"/>
    <n v="0.35374149659863902"/>
    <x v="0"/>
  </r>
  <r>
    <x v="23"/>
    <x v="6"/>
    <x v="3"/>
    <n v="75"/>
    <n v="65.099999999999994"/>
    <n v="9.8999999999999897"/>
    <n v="0.15207373271889399"/>
    <x v="0"/>
  </r>
  <r>
    <x v="23"/>
    <x v="6"/>
    <x v="4"/>
    <n v="634"/>
    <n v="612.15"/>
    <n v="21.85"/>
    <n v="3.5693865882545202E-2"/>
    <x v="0"/>
  </r>
  <r>
    <x v="23"/>
    <x v="7"/>
    <x v="0"/>
    <n v="476"/>
    <n v="473.55"/>
    <n v="2.44999999999999"/>
    <n v="5.1736881005173402E-3"/>
    <x v="0"/>
  </r>
  <r>
    <x v="23"/>
    <x v="7"/>
    <x v="1"/>
    <n v="457"/>
    <n v="596.4"/>
    <n v="-139.4"/>
    <n v="-0.233735747820255"/>
    <x v="0"/>
  </r>
  <r>
    <x v="23"/>
    <x v="7"/>
    <x v="2"/>
    <n v="316"/>
    <n v="254.1"/>
    <n v="61.9"/>
    <n v="0.24360487996851601"/>
    <x v="0"/>
  </r>
  <r>
    <x v="23"/>
    <x v="7"/>
    <x v="4"/>
    <n v="634"/>
    <n v="625.79999999999995"/>
    <n v="8.19999999999993"/>
    <n v="1.3103227868328401E-2"/>
    <x v="0"/>
  </r>
  <r>
    <x v="23"/>
    <x v="8"/>
    <x v="0"/>
    <n v="64"/>
    <n v="64.05"/>
    <n v="-4.9999999999997199E-2"/>
    <n v="-7.8064012490237597E-4"/>
    <x v="0"/>
  </r>
  <r>
    <x v="23"/>
    <x v="8"/>
    <x v="1"/>
    <n v="178"/>
    <n v="166.95"/>
    <n v="11.05"/>
    <n v="6.6187481281820795E-2"/>
    <x v="0"/>
  </r>
  <r>
    <x v="23"/>
    <x v="8"/>
    <x v="2"/>
    <n v="145"/>
    <n v="119.7"/>
    <n v="25.3"/>
    <n v="0.211361737677527"/>
    <x v="0"/>
  </r>
  <r>
    <x v="23"/>
    <x v="8"/>
    <x v="4"/>
    <n v="460"/>
    <n v="460.95"/>
    <n v="-0.95000000000004503"/>
    <n v="-2.0609610586832501E-3"/>
    <x v="0"/>
  </r>
  <r>
    <x v="23"/>
    <x v="9"/>
    <x v="0"/>
    <n v="1026"/>
    <n v="866.25"/>
    <n v="159.75"/>
    <n v="0.18441558441558401"/>
    <x v="0"/>
  </r>
  <r>
    <x v="23"/>
    <x v="9"/>
    <x v="1"/>
    <n v="604"/>
    <n v="674.1"/>
    <n v="-70.099999999999994"/>
    <n v="-0.103990505859665"/>
    <x v="0"/>
  </r>
  <r>
    <x v="23"/>
    <x v="9"/>
    <x v="2"/>
    <n v="728"/>
    <n v="614.25"/>
    <n v="113.75"/>
    <n v="0.18518518518518501"/>
    <x v="0"/>
  </r>
  <r>
    <x v="23"/>
    <x v="9"/>
    <x v="4"/>
    <n v="774"/>
    <n v="820.05"/>
    <n v="-46.050000000000097"/>
    <n v="-5.6155112493140702E-2"/>
    <x v="0"/>
  </r>
  <r>
    <x v="23"/>
    <x v="10"/>
    <x v="0"/>
    <n v="23"/>
    <n v="24.15"/>
    <n v="-1.1499999999999999"/>
    <n v="-4.76190476190477E-2"/>
    <x v="0"/>
  </r>
  <r>
    <x v="23"/>
    <x v="10"/>
    <x v="1"/>
    <n v="294"/>
    <n v="418.95"/>
    <n v="-124.95"/>
    <n v="-0.29824561403508798"/>
    <x v="0"/>
  </r>
  <r>
    <x v="23"/>
    <x v="10"/>
    <x v="2"/>
    <n v="119"/>
    <n v="90.3"/>
    <n v="28.7"/>
    <n v="0.31782945736434098"/>
    <x v="0"/>
  </r>
  <r>
    <x v="23"/>
    <x v="10"/>
    <x v="4"/>
    <n v="567"/>
    <n v="542.85"/>
    <n v="24.15"/>
    <n v="4.4487427466150802E-2"/>
    <x v="0"/>
  </r>
  <r>
    <x v="23"/>
    <x v="11"/>
    <x v="0"/>
    <n v="206"/>
    <n v="208.95"/>
    <n v="-2.9500000000000202"/>
    <n v="-1.41182100981097E-2"/>
    <x v="0"/>
  </r>
  <r>
    <x v="23"/>
    <x v="11"/>
    <x v="1"/>
    <n v="162"/>
    <n v="190.05"/>
    <n v="-28.05"/>
    <n v="-0.14759273875296"/>
    <x v="0"/>
  </r>
  <r>
    <x v="23"/>
    <x v="11"/>
    <x v="2"/>
    <n v="126"/>
    <n v="149.1"/>
    <n v="-23.1"/>
    <n v="-0.154929577464789"/>
    <x v="0"/>
  </r>
  <r>
    <x v="23"/>
    <x v="11"/>
    <x v="4"/>
    <n v="437"/>
    <n v="435.75"/>
    <n v="1.25"/>
    <n v="2.8686173264486502E-3"/>
    <x v="0"/>
  </r>
  <r>
    <x v="23"/>
    <x v="12"/>
    <x v="0"/>
    <n v="204"/>
    <n v="202.65"/>
    <n v="1.3499999999999901"/>
    <n v="6.6617320503330598E-3"/>
    <x v="0"/>
  </r>
  <r>
    <x v="23"/>
    <x v="12"/>
    <x v="1"/>
    <n v="684"/>
    <n v="878.85"/>
    <n v="-194.85"/>
    <n v="-0.22171018945212501"/>
    <x v="0"/>
  </r>
  <r>
    <x v="23"/>
    <x v="12"/>
    <x v="2"/>
    <n v="311"/>
    <n v="288.75"/>
    <n v="22.25"/>
    <n v="7.70562770562771E-2"/>
    <x v="0"/>
  </r>
  <r>
    <x v="23"/>
    <x v="12"/>
    <x v="4"/>
    <n v="2073"/>
    <n v="2407.65"/>
    <n v="-334.65"/>
    <n v="-0.138994455174132"/>
    <x v="0"/>
  </r>
  <r>
    <x v="23"/>
    <x v="13"/>
    <x v="0"/>
    <n v="195"/>
    <n v="166.95"/>
    <n v="28.05"/>
    <n v="0.168014375561545"/>
    <x v="0"/>
  </r>
  <r>
    <x v="23"/>
    <x v="13"/>
    <x v="1"/>
    <n v="96"/>
    <n v="111.3"/>
    <n v="-15.3"/>
    <n v="-0.13746630727762801"/>
    <x v="0"/>
  </r>
  <r>
    <x v="23"/>
    <x v="13"/>
    <x v="2"/>
    <n v="83"/>
    <n v="87.15"/>
    <n v="-4.1500000000000101"/>
    <n v="-4.76190476190477E-2"/>
    <x v="0"/>
  </r>
  <r>
    <x v="23"/>
    <x v="13"/>
    <x v="4"/>
    <n v="99"/>
    <n v="99.75"/>
    <n v="-0.75"/>
    <n v="-7.5187969924812E-3"/>
    <x v="0"/>
  </r>
  <r>
    <x v="23"/>
    <x v="14"/>
    <x v="0"/>
    <n v="566"/>
    <n v="513.45000000000005"/>
    <n v="52.55"/>
    <n v="0.102346869218035"/>
    <x v="0"/>
  </r>
  <r>
    <x v="23"/>
    <x v="14"/>
    <x v="1"/>
    <n v="232"/>
    <n v="236.25"/>
    <n v="-4.25"/>
    <n v="-1.7989417989418E-2"/>
    <x v="0"/>
  </r>
  <r>
    <x v="23"/>
    <x v="14"/>
    <x v="2"/>
    <n v="247"/>
    <n v="195.3"/>
    <n v="51.7"/>
    <n v="0.26472094214029701"/>
    <x v="0"/>
  </r>
  <r>
    <x v="23"/>
    <x v="14"/>
    <x v="4"/>
    <n v="302"/>
    <n v="292.95"/>
    <n v="9.0500000000000096"/>
    <n v="3.08926437958696E-2"/>
    <x v="0"/>
  </r>
  <r>
    <x v="23"/>
    <x v="15"/>
    <x v="0"/>
    <n v="324"/>
    <n v="332.85"/>
    <n v="-8.8500000000000192"/>
    <n v="-2.6588553402433601E-2"/>
    <x v="0"/>
  </r>
  <r>
    <x v="23"/>
    <x v="15"/>
    <x v="1"/>
    <n v="438"/>
    <n v="523.95000000000005"/>
    <n v="-85.95"/>
    <n v="-0.16404237045519601"/>
    <x v="0"/>
  </r>
  <r>
    <x v="23"/>
    <x v="15"/>
    <x v="2"/>
    <n v="357"/>
    <n v="327.60000000000002"/>
    <n v="29.4"/>
    <n v="8.9743589743589702E-2"/>
    <x v="0"/>
  </r>
  <r>
    <x v="23"/>
    <x v="15"/>
    <x v="4"/>
    <n v="721"/>
    <n v="662.55"/>
    <n v="58.449999999999903"/>
    <n v="8.8219756999471599E-2"/>
    <x v="0"/>
  </r>
  <r>
    <x v="0"/>
    <x v="0"/>
    <x v="5"/>
    <n v="4818"/>
    <n v="4818"/>
    <n v="0"/>
    <n v="0"/>
    <x v="1"/>
  </r>
  <r>
    <x v="0"/>
    <x v="0"/>
    <x v="6"/>
    <n v="3285"/>
    <n v="3285"/>
    <n v="0"/>
    <n v="0"/>
    <x v="1"/>
  </r>
  <r>
    <x v="0"/>
    <x v="0"/>
    <x v="7"/>
    <n v="3291"/>
    <n v="3291"/>
    <n v="0"/>
    <n v="0"/>
    <x v="1"/>
  </r>
  <r>
    <x v="0"/>
    <x v="0"/>
    <x v="8"/>
    <n v="3434"/>
    <n v="3434"/>
    <n v="0"/>
    <n v="0"/>
    <x v="1"/>
  </r>
  <r>
    <x v="0"/>
    <x v="0"/>
    <x v="9"/>
    <n v="4805"/>
    <n v="4805"/>
    <n v="0"/>
    <n v="0"/>
    <x v="1"/>
  </r>
  <r>
    <x v="0"/>
    <x v="3"/>
    <x v="5"/>
    <n v="1108"/>
    <n v="1108"/>
    <n v="0"/>
    <n v="0"/>
    <x v="1"/>
  </r>
  <r>
    <x v="0"/>
    <x v="3"/>
    <x v="6"/>
    <n v="1193"/>
    <n v="1193"/>
    <n v="0"/>
    <n v="0"/>
    <x v="1"/>
  </r>
  <r>
    <x v="0"/>
    <x v="3"/>
    <x v="7"/>
    <n v="254"/>
    <n v="254"/>
    <n v="0"/>
    <n v="0"/>
    <x v="1"/>
  </r>
  <r>
    <x v="0"/>
    <x v="3"/>
    <x v="8"/>
    <n v="108"/>
    <n v="108"/>
    <n v="0"/>
    <n v="0"/>
    <x v="1"/>
  </r>
  <r>
    <x v="0"/>
    <x v="3"/>
    <x v="9"/>
    <n v="784"/>
    <n v="784"/>
    <n v="0"/>
    <n v="0"/>
    <x v="1"/>
  </r>
  <r>
    <x v="0"/>
    <x v="4"/>
    <x v="5"/>
    <n v="478"/>
    <n v="478"/>
    <n v="0"/>
    <n v="0"/>
    <x v="1"/>
  </r>
  <r>
    <x v="0"/>
    <x v="4"/>
    <x v="6"/>
    <n v="618"/>
    <n v="618"/>
    <n v="0"/>
    <n v="0"/>
    <x v="1"/>
  </r>
  <r>
    <x v="0"/>
    <x v="4"/>
    <x v="7"/>
    <n v="714"/>
    <n v="714"/>
    <n v="0"/>
    <n v="0"/>
    <x v="1"/>
  </r>
  <r>
    <x v="0"/>
    <x v="4"/>
    <x v="8"/>
    <n v="451"/>
    <n v="451"/>
    <n v="0"/>
    <n v="0"/>
    <x v="1"/>
  </r>
  <r>
    <x v="0"/>
    <x v="4"/>
    <x v="9"/>
    <n v="488"/>
    <n v="488"/>
    <n v="0"/>
    <n v="0"/>
    <x v="1"/>
  </r>
  <r>
    <x v="0"/>
    <x v="6"/>
    <x v="5"/>
    <n v="480"/>
    <n v="480"/>
    <n v="0"/>
    <n v="0"/>
    <x v="1"/>
  </r>
  <r>
    <x v="0"/>
    <x v="6"/>
    <x v="6"/>
    <n v="63"/>
    <n v="63"/>
    <n v="0"/>
    <n v="0"/>
    <x v="1"/>
  </r>
  <r>
    <x v="0"/>
    <x v="6"/>
    <x v="7"/>
    <n v="163"/>
    <n v="163"/>
    <n v="0"/>
    <n v="0"/>
    <x v="1"/>
  </r>
  <r>
    <x v="0"/>
    <x v="6"/>
    <x v="8"/>
    <n v="111"/>
    <n v="111"/>
    <n v="0"/>
    <n v="0"/>
    <x v="1"/>
  </r>
  <r>
    <x v="0"/>
    <x v="6"/>
    <x v="9"/>
    <n v="244"/>
    <n v="244"/>
    <n v="0"/>
    <n v="0"/>
    <x v="1"/>
  </r>
  <r>
    <x v="0"/>
    <x v="7"/>
    <x v="5"/>
    <n v="88"/>
    <n v="88"/>
    <n v="0"/>
    <n v="0"/>
    <x v="1"/>
  </r>
  <r>
    <x v="0"/>
    <x v="7"/>
    <x v="6"/>
    <n v="86"/>
    <n v="86"/>
    <n v="0"/>
    <n v="0"/>
    <x v="1"/>
  </r>
  <r>
    <x v="0"/>
    <x v="7"/>
    <x v="7"/>
    <n v="121"/>
    <n v="121"/>
    <n v="0"/>
    <n v="0"/>
    <x v="1"/>
  </r>
  <r>
    <x v="0"/>
    <x v="7"/>
    <x v="8"/>
    <n v="216"/>
    <n v="216"/>
    <n v="0"/>
    <n v="0"/>
    <x v="1"/>
  </r>
  <r>
    <x v="0"/>
    <x v="7"/>
    <x v="9"/>
    <n v="504"/>
    <n v="504"/>
    <n v="0"/>
    <n v="0"/>
    <x v="1"/>
  </r>
  <r>
    <x v="0"/>
    <x v="9"/>
    <x v="5"/>
    <n v="574"/>
    <n v="574"/>
    <n v="0"/>
    <n v="0"/>
    <x v="1"/>
  </r>
  <r>
    <x v="0"/>
    <x v="9"/>
    <x v="6"/>
    <n v="240"/>
    <n v="240"/>
    <n v="0"/>
    <n v="0"/>
    <x v="1"/>
  </r>
  <r>
    <x v="0"/>
    <x v="9"/>
    <x v="7"/>
    <n v="622"/>
    <n v="622"/>
    <n v="0"/>
    <n v="0"/>
    <x v="1"/>
  </r>
  <r>
    <x v="0"/>
    <x v="9"/>
    <x v="8"/>
    <n v="1347"/>
    <n v="1347"/>
    <n v="0"/>
    <n v="0"/>
    <x v="1"/>
  </r>
  <r>
    <x v="0"/>
    <x v="9"/>
    <x v="9"/>
    <n v="246"/>
    <n v="246"/>
    <n v="0"/>
    <n v="0"/>
    <x v="1"/>
  </r>
  <r>
    <x v="0"/>
    <x v="10"/>
    <x v="5"/>
    <n v="487"/>
    <n v="487"/>
    <n v="0"/>
    <n v="0"/>
    <x v="1"/>
  </r>
  <r>
    <x v="0"/>
    <x v="10"/>
    <x v="6"/>
    <n v="201"/>
    <n v="201"/>
    <n v="0"/>
    <n v="0"/>
    <x v="1"/>
  </r>
  <r>
    <x v="0"/>
    <x v="10"/>
    <x v="7"/>
    <n v="33"/>
    <n v="33"/>
    <n v="0"/>
    <n v="0"/>
    <x v="1"/>
  </r>
  <r>
    <x v="0"/>
    <x v="10"/>
    <x v="8"/>
    <n v="19"/>
    <n v="19"/>
    <n v="0"/>
    <n v="0"/>
    <x v="1"/>
  </r>
  <r>
    <x v="0"/>
    <x v="10"/>
    <x v="9"/>
    <n v="305"/>
    <n v="305"/>
    <n v="0"/>
    <n v="0"/>
    <x v="1"/>
  </r>
  <r>
    <x v="0"/>
    <x v="11"/>
    <x v="5"/>
    <n v="61"/>
    <n v="61"/>
    <n v="0"/>
    <n v="0"/>
    <x v="1"/>
  </r>
  <r>
    <x v="0"/>
    <x v="11"/>
    <x v="6"/>
    <n v="157"/>
    <n v="157"/>
    <n v="0"/>
    <n v="0"/>
    <x v="1"/>
  </r>
  <r>
    <x v="0"/>
    <x v="11"/>
    <x v="7"/>
    <n v="256"/>
    <n v="256"/>
    <n v="0"/>
    <n v="0"/>
    <x v="1"/>
  </r>
  <r>
    <x v="0"/>
    <x v="11"/>
    <x v="8"/>
    <n v="341"/>
    <n v="341"/>
    <n v="0"/>
    <n v="0"/>
    <x v="1"/>
  </r>
  <r>
    <x v="0"/>
    <x v="11"/>
    <x v="9"/>
    <n v="278"/>
    <n v="278"/>
    <n v="0"/>
    <n v="0"/>
    <x v="1"/>
  </r>
  <r>
    <x v="0"/>
    <x v="12"/>
    <x v="5"/>
    <n v="1047"/>
    <n v="1047"/>
    <n v="0"/>
    <n v="0"/>
    <x v="1"/>
  </r>
  <r>
    <x v="0"/>
    <x v="12"/>
    <x v="6"/>
    <n v="479"/>
    <n v="479"/>
    <n v="0"/>
    <n v="0"/>
    <x v="1"/>
  </r>
  <r>
    <x v="0"/>
    <x v="12"/>
    <x v="7"/>
    <n v="851"/>
    <n v="851"/>
    <n v="0"/>
    <n v="0"/>
    <x v="1"/>
  </r>
  <r>
    <x v="0"/>
    <x v="12"/>
    <x v="8"/>
    <n v="500"/>
    <n v="500"/>
    <n v="0"/>
    <n v="0"/>
    <x v="1"/>
  </r>
  <r>
    <x v="0"/>
    <x v="12"/>
    <x v="9"/>
    <n v="1044"/>
    <n v="1044"/>
    <n v="0"/>
    <n v="0"/>
    <x v="1"/>
  </r>
  <r>
    <x v="0"/>
    <x v="14"/>
    <x v="5"/>
    <n v="37"/>
    <n v="37"/>
    <n v="0"/>
    <n v="0"/>
    <x v="1"/>
  </r>
  <r>
    <x v="0"/>
    <x v="14"/>
    <x v="6"/>
    <n v="53"/>
    <n v="53"/>
    <n v="0"/>
    <n v="0"/>
    <x v="1"/>
  </r>
  <r>
    <x v="0"/>
    <x v="14"/>
    <x v="7"/>
    <n v="89"/>
    <n v="89"/>
    <n v="0"/>
    <n v="0"/>
    <x v="1"/>
  </r>
  <r>
    <x v="0"/>
    <x v="14"/>
    <x v="8"/>
    <n v="223"/>
    <n v="223"/>
    <n v="0"/>
    <n v="0"/>
    <x v="1"/>
  </r>
  <r>
    <x v="0"/>
    <x v="14"/>
    <x v="9"/>
    <n v="243"/>
    <n v="243"/>
    <n v="0"/>
    <n v="0"/>
    <x v="1"/>
  </r>
  <r>
    <x v="0"/>
    <x v="15"/>
    <x v="5"/>
    <n v="458"/>
    <n v="458"/>
    <n v="0"/>
    <n v="0"/>
    <x v="1"/>
  </r>
  <r>
    <x v="0"/>
    <x v="15"/>
    <x v="6"/>
    <n v="195"/>
    <n v="195"/>
    <n v="0"/>
    <n v="0"/>
    <x v="1"/>
  </r>
  <r>
    <x v="0"/>
    <x v="15"/>
    <x v="7"/>
    <n v="188"/>
    <n v="188"/>
    <n v="0"/>
    <n v="0"/>
    <x v="1"/>
  </r>
  <r>
    <x v="0"/>
    <x v="15"/>
    <x v="8"/>
    <n v="118"/>
    <n v="118"/>
    <n v="0"/>
    <n v="0"/>
    <x v="1"/>
  </r>
  <r>
    <x v="0"/>
    <x v="15"/>
    <x v="9"/>
    <n v="669"/>
    <n v="669"/>
    <n v="0"/>
    <n v="0"/>
    <x v="1"/>
  </r>
  <r>
    <x v="1"/>
    <x v="0"/>
    <x v="5"/>
    <n v="4439"/>
    <n v="4439"/>
    <n v="0"/>
    <n v="0"/>
    <x v="1"/>
  </r>
  <r>
    <x v="1"/>
    <x v="0"/>
    <x v="6"/>
    <n v="3008"/>
    <n v="3008"/>
    <n v="0"/>
    <n v="0"/>
    <x v="1"/>
  </r>
  <r>
    <x v="1"/>
    <x v="0"/>
    <x v="7"/>
    <n v="3083"/>
    <n v="3083"/>
    <n v="0"/>
    <n v="0"/>
    <x v="1"/>
  </r>
  <r>
    <x v="1"/>
    <x v="0"/>
    <x v="8"/>
    <n v="2958"/>
    <n v="2958"/>
    <n v="0"/>
    <n v="0"/>
    <x v="1"/>
  </r>
  <r>
    <x v="1"/>
    <x v="0"/>
    <x v="9"/>
    <n v="4382"/>
    <n v="4382"/>
    <n v="0"/>
    <n v="0"/>
    <x v="1"/>
  </r>
  <r>
    <x v="1"/>
    <x v="3"/>
    <x v="5"/>
    <n v="1056"/>
    <n v="1056"/>
    <n v="0"/>
    <n v="0"/>
    <x v="1"/>
  </r>
  <r>
    <x v="1"/>
    <x v="3"/>
    <x v="6"/>
    <n v="1070"/>
    <n v="1070"/>
    <n v="0"/>
    <n v="0"/>
    <x v="1"/>
  </r>
  <r>
    <x v="1"/>
    <x v="3"/>
    <x v="7"/>
    <n v="237"/>
    <n v="237"/>
    <n v="0"/>
    <n v="0"/>
    <x v="1"/>
  </r>
  <r>
    <x v="1"/>
    <x v="3"/>
    <x v="8"/>
    <n v="89"/>
    <n v="89"/>
    <n v="0"/>
    <n v="0"/>
    <x v="1"/>
  </r>
  <r>
    <x v="1"/>
    <x v="3"/>
    <x v="9"/>
    <n v="792"/>
    <n v="792"/>
    <n v="0"/>
    <n v="0"/>
    <x v="1"/>
  </r>
  <r>
    <x v="1"/>
    <x v="4"/>
    <x v="5"/>
    <n v="409"/>
    <n v="409"/>
    <n v="0"/>
    <n v="0"/>
    <x v="1"/>
  </r>
  <r>
    <x v="1"/>
    <x v="4"/>
    <x v="6"/>
    <n v="590"/>
    <n v="590"/>
    <n v="0"/>
    <n v="0"/>
    <x v="1"/>
  </r>
  <r>
    <x v="1"/>
    <x v="4"/>
    <x v="7"/>
    <n v="674"/>
    <n v="674"/>
    <n v="0"/>
    <n v="0"/>
    <x v="1"/>
  </r>
  <r>
    <x v="1"/>
    <x v="4"/>
    <x v="8"/>
    <n v="406"/>
    <n v="406"/>
    <n v="0"/>
    <n v="0"/>
    <x v="1"/>
  </r>
  <r>
    <x v="1"/>
    <x v="4"/>
    <x v="9"/>
    <n v="464"/>
    <n v="464"/>
    <n v="0"/>
    <n v="0"/>
    <x v="1"/>
  </r>
  <r>
    <x v="1"/>
    <x v="6"/>
    <x v="5"/>
    <n v="501"/>
    <n v="501"/>
    <n v="0"/>
    <n v="0"/>
    <x v="1"/>
  </r>
  <r>
    <x v="1"/>
    <x v="6"/>
    <x v="6"/>
    <n v="65"/>
    <n v="65"/>
    <n v="0"/>
    <n v="0"/>
    <x v="1"/>
  </r>
  <r>
    <x v="1"/>
    <x v="6"/>
    <x v="7"/>
    <n v="148"/>
    <n v="148"/>
    <n v="0"/>
    <n v="0"/>
    <x v="1"/>
  </r>
  <r>
    <x v="1"/>
    <x v="6"/>
    <x v="8"/>
    <n v="100"/>
    <n v="100"/>
    <n v="0"/>
    <n v="0"/>
    <x v="1"/>
  </r>
  <r>
    <x v="1"/>
    <x v="6"/>
    <x v="9"/>
    <n v="198"/>
    <n v="198"/>
    <n v="0"/>
    <n v="0"/>
    <x v="1"/>
  </r>
  <r>
    <x v="1"/>
    <x v="7"/>
    <x v="5"/>
    <n v="64"/>
    <n v="64"/>
    <n v="0"/>
    <n v="0"/>
    <x v="1"/>
  </r>
  <r>
    <x v="1"/>
    <x v="7"/>
    <x v="6"/>
    <n v="79"/>
    <n v="79"/>
    <n v="0"/>
    <n v="0"/>
    <x v="1"/>
  </r>
  <r>
    <x v="1"/>
    <x v="7"/>
    <x v="7"/>
    <n v="93"/>
    <n v="93"/>
    <n v="0"/>
    <n v="0"/>
    <x v="1"/>
  </r>
  <r>
    <x v="1"/>
    <x v="7"/>
    <x v="8"/>
    <n v="197"/>
    <n v="197"/>
    <n v="0"/>
    <n v="0"/>
    <x v="1"/>
  </r>
  <r>
    <x v="1"/>
    <x v="7"/>
    <x v="9"/>
    <n v="459"/>
    <n v="459"/>
    <n v="0"/>
    <n v="0"/>
    <x v="1"/>
  </r>
  <r>
    <x v="1"/>
    <x v="9"/>
    <x v="5"/>
    <n v="467"/>
    <n v="467"/>
    <n v="0"/>
    <n v="0"/>
    <x v="1"/>
  </r>
  <r>
    <x v="1"/>
    <x v="9"/>
    <x v="6"/>
    <n v="213"/>
    <n v="213"/>
    <n v="0"/>
    <n v="0"/>
    <x v="1"/>
  </r>
  <r>
    <x v="1"/>
    <x v="9"/>
    <x v="7"/>
    <n v="604"/>
    <n v="604"/>
    <n v="0"/>
    <n v="0"/>
    <x v="1"/>
  </r>
  <r>
    <x v="1"/>
    <x v="9"/>
    <x v="8"/>
    <n v="1177"/>
    <n v="1177"/>
    <n v="0"/>
    <n v="0"/>
    <x v="1"/>
  </r>
  <r>
    <x v="1"/>
    <x v="9"/>
    <x v="9"/>
    <n v="256"/>
    <n v="256"/>
    <n v="0"/>
    <n v="0"/>
    <x v="1"/>
  </r>
  <r>
    <x v="1"/>
    <x v="10"/>
    <x v="5"/>
    <n v="416"/>
    <n v="416"/>
    <n v="0"/>
    <n v="0"/>
    <x v="1"/>
  </r>
  <r>
    <x v="1"/>
    <x v="10"/>
    <x v="6"/>
    <n v="186"/>
    <n v="186"/>
    <n v="0"/>
    <n v="0"/>
    <x v="1"/>
  </r>
  <r>
    <x v="1"/>
    <x v="10"/>
    <x v="7"/>
    <n v="32"/>
    <n v="32"/>
    <n v="0"/>
    <n v="0"/>
    <x v="1"/>
  </r>
  <r>
    <x v="1"/>
    <x v="10"/>
    <x v="8"/>
    <n v="24"/>
    <n v="24"/>
    <n v="0"/>
    <n v="0"/>
    <x v="1"/>
  </r>
  <r>
    <x v="1"/>
    <x v="10"/>
    <x v="9"/>
    <n v="271"/>
    <n v="271"/>
    <n v="0"/>
    <n v="0"/>
    <x v="1"/>
  </r>
  <r>
    <x v="1"/>
    <x v="11"/>
    <x v="5"/>
    <n v="58"/>
    <n v="58"/>
    <n v="0"/>
    <n v="0"/>
    <x v="1"/>
  </r>
  <r>
    <x v="1"/>
    <x v="11"/>
    <x v="6"/>
    <n v="125"/>
    <n v="125"/>
    <n v="0"/>
    <n v="0"/>
    <x v="1"/>
  </r>
  <r>
    <x v="1"/>
    <x v="11"/>
    <x v="7"/>
    <n v="201"/>
    <n v="201"/>
    <n v="0"/>
    <n v="0"/>
    <x v="1"/>
  </r>
  <r>
    <x v="1"/>
    <x v="11"/>
    <x v="8"/>
    <n v="234"/>
    <n v="234"/>
    <n v="0"/>
    <n v="0"/>
    <x v="1"/>
  </r>
  <r>
    <x v="1"/>
    <x v="11"/>
    <x v="9"/>
    <n v="240"/>
    <n v="240"/>
    <n v="0"/>
    <n v="0"/>
    <x v="1"/>
  </r>
  <r>
    <x v="1"/>
    <x v="12"/>
    <x v="5"/>
    <n v="1037"/>
    <n v="1037"/>
    <n v="0"/>
    <n v="0"/>
    <x v="1"/>
  </r>
  <r>
    <x v="1"/>
    <x v="12"/>
    <x v="6"/>
    <n v="460"/>
    <n v="460"/>
    <n v="0"/>
    <n v="0"/>
    <x v="1"/>
  </r>
  <r>
    <x v="1"/>
    <x v="12"/>
    <x v="7"/>
    <n v="866"/>
    <n v="866"/>
    <n v="0"/>
    <n v="0"/>
    <x v="1"/>
  </r>
  <r>
    <x v="1"/>
    <x v="12"/>
    <x v="8"/>
    <n v="426"/>
    <n v="426"/>
    <n v="0"/>
    <n v="0"/>
    <x v="1"/>
  </r>
  <r>
    <x v="1"/>
    <x v="12"/>
    <x v="9"/>
    <n v="887"/>
    <n v="887"/>
    <n v="0"/>
    <n v="0"/>
    <x v="1"/>
  </r>
  <r>
    <x v="1"/>
    <x v="14"/>
    <x v="5"/>
    <n v="32"/>
    <n v="32"/>
    <n v="0"/>
    <n v="0"/>
    <x v="1"/>
  </r>
  <r>
    <x v="1"/>
    <x v="14"/>
    <x v="6"/>
    <n v="48"/>
    <n v="48"/>
    <n v="0"/>
    <n v="0"/>
    <x v="1"/>
  </r>
  <r>
    <x v="1"/>
    <x v="14"/>
    <x v="7"/>
    <n v="55"/>
    <n v="55"/>
    <n v="0"/>
    <n v="0"/>
    <x v="1"/>
  </r>
  <r>
    <x v="1"/>
    <x v="14"/>
    <x v="8"/>
    <n v="206"/>
    <n v="206"/>
    <n v="0"/>
    <n v="0"/>
    <x v="1"/>
  </r>
  <r>
    <x v="1"/>
    <x v="14"/>
    <x v="9"/>
    <n v="233"/>
    <n v="233"/>
    <n v="0"/>
    <n v="0"/>
    <x v="1"/>
  </r>
  <r>
    <x v="1"/>
    <x v="15"/>
    <x v="5"/>
    <n v="399"/>
    <n v="399"/>
    <n v="0"/>
    <n v="0"/>
    <x v="1"/>
  </r>
  <r>
    <x v="1"/>
    <x v="15"/>
    <x v="6"/>
    <n v="172"/>
    <n v="172"/>
    <n v="0"/>
    <n v="0"/>
    <x v="1"/>
  </r>
  <r>
    <x v="1"/>
    <x v="15"/>
    <x v="7"/>
    <n v="173"/>
    <n v="173"/>
    <n v="0"/>
    <n v="0"/>
    <x v="1"/>
  </r>
  <r>
    <x v="1"/>
    <x v="15"/>
    <x v="8"/>
    <n v="99"/>
    <n v="99"/>
    <n v="0"/>
    <n v="0"/>
    <x v="1"/>
  </r>
  <r>
    <x v="1"/>
    <x v="15"/>
    <x v="9"/>
    <n v="582"/>
    <n v="582"/>
    <n v="0"/>
    <n v="0"/>
    <x v="1"/>
  </r>
  <r>
    <x v="2"/>
    <x v="0"/>
    <x v="5"/>
    <n v="4737"/>
    <n v="4737"/>
    <n v="0"/>
    <n v="0"/>
    <x v="1"/>
  </r>
  <r>
    <x v="2"/>
    <x v="0"/>
    <x v="6"/>
    <n v="3168"/>
    <n v="3168"/>
    <n v="0"/>
    <n v="0"/>
    <x v="1"/>
  </r>
  <r>
    <x v="2"/>
    <x v="0"/>
    <x v="7"/>
    <n v="3170"/>
    <n v="3170"/>
    <n v="0"/>
    <n v="0"/>
    <x v="1"/>
  </r>
  <r>
    <x v="2"/>
    <x v="0"/>
    <x v="8"/>
    <n v="3076"/>
    <n v="3076"/>
    <n v="0"/>
    <n v="0"/>
    <x v="1"/>
  </r>
  <r>
    <x v="2"/>
    <x v="0"/>
    <x v="9"/>
    <n v="4634"/>
    <n v="4634"/>
    <n v="0"/>
    <n v="0"/>
    <x v="1"/>
  </r>
  <r>
    <x v="2"/>
    <x v="3"/>
    <x v="5"/>
    <n v="1198"/>
    <n v="1198"/>
    <n v="0"/>
    <n v="0"/>
    <x v="1"/>
  </r>
  <r>
    <x v="2"/>
    <x v="3"/>
    <x v="6"/>
    <n v="1144"/>
    <n v="1144"/>
    <n v="0"/>
    <n v="0"/>
    <x v="1"/>
  </r>
  <r>
    <x v="2"/>
    <x v="3"/>
    <x v="7"/>
    <n v="257"/>
    <n v="257"/>
    <n v="0"/>
    <n v="0"/>
    <x v="1"/>
  </r>
  <r>
    <x v="2"/>
    <x v="3"/>
    <x v="8"/>
    <n v="94"/>
    <n v="94"/>
    <n v="0"/>
    <n v="0"/>
    <x v="1"/>
  </r>
  <r>
    <x v="2"/>
    <x v="3"/>
    <x v="9"/>
    <n v="826"/>
    <n v="826"/>
    <n v="0"/>
    <n v="0"/>
    <x v="1"/>
  </r>
  <r>
    <x v="2"/>
    <x v="4"/>
    <x v="5"/>
    <n v="486"/>
    <n v="486"/>
    <n v="0"/>
    <n v="0"/>
    <x v="1"/>
  </r>
  <r>
    <x v="2"/>
    <x v="4"/>
    <x v="6"/>
    <n v="582"/>
    <n v="582"/>
    <n v="0"/>
    <n v="0"/>
    <x v="1"/>
  </r>
  <r>
    <x v="2"/>
    <x v="4"/>
    <x v="7"/>
    <n v="718"/>
    <n v="718"/>
    <n v="0"/>
    <n v="0"/>
    <x v="1"/>
  </r>
  <r>
    <x v="2"/>
    <x v="4"/>
    <x v="8"/>
    <n v="423"/>
    <n v="423"/>
    <n v="0"/>
    <n v="0"/>
    <x v="1"/>
  </r>
  <r>
    <x v="2"/>
    <x v="4"/>
    <x v="9"/>
    <n v="473"/>
    <n v="473"/>
    <n v="0"/>
    <n v="0"/>
    <x v="1"/>
  </r>
  <r>
    <x v="2"/>
    <x v="6"/>
    <x v="5"/>
    <n v="496"/>
    <n v="496"/>
    <n v="0"/>
    <n v="0"/>
    <x v="1"/>
  </r>
  <r>
    <x v="2"/>
    <x v="6"/>
    <x v="6"/>
    <n v="60"/>
    <n v="60"/>
    <n v="0"/>
    <n v="0"/>
    <x v="1"/>
  </r>
  <r>
    <x v="2"/>
    <x v="6"/>
    <x v="7"/>
    <n v="166"/>
    <n v="166"/>
    <n v="0"/>
    <n v="0"/>
    <x v="1"/>
  </r>
  <r>
    <x v="2"/>
    <x v="6"/>
    <x v="8"/>
    <n v="123"/>
    <n v="123"/>
    <n v="0"/>
    <n v="0"/>
    <x v="1"/>
  </r>
  <r>
    <x v="2"/>
    <x v="6"/>
    <x v="9"/>
    <n v="202"/>
    <n v="202"/>
    <n v="0"/>
    <n v="0"/>
    <x v="1"/>
  </r>
  <r>
    <x v="2"/>
    <x v="7"/>
    <x v="5"/>
    <n v="81"/>
    <n v="81"/>
    <n v="0"/>
    <n v="0"/>
    <x v="1"/>
  </r>
  <r>
    <x v="2"/>
    <x v="7"/>
    <x v="6"/>
    <n v="84"/>
    <n v="84"/>
    <n v="0"/>
    <n v="0"/>
    <x v="1"/>
  </r>
  <r>
    <x v="2"/>
    <x v="7"/>
    <x v="7"/>
    <n v="100"/>
    <n v="100"/>
    <n v="0"/>
    <n v="0"/>
    <x v="1"/>
  </r>
  <r>
    <x v="2"/>
    <x v="7"/>
    <x v="8"/>
    <n v="221"/>
    <n v="221"/>
    <n v="0"/>
    <n v="0"/>
    <x v="1"/>
  </r>
  <r>
    <x v="2"/>
    <x v="7"/>
    <x v="9"/>
    <n v="525"/>
    <n v="525"/>
    <n v="0"/>
    <n v="0"/>
    <x v="1"/>
  </r>
  <r>
    <x v="2"/>
    <x v="9"/>
    <x v="5"/>
    <n v="532"/>
    <n v="532"/>
    <n v="0"/>
    <n v="0"/>
    <x v="1"/>
  </r>
  <r>
    <x v="2"/>
    <x v="9"/>
    <x v="6"/>
    <n v="233"/>
    <n v="233"/>
    <n v="0"/>
    <n v="0"/>
    <x v="1"/>
  </r>
  <r>
    <x v="2"/>
    <x v="9"/>
    <x v="7"/>
    <n v="612"/>
    <n v="612"/>
    <n v="0"/>
    <n v="0"/>
    <x v="1"/>
  </r>
  <r>
    <x v="2"/>
    <x v="9"/>
    <x v="8"/>
    <n v="1149"/>
    <n v="1149"/>
    <n v="0"/>
    <n v="0"/>
    <x v="1"/>
  </r>
  <r>
    <x v="2"/>
    <x v="9"/>
    <x v="9"/>
    <n v="253"/>
    <n v="253"/>
    <n v="0"/>
    <n v="0"/>
    <x v="1"/>
  </r>
  <r>
    <x v="2"/>
    <x v="10"/>
    <x v="5"/>
    <n v="494"/>
    <n v="494"/>
    <n v="0"/>
    <n v="0"/>
    <x v="1"/>
  </r>
  <r>
    <x v="2"/>
    <x v="10"/>
    <x v="6"/>
    <n v="190"/>
    <n v="190"/>
    <n v="0"/>
    <n v="0"/>
    <x v="1"/>
  </r>
  <r>
    <x v="2"/>
    <x v="10"/>
    <x v="7"/>
    <n v="38"/>
    <n v="38"/>
    <n v="0"/>
    <n v="0"/>
    <x v="1"/>
  </r>
  <r>
    <x v="2"/>
    <x v="10"/>
    <x v="8"/>
    <n v="18"/>
    <n v="18"/>
    <n v="0"/>
    <n v="0"/>
    <x v="1"/>
  </r>
  <r>
    <x v="2"/>
    <x v="10"/>
    <x v="9"/>
    <n v="290"/>
    <n v="290"/>
    <n v="0"/>
    <n v="0"/>
    <x v="1"/>
  </r>
  <r>
    <x v="2"/>
    <x v="11"/>
    <x v="5"/>
    <n v="68"/>
    <n v="68"/>
    <n v="0"/>
    <n v="0"/>
    <x v="1"/>
  </r>
  <r>
    <x v="2"/>
    <x v="11"/>
    <x v="6"/>
    <n v="168"/>
    <n v="168"/>
    <n v="0"/>
    <n v="0"/>
    <x v="1"/>
  </r>
  <r>
    <x v="2"/>
    <x v="11"/>
    <x v="7"/>
    <n v="221"/>
    <n v="221"/>
    <n v="0"/>
    <n v="0"/>
    <x v="1"/>
  </r>
  <r>
    <x v="2"/>
    <x v="11"/>
    <x v="8"/>
    <n v="309"/>
    <n v="309"/>
    <n v="0"/>
    <n v="0"/>
    <x v="1"/>
  </r>
  <r>
    <x v="2"/>
    <x v="11"/>
    <x v="9"/>
    <n v="294"/>
    <n v="294"/>
    <n v="0"/>
    <n v="0"/>
    <x v="1"/>
  </r>
  <r>
    <x v="2"/>
    <x v="12"/>
    <x v="5"/>
    <n v="945"/>
    <n v="945"/>
    <n v="0"/>
    <n v="0"/>
    <x v="1"/>
  </r>
  <r>
    <x v="2"/>
    <x v="12"/>
    <x v="6"/>
    <n v="451"/>
    <n v="451"/>
    <n v="0"/>
    <n v="0"/>
    <x v="1"/>
  </r>
  <r>
    <x v="2"/>
    <x v="12"/>
    <x v="7"/>
    <n v="832"/>
    <n v="832"/>
    <n v="0"/>
    <n v="0"/>
    <x v="1"/>
  </r>
  <r>
    <x v="2"/>
    <x v="12"/>
    <x v="8"/>
    <n v="472"/>
    <n v="472"/>
    <n v="0"/>
    <n v="0"/>
    <x v="1"/>
  </r>
  <r>
    <x v="2"/>
    <x v="12"/>
    <x v="9"/>
    <n v="901"/>
    <n v="901"/>
    <n v="0"/>
    <n v="0"/>
    <x v="1"/>
  </r>
  <r>
    <x v="2"/>
    <x v="14"/>
    <x v="5"/>
    <n v="35"/>
    <n v="35"/>
    <n v="0"/>
    <n v="0"/>
    <x v="1"/>
  </r>
  <r>
    <x v="2"/>
    <x v="14"/>
    <x v="6"/>
    <n v="51"/>
    <n v="51"/>
    <n v="0"/>
    <n v="0"/>
    <x v="1"/>
  </r>
  <r>
    <x v="2"/>
    <x v="14"/>
    <x v="7"/>
    <n v="68"/>
    <n v="68"/>
    <n v="0"/>
    <n v="0"/>
    <x v="1"/>
  </r>
  <r>
    <x v="2"/>
    <x v="14"/>
    <x v="8"/>
    <n v="177"/>
    <n v="177"/>
    <n v="0"/>
    <n v="0"/>
    <x v="1"/>
  </r>
  <r>
    <x v="2"/>
    <x v="14"/>
    <x v="9"/>
    <n v="256"/>
    <n v="256"/>
    <n v="0"/>
    <n v="0"/>
    <x v="1"/>
  </r>
  <r>
    <x v="2"/>
    <x v="15"/>
    <x v="5"/>
    <n v="402"/>
    <n v="402"/>
    <n v="0"/>
    <n v="0"/>
    <x v="1"/>
  </r>
  <r>
    <x v="2"/>
    <x v="15"/>
    <x v="6"/>
    <n v="205"/>
    <n v="205"/>
    <n v="0"/>
    <n v="0"/>
    <x v="1"/>
  </r>
  <r>
    <x v="2"/>
    <x v="15"/>
    <x v="7"/>
    <n v="158"/>
    <n v="158"/>
    <n v="0"/>
    <n v="0"/>
    <x v="1"/>
  </r>
  <r>
    <x v="2"/>
    <x v="15"/>
    <x v="8"/>
    <n v="90"/>
    <n v="90"/>
    <n v="0"/>
    <n v="0"/>
    <x v="1"/>
  </r>
  <r>
    <x v="2"/>
    <x v="15"/>
    <x v="9"/>
    <n v="614"/>
    <n v="614"/>
    <n v="0"/>
    <n v="0"/>
    <x v="1"/>
  </r>
  <r>
    <x v="3"/>
    <x v="0"/>
    <x v="5"/>
    <n v="4697"/>
    <n v="4697"/>
    <n v="0"/>
    <n v="0"/>
    <x v="1"/>
  </r>
  <r>
    <x v="3"/>
    <x v="0"/>
    <x v="6"/>
    <n v="3193"/>
    <n v="3193"/>
    <n v="0"/>
    <n v="0"/>
    <x v="1"/>
  </r>
  <r>
    <x v="3"/>
    <x v="0"/>
    <x v="7"/>
    <n v="3123"/>
    <n v="3123"/>
    <n v="0"/>
    <n v="0"/>
    <x v="1"/>
  </r>
  <r>
    <x v="3"/>
    <x v="0"/>
    <x v="8"/>
    <n v="3198"/>
    <n v="3198"/>
    <n v="0"/>
    <n v="0"/>
    <x v="1"/>
  </r>
  <r>
    <x v="3"/>
    <x v="0"/>
    <x v="9"/>
    <n v="4576"/>
    <n v="4576"/>
    <n v="0"/>
    <n v="0"/>
    <x v="1"/>
  </r>
  <r>
    <x v="3"/>
    <x v="3"/>
    <x v="5"/>
    <n v="1182"/>
    <n v="1182"/>
    <n v="0"/>
    <n v="0"/>
    <x v="1"/>
  </r>
  <r>
    <x v="3"/>
    <x v="3"/>
    <x v="6"/>
    <n v="1115"/>
    <n v="1115"/>
    <n v="0"/>
    <n v="0"/>
    <x v="1"/>
  </r>
  <r>
    <x v="3"/>
    <x v="3"/>
    <x v="7"/>
    <n v="288"/>
    <n v="288"/>
    <n v="0"/>
    <n v="0"/>
    <x v="1"/>
  </r>
  <r>
    <x v="3"/>
    <x v="3"/>
    <x v="8"/>
    <n v="101"/>
    <n v="101"/>
    <n v="0"/>
    <n v="0"/>
    <x v="1"/>
  </r>
  <r>
    <x v="3"/>
    <x v="3"/>
    <x v="9"/>
    <n v="828"/>
    <n v="828"/>
    <n v="0"/>
    <n v="0"/>
    <x v="1"/>
  </r>
  <r>
    <x v="3"/>
    <x v="4"/>
    <x v="5"/>
    <n v="408"/>
    <n v="408"/>
    <n v="0"/>
    <n v="0"/>
    <x v="1"/>
  </r>
  <r>
    <x v="3"/>
    <x v="4"/>
    <x v="6"/>
    <n v="587"/>
    <n v="587"/>
    <n v="0"/>
    <n v="0"/>
    <x v="1"/>
  </r>
  <r>
    <x v="3"/>
    <x v="4"/>
    <x v="7"/>
    <n v="712"/>
    <n v="712"/>
    <n v="0"/>
    <n v="0"/>
    <x v="1"/>
  </r>
  <r>
    <x v="3"/>
    <x v="4"/>
    <x v="8"/>
    <n v="467"/>
    <n v="467"/>
    <n v="0"/>
    <n v="0"/>
    <x v="1"/>
  </r>
  <r>
    <x v="3"/>
    <x v="4"/>
    <x v="9"/>
    <n v="447"/>
    <n v="447"/>
    <n v="0"/>
    <n v="0"/>
    <x v="1"/>
  </r>
  <r>
    <x v="3"/>
    <x v="6"/>
    <x v="5"/>
    <n v="503"/>
    <n v="503"/>
    <n v="0"/>
    <n v="0"/>
    <x v="1"/>
  </r>
  <r>
    <x v="3"/>
    <x v="6"/>
    <x v="6"/>
    <n v="65"/>
    <n v="65"/>
    <n v="0"/>
    <n v="0"/>
    <x v="1"/>
  </r>
  <r>
    <x v="3"/>
    <x v="6"/>
    <x v="7"/>
    <n v="164"/>
    <n v="164"/>
    <n v="0"/>
    <n v="0"/>
    <x v="1"/>
  </r>
  <r>
    <x v="3"/>
    <x v="6"/>
    <x v="8"/>
    <n v="109"/>
    <n v="109"/>
    <n v="0"/>
    <n v="0"/>
    <x v="1"/>
  </r>
  <r>
    <x v="3"/>
    <x v="6"/>
    <x v="9"/>
    <n v="253"/>
    <n v="253"/>
    <n v="0"/>
    <n v="0"/>
    <x v="1"/>
  </r>
  <r>
    <x v="3"/>
    <x v="7"/>
    <x v="5"/>
    <n v="77"/>
    <n v="77"/>
    <n v="0"/>
    <n v="0"/>
    <x v="1"/>
  </r>
  <r>
    <x v="3"/>
    <x v="7"/>
    <x v="6"/>
    <n v="81"/>
    <n v="81"/>
    <n v="0"/>
    <n v="0"/>
    <x v="1"/>
  </r>
  <r>
    <x v="3"/>
    <x v="7"/>
    <x v="7"/>
    <n v="85"/>
    <n v="85"/>
    <n v="0"/>
    <n v="0"/>
    <x v="1"/>
  </r>
  <r>
    <x v="3"/>
    <x v="7"/>
    <x v="8"/>
    <n v="218"/>
    <n v="218"/>
    <n v="0"/>
    <n v="0"/>
    <x v="1"/>
  </r>
  <r>
    <x v="3"/>
    <x v="7"/>
    <x v="9"/>
    <n v="483"/>
    <n v="483"/>
    <n v="0"/>
    <n v="0"/>
    <x v="1"/>
  </r>
  <r>
    <x v="3"/>
    <x v="9"/>
    <x v="5"/>
    <n v="544"/>
    <n v="544"/>
    <n v="0"/>
    <n v="0"/>
    <x v="1"/>
  </r>
  <r>
    <x v="3"/>
    <x v="9"/>
    <x v="6"/>
    <n v="221"/>
    <n v="221"/>
    <n v="0"/>
    <n v="0"/>
    <x v="1"/>
  </r>
  <r>
    <x v="3"/>
    <x v="9"/>
    <x v="7"/>
    <n v="574"/>
    <n v="574"/>
    <n v="0"/>
    <n v="0"/>
    <x v="1"/>
  </r>
  <r>
    <x v="3"/>
    <x v="9"/>
    <x v="8"/>
    <n v="1229"/>
    <n v="1229"/>
    <n v="0"/>
    <n v="0"/>
    <x v="1"/>
  </r>
  <r>
    <x v="3"/>
    <x v="9"/>
    <x v="9"/>
    <n v="251"/>
    <n v="251"/>
    <n v="0"/>
    <n v="0"/>
    <x v="1"/>
  </r>
  <r>
    <x v="3"/>
    <x v="10"/>
    <x v="5"/>
    <n v="508"/>
    <n v="508"/>
    <n v="0"/>
    <n v="0"/>
    <x v="1"/>
  </r>
  <r>
    <x v="3"/>
    <x v="10"/>
    <x v="6"/>
    <n v="228"/>
    <n v="228"/>
    <n v="0"/>
    <n v="0"/>
    <x v="1"/>
  </r>
  <r>
    <x v="3"/>
    <x v="10"/>
    <x v="7"/>
    <n v="36"/>
    <n v="36"/>
    <n v="0"/>
    <n v="0"/>
    <x v="1"/>
  </r>
  <r>
    <x v="3"/>
    <x v="10"/>
    <x v="8"/>
    <n v="18"/>
    <n v="18"/>
    <n v="0"/>
    <n v="0"/>
    <x v="1"/>
  </r>
  <r>
    <x v="3"/>
    <x v="10"/>
    <x v="9"/>
    <n v="310"/>
    <n v="310"/>
    <n v="0"/>
    <n v="0"/>
    <x v="1"/>
  </r>
  <r>
    <x v="3"/>
    <x v="11"/>
    <x v="5"/>
    <n v="60"/>
    <n v="60"/>
    <n v="0"/>
    <n v="0"/>
    <x v="1"/>
  </r>
  <r>
    <x v="3"/>
    <x v="11"/>
    <x v="6"/>
    <n v="171"/>
    <n v="171"/>
    <n v="0"/>
    <n v="0"/>
    <x v="1"/>
  </r>
  <r>
    <x v="3"/>
    <x v="11"/>
    <x v="7"/>
    <n v="219"/>
    <n v="219"/>
    <n v="0"/>
    <n v="0"/>
    <x v="1"/>
  </r>
  <r>
    <x v="3"/>
    <x v="11"/>
    <x v="8"/>
    <n v="302"/>
    <n v="302"/>
    <n v="0"/>
    <n v="0"/>
    <x v="1"/>
  </r>
  <r>
    <x v="3"/>
    <x v="11"/>
    <x v="9"/>
    <n v="232"/>
    <n v="232"/>
    <n v="0"/>
    <n v="0"/>
    <x v="1"/>
  </r>
  <r>
    <x v="3"/>
    <x v="12"/>
    <x v="5"/>
    <n v="973"/>
    <n v="973"/>
    <n v="0"/>
    <n v="0"/>
    <x v="1"/>
  </r>
  <r>
    <x v="3"/>
    <x v="12"/>
    <x v="6"/>
    <n v="464"/>
    <n v="464"/>
    <n v="0"/>
    <n v="0"/>
    <x v="1"/>
  </r>
  <r>
    <x v="3"/>
    <x v="12"/>
    <x v="7"/>
    <n v="825"/>
    <n v="825"/>
    <n v="0"/>
    <n v="0"/>
    <x v="1"/>
  </r>
  <r>
    <x v="3"/>
    <x v="12"/>
    <x v="8"/>
    <n v="460"/>
    <n v="460"/>
    <n v="0"/>
    <n v="0"/>
    <x v="1"/>
  </r>
  <r>
    <x v="3"/>
    <x v="12"/>
    <x v="9"/>
    <n v="922"/>
    <n v="922"/>
    <n v="0"/>
    <n v="0"/>
    <x v="1"/>
  </r>
  <r>
    <x v="3"/>
    <x v="14"/>
    <x v="5"/>
    <n v="31"/>
    <n v="31"/>
    <n v="0"/>
    <n v="0"/>
    <x v="1"/>
  </r>
  <r>
    <x v="3"/>
    <x v="14"/>
    <x v="6"/>
    <n v="60"/>
    <n v="60"/>
    <n v="0"/>
    <n v="0"/>
    <x v="1"/>
  </r>
  <r>
    <x v="3"/>
    <x v="14"/>
    <x v="7"/>
    <n v="68"/>
    <n v="68"/>
    <n v="0"/>
    <n v="0"/>
    <x v="1"/>
  </r>
  <r>
    <x v="3"/>
    <x v="14"/>
    <x v="8"/>
    <n v="177"/>
    <n v="177"/>
    <n v="0"/>
    <n v="0"/>
    <x v="1"/>
  </r>
  <r>
    <x v="3"/>
    <x v="14"/>
    <x v="9"/>
    <n v="247"/>
    <n v="247"/>
    <n v="0"/>
    <n v="0"/>
    <x v="1"/>
  </r>
  <r>
    <x v="3"/>
    <x v="15"/>
    <x v="5"/>
    <n v="411"/>
    <n v="411"/>
    <n v="0"/>
    <n v="0"/>
    <x v="1"/>
  </r>
  <r>
    <x v="3"/>
    <x v="15"/>
    <x v="6"/>
    <n v="201"/>
    <n v="201"/>
    <n v="0"/>
    <n v="0"/>
    <x v="1"/>
  </r>
  <r>
    <x v="3"/>
    <x v="15"/>
    <x v="7"/>
    <n v="152"/>
    <n v="152"/>
    <n v="0"/>
    <n v="0"/>
    <x v="1"/>
  </r>
  <r>
    <x v="3"/>
    <x v="15"/>
    <x v="8"/>
    <n v="117"/>
    <n v="117"/>
    <n v="0"/>
    <n v="0"/>
    <x v="1"/>
  </r>
  <r>
    <x v="3"/>
    <x v="15"/>
    <x v="9"/>
    <n v="603"/>
    <n v="603"/>
    <n v="0"/>
    <n v="0"/>
    <x v="1"/>
  </r>
  <r>
    <x v="4"/>
    <x v="0"/>
    <x v="5"/>
    <n v="4947"/>
    <n v="4947"/>
    <n v="0"/>
    <n v="0"/>
    <x v="1"/>
  </r>
  <r>
    <x v="4"/>
    <x v="0"/>
    <x v="6"/>
    <n v="3359"/>
    <n v="3359"/>
    <n v="0"/>
    <n v="0"/>
    <x v="1"/>
  </r>
  <r>
    <x v="4"/>
    <x v="0"/>
    <x v="7"/>
    <n v="3329"/>
    <n v="3329"/>
    <n v="0"/>
    <n v="0"/>
    <x v="1"/>
  </r>
  <r>
    <x v="4"/>
    <x v="0"/>
    <x v="8"/>
    <n v="3391"/>
    <n v="3391"/>
    <n v="0"/>
    <n v="0"/>
    <x v="1"/>
  </r>
  <r>
    <x v="4"/>
    <x v="0"/>
    <x v="9"/>
    <n v="4937"/>
    <n v="4937"/>
    <n v="0"/>
    <n v="0"/>
    <x v="1"/>
  </r>
  <r>
    <x v="4"/>
    <x v="3"/>
    <x v="5"/>
    <n v="1263"/>
    <n v="1263"/>
    <n v="0"/>
    <n v="0"/>
    <x v="1"/>
  </r>
  <r>
    <x v="4"/>
    <x v="3"/>
    <x v="6"/>
    <n v="1214"/>
    <n v="1214"/>
    <n v="0"/>
    <n v="0"/>
    <x v="1"/>
  </r>
  <r>
    <x v="4"/>
    <x v="3"/>
    <x v="7"/>
    <n v="335"/>
    <n v="335"/>
    <n v="0"/>
    <n v="0"/>
    <x v="1"/>
  </r>
  <r>
    <x v="4"/>
    <x v="3"/>
    <x v="8"/>
    <n v="110"/>
    <n v="110"/>
    <n v="0"/>
    <n v="0"/>
    <x v="1"/>
  </r>
  <r>
    <x v="4"/>
    <x v="3"/>
    <x v="9"/>
    <n v="915"/>
    <n v="915"/>
    <n v="0"/>
    <n v="0"/>
    <x v="1"/>
  </r>
  <r>
    <x v="4"/>
    <x v="4"/>
    <x v="5"/>
    <n v="456"/>
    <n v="456"/>
    <n v="0"/>
    <n v="0"/>
    <x v="1"/>
  </r>
  <r>
    <x v="4"/>
    <x v="4"/>
    <x v="6"/>
    <n v="640"/>
    <n v="640"/>
    <n v="0"/>
    <n v="0"/>
    <x v="1"/>
  </r>
  <r>
    <x v="4"/>
    <x v="4"/>
    <x v="7"/>
    <n v="756"/>
    <n v="756"/>
    <n v="0"/>
    <n v="0"/>
    <x v="1"/>
  </r>
  <r>
    <x v="4"/>
    <x v="4"/>
    <x v="8"/>
    <n v="466"/>
    <n v="466"/>
    <n v="0"/>
    <n v="0"/>
    <x v="1"/>
  </r>
  <r>
    <x v="4"/>
    <x v="4"/>
    <x v="9"/>
    <n v="492"/>
    <n v="492"/>
    <n v="0"/>
    <n v="0"/>
    <x v="1"/>
  </r>
  <r>
    <x v="4"/>
    <x v="6"/>
    <x v="5"/>
    <n v="521"/>
    <n v="521"/>
    <n v="0"/>
    <n v="0"/>
    <x v="1"/>
  </r>
  <r>
    <x v="4"/>
    <x v="6"/>
    <x v="6"/>
    <n v="64"/>
    <n v="64"/>
    <n v="0"/>
    <n v="0"/>
    <x v="1"/>
  </r>
  <r>
    <x v="4"/>
    <x v="6"/>
    <x v="7"/>
    <n v="167"/>
    <n v="167"/>
    <n v="0"/>
    <n v="0"/>
    <x v="1"/>
  </r>
  <r>
    <x v="4"/>
    <x v="6"/>
    <x v="8"/>
    <n v="98"/>
    <n v="98"/>
    <n v="0"/>
    <n v="0"/>
    <x v="1"/>
  </r>
  <r>
    <x v="4"/>
    <x v="6"/>
    <x v="9"/>
    <n v="243"/>
    <n v="243"/>
    <n v="0"/>
    <n v="0"/>
    <x v="1"/>
  </r>
  <r>
    <x v="4"/>
    <x v="7"/>
    <x v="5"/>
    <n v="86"/>
    <n v="86"/>
    <n v="0"/>
    <n v="0"/>
    <x v="1"/>
  </r>
  <r>
    <x v="4"/>
    <x v="7"/>
    <x v="6"/>
    <n v="77"/>
    <n v="77"/>
    <n v="0"/>
    <n v="0"/>
    <x v="1"/>
  </r>
  <r>
    <x v="4"/>
    <x v="7"/>
    <x v="7"/>
    <n v="96"/>
    <n v="96"/>
    <n v="0"/>
    <n v="0"/>
    <x v="1"/>
  </r>
  <r>
    <x v="4"/>
    <x v="7"/>
    <x v="8"/>
    <n v="271"/>
    <n v="271"/>
    <n v="0"/>
    <n v="0"/>
    <x v="1"/>
  </r>
  <r>
    <x v="4"/>
    <x v="7"/>
    <x v="9"/>
    <n v="551"/>
    <n v="551"/>
    <n v="0"/>
    <n v="0"/>
    <x v="1"/>
  </r>
  <r>
    <x v="4"/>
    <x v="9"/>
    <x v="5"/>
    <n v="547"/>
    <n v="547"/>
    <n v="0"/>
    <n v="0"/>
    <x v="1"/>
  </r>
  <r>
    <x v="4"/>
    <x v="9"/>
    <x v="6"/>
    <n v="238"/>
    <n v="238"/>
    <n v="0"/>
    <n v="0"/>
    <x v="1"/>
  </r>
  <r>
    <x v="4"/>
    <x v="9"/>
    <x v="7"/>
    <n v="659"/>
    <n v="659"/>
    <n v="0"/>
    <n v="0"/>
    <x v="1"/>
  </r>
  <r>
    <x v="4"/>
    <x v="9"/>
    <x v="8"/>
    <n v="1351"/>
    <n v="1351"/>
    <n v="0"/>
    <n v="0"/>
    <x v="1"/>
  </r>
  <r>
    <x v="4"/>
    <x v="9"/>
    <x v="9"/>
    <n v="226"/>
    <n v="226"/>
    <n v="0"/>
    <n v="0"/>
    <x v="1"/>
  </r>
  <r>
    <x v="4"/>
    <x v="10"/>
    <x v="5"/>
    <n v="580"/>
    <n v="580"/>
    <n v="0"/>
    <n v="0"/>
    <x v="1"/>
  </r>
  <r>
    <x v="4"/>
    <x v="10"/>
    <x v="6"/>
    <n v="281"/>
    <n v="281"/>
    <n v="0"/>
    <n v="0"/>
    <x v="1"/>
  </r>
  <r>
    <x v="4"/>
    <x v="10"/>
    <x v="7"/>
    <n v="46"/>
    <n v="46"/>
    <n v="0"/>
    <n v="0"/>
    <x v="1"/>
  </r>
  <r>
    <x v="4"/>
    <x v="10"/>
    <x v="8"/>
    <n v="10"/>
    <n v="10"/>
    <n v="0"/>
    <n v="0"/>
    <x v="1"/>
  </r>
  <r>
    <x v="4"/>
    <x v="10"/>
    <x v="9"/>
    <n v="308"/>
    <n v="308"/>
    <n v="0"/>
    <n v="0"/>
    <x v="1"/>
  </r>
  <r>
    <x v="4"/>
    <x v="11"/>
    <x v="5"/>
    <n v="53"/>
    <n v="53"/>
    <n v="0"/>
    <n v="0"/>
    <x v="1"/>
  </r>
  <r>
    <x v="4"/>
    <x v="11"/>
    <x v="6"/>
    <n v="151"/>
    <n v="151"/>
    <n v="0"/>
    <n v="0"/>
    <x v="1"/>
  </r>
  <r>
    <x v="4"/>
    <x v="11"/>
    <x v="7"/>
    <n v="218"/>
    <n v="218"/>
    <n v="0"/>
    <n v="0"/>
    <x v="1"/>
  </r>
  <r>
    <x v="4"/>
    <x v="11"/>
    <x v="8"/>
    <n v="315"/>
    <n v="315"/>
    <n v="0"/>
    <n v="0"/>
    <x v="1"/>
  </r>
  <r>
    <x v="4"/>
    <x v="11"/>
    <x v="9"/>
    <n v="304"/>
    <n v="304"/>
    <n v="0"/>
    <n v="0"/>
    <x v="1"/>
  </r>
  <r>
    <x v="4"/>
    <x v="12"/>
    <x v="5"/>
    <n v="991"/>
    <n v="991"/>
    <n v="0"/>
    <n v="0"/>
    <x v="1"/>
  </r>
  <r>
    <x v="4"/>
    <x v="12"/>
    <x v="6"/>
    <n v="447"/>
    <n v="447"/>
    <n v="0"/>
    <n v="0"/>
    <x v="1"/>
  </r>
  <r>
    <x v="4"/>
    <x v="12"/>
    <x v="7"/>
    <n v="812"/>
    <n v="812"/>
    <n v="0"/>
    <n v="0"/>
    <x v="1"/>
  </r>
  <r>
    <x v="4"/>
    <x v="12"/>
    <x v="8"/>
    <n v="450"/>
    <n v="450"/>
    <n v="0"/>
    <n v="0"/>
    <x v="1"/>
  </r>
  <r>
    <x v="4"/>
    <x v="12"/>
    <x v="9"/>
    <n v="984"/>
    <n v="984"/>
    <n v="0"/>
    <n v="0"/>
    <x v="1"/>
  </r>
  <r>
    <x v="4"/>
    <x v="14"/>
    <x v="5"/>
    <n v="37"/>
    <n v="37"/>
    <n v="0"/>
    <n v="0"/>
    <x v="1"/>
  </r>
  <r>
    <x v="4"/>
    <x v="14"/>
    <x v="6"/>
    <n v="57"/>
    <n v="57"/>
    <n v="0"/>
    <n v="0"/>
    <x v="1"/>
  </r>
  <r>
    <x v="4"/>
    <x v="14"/>
    <x v="7"/>
    <n v="80"/>
    <n v="80"/>
    <n v="0"/>
    <n v="0"/>
    <x v="1"/>
  </r>
  <r>
    <x v="4"/>
    <x v="14"/>
    <x v="8"/>
    <n v="217"/>
    <n v="217"/>
    <n v="0"/>
    <n v="0"/>
    <x v="1"/>
  </r>
  <r>
    <x v="4"/>
    <x v="14"/>
    <x v="9"/>
    <n v="256"/>
    <n v="256"/>
    <n v="0"/>
    <n v="0"/>
    <x v="1"/>
  </r>
  <r>
    <x v="4"/>
    <x v="15"/>
    <x v="5"/>
    <n v="413"/>
    <n v="413"/>
    <n v="0"/>
    <n v="0"/>
    <x v="1"/>
  </r>
  <r>
    <x v="4"/>
    <x v="15"/>
    <x v="6"/>
    <n v="190"/>
    <n v="190"/>
    <n v="0"/>
    <n v="0"/>
    <x v="1"/>
  </r>
  <r>
    <x v="4"/>
    <x v="15"/>
    <x v="7"/>
    <n v="160"/>
    <n v="160"/>
    <n v="0"/>
    <n v="0"/>
    <x v="1"/>
  </r>
  <r>
    <x v="4"/>
    <x v="15"/>
    <x v="8"/>
    <n v="103"/>
    <n v="103"/>
    <n v="0"/>
    <n v="0"/>
    <x v="1"/>
  </r>
  <r>
    <x v="4"/>
    <x v="15"/>
    <x v="9"/>
    <n v="658"/>
    <n v="658"/>
    <n v="0"/>
    <n v="0"/>
    <x v="1"/>
  </r>
  <r>
    <x v="5"/>
    <x v="0"/>
    <x v="5"/>
    <n v="4534"/>
    <n v="4534"/>
    <n v="0"/>
    <n v="0"/>
    <x v="1"/>
  </r>
  <r>
    <x v="5"/>
    <x v="0"/>
    <x v="6"/>
    <n v="3117"/>
    <n v="3117"/>
    <n v="0"/>
    <n v="0"/>
    <x v="1"/>
  </r>
  <r>
    <x v="5"/>
    <x v="0"/>
    <x v="7"/>
    <n v="3059"/>
    <n v="3059"/>
    <n v="0"/>
    <n v="0"/>
    <x v="1"/>
  </r>
  <r>
    <x v="5"/>
    <x v="0"/>
    <x v="8"/>
    <n v="3052"/>
    <n v="3052"/>
    <n v="0"/>
    <n v="0"/>
    <x v="1"/>
  </r>
  <r>
    <x v="5"/>
    <x v="0"/>
    <x v="9"/>
    <n v="4750"/>
    <n v="4750"/>
    <n v="0"/>
    <n v="0"/>
    <x v="1"/>
  </r>
  <r>
    <x v="5"/>
    <x v="3"/>
    <x v="5"/>
    <n v="1089"/>
    <n v="1089"/>
    <n v="0"/>
    <n v="0"/>
    <x v="1"/>
  </r>
  <r>
    <x v="5"/>
    <x v="3"/>
    <x v="6"/>
    <n v="1093"/>
    <n v="1093"/>
    <n v="0"/>
    <n v="0"/>
    <x v="1"/>
  </r>
  <r>
    <x v="5"/>
    <x v="3"/>
    <x v="7"/>
    <n v="256"/>
    <n v="256"/>
    <n v="0"/>
    <n v="0"/>
    <x v="1"/>
  </r>
  <r>
    <x v="5"/>
    <x v="3"/>
    <x v="8"/>
    <n v="93"/>
    <n v="93"/>
    <n v="0"/>
    <n v="0"/>
    <x v="1"/>
  </r>
  <r>
    <x v="5"/>
    <x v="3"/>
    <x v="9"/>
    <n v="834"/>
    <n v="834"/>
    <n v="0"/>
    <n v="0"/>
    <x v="1"/>
  </r>
  <r>
    <x v="5"/>
    <x v="4"/>
    <x v="5"/>
    <n v="446"/>
    <n v="446"/>
    <n v="0"/>
    <n v="0"/>
    <x v="1"/>
  </r>
  <r>
    <x v="5"/>
    <x v="4"/>
    <x v="6"/>
    <n v="634"/>
    <n v="634"/>
    <n v="0"/>
    <n v="0"/>
    <x v="1"/>
  </r>
  <r>
    <x v="5"/>
    <x v="4"/>
    <x v="7"/>
    <n v="763"/>
    <n v="763"/>
    <n v="0"/>
    <n v="0"/>
    <x v="1"/>
  </r>
  <r>
    <x v="5"/>
    <x v="4"/>
    <x v="8"/>
    <n v="431"/>
    <n v="431"/>
    <n v="0"/>
    <n v="0"/>
    <x v="1"/>
  </r>
  <r>
    <x v="5"/>
    <x v="4"/>
    <x v="9"/>
    <n v="487"/>
    <n v="487"/>
    <n v="0"/>
    <n v="0"/>
    <x v="1"/>
  </r>
  <r>
    <x v="5"/>
    <x v="6"/>
    <x v="5"/>
    <n v="462"/>
    <n v="462"/>
    <n v="0"/>
    <n v="0"/>
    <x v="1"/>
  </r>
  <r>
    <x v="5"/>
    <x v="6"/>
    <x v="6"/>
    <n v="57"/>
    <n v="57"/>
    <n v="0"/>
    <n v="0"/>
    <x v="1"/>
  </r>
  <r>
    <x v="5"/>
    <x v="6"/>
    <x v="7"/>
    <n v="150"/>
    <n v="150"/>
    <n v="0"/>
    <n v="0"/>
    <x v="1"/>
  </r>
  <r>
    <x v="5"/>
    <x v="6"/>
    <x v="8"/>
    <n v="93"/>
    <n v="93"/>
    <n v="0"/>
    <n v="0"/>
    <x v="1"/>
  </r>
  <r>
    <x v="5"/>
    <x v="6"/>
    <x v="9"/>
    <n v="258"/>
    <n v="258"/>
    <n v="0"/>
    <n v="0"/>
    <x v="1"/>
  </r>
  <r>
    <x v="5"/>
    <x v="7"/>
    <x v="5"/>
    <n v="90"/>
    <n v="90"/>
    <n v="0"/>
    <n v="0"/>
    <x v="1"/>
  </r>
  <r>
    <x v="5"/>
    <x v="7"/>
    <x v="6"/>
    <n v="63"/>
    <n v="63"/>
    <n v="0"/>
    <n v="0"/>
    <x v="1"/>
  </r>
  <r>
    <x v="5"/>
    <x v="7"/>
    <x v="7"/>
    <n v="84"/>
    <n v="84"/>
    <n v="0"/>
    <n v="0"/>
    <x v="1"/>
  </r>
  <r>
    <x v="5"/>
    <x v="7"/>
    <x v="8"/>
    <n v="193"/>
    <n v="193"/>
    <n v="0"/>
    <n v="0"/>
    <x v="1"/>
  </r>
  <r>
    <x v="5"/>
    <x v="7"/>
    <x v="9"/>
    <n v="481"/>
    <n v="481"/>
    <n v="0"/>
    <n v="0"/>
    <x v="1"/>
  </r>
  <r>
    <x v="5"/>
    <x v="9"/>
    <x v="5"/>
    <n v="565"/>
    <n v="565"/>
    <n v="0"/>
    <n v="0"/>
    <x v="1"/>
  </r>
  <r>
    <x v="5"/>
    <x v="9"/>
    <x v="6"/>
    <n v="230"/>
    <n v="230"/>
    <n v="0"/>
    <n v="0"/>
    <x v="1"/>
  </r>
  <r>
    <x v="5"/>
    <x v="9"/>
    <x v="7"/>
    <n v="610"/>
    <n v="610"/>
    <n v="0"/>
    <n v="0"/>
    <x v="1"/>
  </r>
  <r>
    <x v="5"/>
    <x v="9"/>
    <x v="8"/>
    <n v="1237"/>
    <n v="1237"/>
    <n v="0"/>
    <n v="0"/>
    <x v="1"/>
  </r>
  <r>
    <x v="5"/>
    <x v="9"/>
    <x v="9"/>
    <n v="260"/>
    <n v="260"/>
    <n v="0"/>
    <n v="0"/>
    <x v="1"/>
  </r>
  <r>
    <x v="5"/>
    <x v="10"/>
    <x v="5"/>
    <n v="536"/>
    <n v="536"/>
    <n v="0"/>
    <n v="0"/>
    <x v="1"/>
  </r>
  <r>
    <x v="5"/>
    <x v="10"/>
    <x v="6"/>
    <n v="242"/>
    <n v="242"/>
    <n v="0"/>
    <n v="0"/>
    <x v="1"/>
  </r>
  <r>
    <x v="5"/>
    <x v="10"/>
    <x v="7"/>
    <n v="40"/>
    <n v="40"/>
    <n v="0"/>
    <n v="0"/>
    <x v="1"/>
  </r>
  <r>
    <x v="5"/>
    <x v="10"/>
    <x v="8"/>
    <n v="17"/>
    <n v="17"/>
    <n v="0"/>
    <n v="0"/>
    <x v="1"/>
  </r>
  <r>
    <x v="5"/>
    <x v="10"/>
    <x v="9"/>
    <n v="318"/>
    <n v="318"/>
    <n v="0"/>
    <n v="0"/>
    <x v="1"/>
  </r>
  <r>
    <x v="5"/>
    <x v="11"/>
    <x v="5"/>
    <n v="51"/>
    <n v="51"/>
    <n v="0"/>
    <n v="0"/>
    <x v="1"/>
  </r>
  <r>
    <x v="5"/>
    <x v="11"/>
    <x v="6"/>
    <n v="162"/>
    <n v="162"/>
    <n v="0"/>
    <n v="0"/>
    <x v="1"/>
  </r>
  <r>
    <x v="5"/>
    <x v="11"/>
    <x v="7"/>
    <n v="162"/>
    <n v="162"/>
    <n v="0"/>
    <n v="0"/>
    <x v="1"/>
  </r>
  <r>
    <x v="5"/>
    <x v="11"/>
    <x v="8"/>
    <n v="303"/>
    <n v="303"/>
    <n v="0"/>
    <n v="0"/>
    <x v="1"/>
  </r>
  <r>
    <x v="5"/>
    <x v="11"/>
    <x v="9"/>
    <n v="297"/>
    <n v="297"/>
    <n v="0"/>
    <n v="0"/>
    <x v="1"/>
  </r>
  <r>
    <x v="5"/>
    <x v="12"/>
    <x v="5"/>
    <n v="848"/>
    <n v="848"/>
    <n v="0"/>
    <n v="0"/>
    <x v="1"/>
  </r>
  <r>
    <x v="5"/>
    <x v="12"/>
    <x v="6"/>
    <n v="402"/>
    <n v="402"/>
    <n v="0"/>
    <n v="0"/>
    <x v="1"/>
  </r>
  <r>
    <x v="5"/>
    <x v="12"/>
    <x v="7"/>
    <n v="770"/>
    <n v="770"/>
    <n v="0"/>
    <n v="0"/>
    <x v="1"/>
  </r>
  <r>
    <x v="5"/>
    <x v="12"/>
    <x v="8"/>
    <n v="406"/>
    <n v="406"/>
    <n v="0"/>
    <n v="0"/>
    <x v="1"/>
  </r>
  <r>
    <x v="5"/>
    <x v="12"/>
    <x v="9"/>
    <n v="946"/>
    <n v="946"/>
    <n v="0"/>
    <n v="0"/>
    <x v="1"/>
  </r>
  <r>
    <x v="5"/>
    <x v="14"/>
    <x v="5"/>
    <n v="39"/>
    <n v="39"/>
    <n v="0"/>
    <n v="0"/>
    <x v="1"/>
  </r>
  <r>
    <x v="5"/>
    <x v="14"/>
    <x v="6"/>
    <n v="45"/>
    <n v="45"/>
    <n v="0"/>
    <n v="0"/>
    <x v="1"/>
  </r>
  <r>
    <x v="5"/>
    <x v="14"/>
    <x v="7"/>
    <n v="59"/>
    <n v="59"/>
    <n v="0"/>
    <n v="0"/>
    <x v="1"/>
  </r>
  <r>
    <x v="5"/>
    <x v="14"/>
    <x v="8"/>
    <n v="191"/>
    <n v="191"/>
    <n v="0"/>
    <n v="0"/>
    <x v="1"/>
  </r>
  <r>
    <x v="5"/>
    <x v="14"/>
    <x v="9"/>
    <n v="238"/>
    <n v="238"/>
    <n v="0"/>
    <n v="0"/>
    <x v="1"/>
  </r>
  <r>
    <x v="5"/>
    <x v="15"/>
    <x v="5"/>
    <n v="408"/>
    <n v="408"/>
    <n v="0"/>
    <n v="0"/>
    <x v="1"/>
  </r>
  <r>
    <x v="5"/>
    <x v="15"/>
    <x v="6"/>
    <n v="189"/>
    <n v="189"/>
    <n v="0"/>
    <n v="0"/>
    <x v="1"/>
  </r>
  <r>
    <x v="5"/>
    <x v="15"/>
    <x v="7"/>
    <n v="165"/>
    <n v="165"/>
    <n v="0"/>
    <n v="0"/>
    <x v="1"/>
  </r>
  <r>
    <x v="5"/>
    <x v="15"/>
    <x v="8"/>
    <n v="88"/>
    <n v="88"/>
    <n v="0"/>
    <n v="0"/>
    <x v="1"/>
  </r>
  <r>
    <x v="5"/>
    <x v="15"/>
    <x v="9"/>
    <n v="631"/>
    <n v="631"/>
    <n v="0"/>
    <n v="0"/>
    <x v="1"/>
  </r>
  <r>
    <x v="6"/>
    <x v="0"/>
    <x v="5"/>
    <n v="5052"/>
    <n v="5052"/>
    <n v="0"/>
    <n v="0"/>
    <x v="1"/>
  </r>
  <r>
    <x v="6"/>
    <x v="0"/>
    <x v="6"/>
    <n v="3482"/>
    <n v="3482"/>
    <n v="0"/>
    <n v="0"/>
    <x v="1"/>
  </r>
  <r>
    <x v="6"/>
    <x v="0"/>
    <x v="7"/>
    <n v="3316"/>
    <n v="3316"/>
    <n v="0"/>
    <n v="0"/>
    <x v="1"/>
  </r>
  <r>
    <x v="6"/>
    <x v="0"/>
    <x v="8"/>
    <n v="3374"/>
    <n v="3374"/>
    <n v="0"/>
    <n v="0"/>
    <x v="1"/>
  </r>
  <r>
    <x v="6"/>
    <x v="0"/>
    <x v="9"/>
    <n v="5501"/>
    <n v="5501"/>
    <n v="0"/>
    <n v="0"/>
    <x v="1"/>
  </r>
  <r>
    <x v="6"/>
    <x v="3"/>
    <x v="5"/>
    <n v="1288"/>
    <n v="1288"/>
    <n v="0"/>
    <n v="0"/>
    <x v="1"/>
  </r>
  <r>
    <x v="6"/>
    <x v="3"/>
    <x v="6"/>
    <n v="1275"/>
    <n v="1275"/>
    <n v="0"/>
    <n v="0"/>
    <x v="1"/>
  </r>
  <r>
    <x v="6"/>
    <x v="3"/>
    <x v="7"/>
    <n v="285"/>
    <n v="285"/>
    <n v="0"/>
    <n v="0"/>
    <x v="1"/>
  </r>
  <r>
    <x v="6"/>
    <x v="3"/>
    <x v="8"/>
    <n v="89"/>
    <n v="89"/>
    <n v="0"/>
    <n v="0"/>
    <x v="1"/>
  </r>
  <r>
    <x v="6"/>
    <x v="3"/>
    <x v="9"/>
    <n v="999"/>
    <n v="999"/>
    <n v="0"/>
    <n v="0"/>
    <x v="1"/>
  </r>
  <r>
    <x v="6"/>
    <x v="4"/>
    <x v="5"/>
    <n v="514"/>
    <n v="514"/>
    <n v="0"/>
    <n v="0"/>
    <x v="1"/>
  </r>
  <r>
    <x v="6"/>
    <x v="4"/>
    <x v="6"/>
    <n v="708"/>
    <n v="708"/>
    <n v="0"/>
    <n v="0"/>
    <x v="1"/>
  </r>
  <r>
    <x v="6"/>
    <x v="4"/>
    <x v="7"/>
    <n v="813"/>
    <n v="813"/>
    <n v="0"/>
    <n v="0"/>
    <x v="1"/>
  </r>
  <r>
    <x v="6"/>
    <x v="4"/>
    <x v="8"/>
    <n v="509"/>
    <n v="509"/>
    <n v="0"/>
    <n v="0"/>
    <x v="1"/>
  </r>
  <r>
    <x v="6"/>
    <x v="4"/>
    <x v="9"/>
    <n v="503"/>
    <n v="503"/>
    <n v="0"/>
    <n v="0"/>
    <x v="1"/>
  </r>
  <r>
    <x v="6"/>
    <x v="6"/>
    <x v="5"/>
    <n v="488"/>
    <n v="488"/>
    <n v="0"/>
    <n v="0"/>
    <x v="1"/>
  </r>
  <r>
    <x v="6"/>
    <x v="6"/>
    <x v="6"/>
    <n v="60"/>
    <n v="60"/>
    <n v="0"/>
    <n v="0"/>
    <x v="1"/>
  </r>
  <r>
    <x v="6"/>
    <x v="6"/>
    <x v="7"/>
    <n v="186"/>
    <n v="186"/>
    <n v="0"/>
    <n v="0"/>
    <x v="1"/>
  </r>
  <r>
    <x v="6"/>
    <x v="6"/>
    <x v="8"/>
    <n v="102"/>
    <n v="102"/>
    <n v="0"/>
    <n v="0"/>
    <x v="1"/>
  </r>
  <r>
    <x v="6"/>
    <x v="6"/>
    <x v="9"/>
    <n v="291"/>
    <n v="291"/>
    <n v="0"/>
    <n v="0"/>
    <x v="1"/>
  </r>
  <r>
    <x v="6"/>
    <x v="7"/>
    <x v="5"/>
    <n v="81"/>
    <n v="81"/>
    <n v="0"/>
    <n v="0"/>
    <x v="1"/>
  </r>
  <r>
    <x v="6"/>
    <x v="7"/>
    <x v="6"/>
    <n v="84"/>
    <n v="84"/>
    <n v="0"/>
    <n v="0"/>
    <x v="1"/>
  </r>
  <r>
    <x v="6"/>
    <x v="7"/>
    <x v="7"/>
    <n v="103"/>
    <n v="103"/>
    <n v="0"/>
    <n v="0"/>
    <x v="1"/>
  </r>
  <r>
    <x v="6"/>
    <x v="7"/>
    <x v="8"/>
    <n v="221"/>
    <n v="221"/>
    <n v="0"/>
    <n v="0"/>
    <x v="1"/>
  </r>
  <r>
    <x v="6"/>
    <x v="7"/>
    <x v="9"/>
    <n v="593"/>
    <n v="593"/>
    <n v="0"/>
    <n v="0"/>
    <x v="1"/>
  </r>
  <r>
    <x v="6"/>
    <x v="9"/>
    <x v="5"/>
    <n v="603"/>
    <n v="603"/>
    <n v="0"/>
    <n v="0"/>
    <x v="1"/>
  </r>
  <r>
    <x v="6"/>
    <x v="9"/>
    <x v="6"/>
    <n v="233"/>
    <n v="233"/>
    <n v="0"/>
    <n v="0"/>
    <x v="1"/>
  </r>
  <r>
    <x v="6"/>
    <x v="9"/>
    <x v="7"/>
    <n v="652"/>
    <n v="652"/>
    <n v="0"/>
    <n v="0"/>
    <x v="1"/>
  </r>
  <r>
    <x v="6"/>
    <x v="9"/>
    <x v="8"/>
    <n v="1330"/>
    <n v="1330"/>
    <n v="0"/>
    <n v="0"/>
    <x v="1"/>
  </r>
  <r>
    <x v="6"/>
    <x v="9"/>
    <x v="9"/>
    <n v="285"/>
    <n v="285"/>
    <n v="0"/>
    <n v="0"/>
    <x v="1"/>
  </r>
  <r>
    <x v="6"/>
    <x v="10"/>
    <x v="5"/>
    <n v="628"/>
    <n v="628"/>
    <n v="0"/>
    <n v="0"/>
    <x v="1"/>
  </r>
  <r>
    <x v="6"/>
    <x v="10"/>
    <x v="6"/>
    <n v="261"/>
    <n v="261"/>
    <n v="0"/>
    <n v="0"/>
    <x v="1"/>
  </r>
  <r>
    <x v="6"/>
    <x v="10"/>
    <x v="7"/>
    <n v="47"/>
    <n v="47"/>
    <n v="0"/>
    <n v="0"/>
    <x v="1"/>
  </r>
  <r>
    <x v="6"/>
    <x v="10"/>
    <x v="8"/>
    <n v="14"/>
    <n v="14"/>
    <n v="0"/>
    <n v="0"/>
    <x v="1"/>
  </r>
  <r>
    <x v="6"/>
    <x v="10"/>
    <x v="9"/>
    <n v="397"/>
    <n v="397"/>
    <n v="0"/>
    <n v="0"/>
    <x v="1"/>
  </r>
  <r>
    <x v="6"/>
    <x v="11"/>
    <x v="5"/>
    <n v="60"/>
    <n v="60"/>
    <n v="0"/>
    <n v="0"/>
    <x v="1"/>
  </r>
  <r>
    <x v="6"/>
    <x v="11"/>
    <x v="6"/>
    <n v="165"/>
    <n v="165"/>
    <n v="0"/>
    <n v="0"/>
    <x v="1"/>
  </r>
  <r>
    <x v="6"/>
    <x v="11"/>
    <x v="7"/>
    <n v="200"/>
    <n v="200"/>
    <n v="0"/>
    <n v="0"/>
    <x v="1"/>
  </r>
  <r>
    <x v="6"/>
    <x v="11"/>
    <x v="8"/>
    <n v="330"/>
    <n v="330"/>
    <n v="0"/>
    <n v="0"/>
    <x v="1"/>
  </r>
  <r>
    <x v="6"/>
    <x v="11"/>
    <x v="9"/>
    <n v="299"/>
    <n v="299"/>
    <n v="0"/>
    <n v="0"/>
    <x v="1"/>
  </r>
  <r>
    <x v="6"/>
    <x v="12"/>
    <x v="5"/>
    <n v="916"/>
    <n v="916"/>
    <n v="0"/>
    <n v="0"/>
    <x v="1"/>
  </r>
  <r>
    <x v="6"/>
    <x v="12"/>
    <x v="6"/>
    <n v="447"/>
    <n v="447"/>
    <n v="0"/>
    <n v="0"/>
    <x v="1"/>
  </r>
  <r>
    <x v="6"/>
    <x v="12"/>
    <x v="7"/>
    <n v="799"/>
    <n v="799"/>
    <n v="0"/>
    <n v="0"/>
    <x v="1"/>
  </r>
  <r>
    <x v="6"/>
    <x v="12"/>
    <x v="8"/>
    <n v="466"/>
    <n v="466"/>
    <n v="0"/>
    <n v="0"/>
    <x v="1"/>
  </r>
  <r>
    <x v="6"/>
    <x v="12"/>
    <x v="9"/>
    <n v="1111"/>
    <n v="1111"/>
    <n v="0"/>
    <n v="0"/>
    <x v="1"/>
  </r>
  <r>
    <x v="6"/>
    <x v="14"/>
    <x v="5"/>
    <n v="44"/>
    <n v="44"/>
    <n v="0"/>
    <n v="0"/>
    <x v="1"/>
  </r>
  <r>
    <x v="6"/>
    <x v="14"/>
    <x v="6"/>
    <n v="57"/>
    <n v="57"/>
    <n v="0"/>
    <n v="0"/>
    <x v="1"/>
  </r>
  <r>
    <x v="6"/>
    <x v="14"/>
    <x v="7"/>
    <n v="66"/>
    <n v="66"/>
    <n v="0"/>
    <n v="0"/>
    <x v="1"/>
  </r>
  <r>
    <x v="6"/>
    <x v="14"/>
    <x v="8"/>
    <n v="204"/>
    <n v="204"/>
    <n v="0"/>
    <n v="0"/>
    <x v="1"/>
  </r>
  <r>
    <x v="6"/>
    <x v="14"/>
    <x v="9"/>
    <n v="252"/>
    <n v="252"/>
    <n v="0"/>
    <n v="0"/>
    <x v="1"/>
  </r>
  <r>
    <x v="6"/>
    <x v="15"/>
    <x v="5"/>
    <n v="430"/>
    <n v="430"/>
    <n v="0"/>
    <n v="0"/>
    <x v="1"/>
  </r>
  <r>
    <x v="6"/>
    <x v="15"/>
    <x v="6"/>
    <n v="192"/>
    <n v="192"/>
    <n v="0"/>
    <n v="0"/>
    <x v="1"/>
  </r>
  <r>
    <x v="6"/>
    <x v="15"/>
    <x v="7"/>
    <n v="165"/>
    <n v="165"/>
    <n v="0"/>
    <n v="0"/>
    <x v="1"/>
  </r>
  <r>
    <x v="6"/>
    <x v="15"/>
    <x v="8"/>
    <n v="109"/>
    <n v="109"/>
    <n v="0"/>
    <n v="0"/>
    <x v="1"/>
  </r>
  <r>
    <x v="6"/>
    <x v="15"/>
    <x v="9"/>
    <n v="771"/>
    <n v="771"/>
    <n v="0"/>
    <n v="0"/>
    <x v="1"/>
  </r>
  <r>
    <x v="7"/>
    <x v="0"/>
    <x v="5"/>
    <n v="4682"/>
    <n v="4682"/>
    <n v="0"/>
    <n v="0"/>
    <x v="1"/>
  </r>
  <r>
    <x v="7"/>
    <x v="0"/>
    <x v="6"/>
    <n v="3148"/>
    <n v="3148"/>
    <n v="0"/>
    <n v="0"/>
    <x v="1"/>
  </r>
  <r>
    <x v="7"/>
    <x v="0"/>
    <x v="7"/>
    <n v="3031"/>
    <n v="3031"/>
    <n v="0"/>
    <n v="0"/>
    <x v="1"/>
  </r>
  <r>
    <x v="7"/>
    <x v="0"/>
    <x v="8"/>
    <n v="3032"/>
    <n v="3032"/>
    <n v="0"/>
    <n v="0"/>
    <x v="1"/>
  </r>
  <r>
    <x v="7"/>
    <x v="0"/>
    <x v="9"/>
    <n v="4966"/>
    <n v="4966"/>
    <n v="0"/>
    <n v="0"/>
    <x v="1"/>
  </r>
  <r>
    <x v="7"/>
    <x v="3"/>
    <x v="5"/>
    <n v="1167"/>
    <n v="1167"/>
    <n v="0"/>
    <n v="0"/>
    <x v="1"/>
  </r>
  <r>
    <x v="7"/>
    <x v="3"/>
    <x v="6"/>
    <n v="1106"/>
    <n v="1106"/>
    <n v="0"/>
    <n v="0"/>
    <x v="1"/>
  </r>
  <r>
    <x v="7"/>
    <x v="3"/>
    <x v="7"/>
    <n v="265"/>
    <n v="265"/>
    <n v="0"/>
    <n v="0"/>
    <x v="1"/>
  </r>
  <r>
    <x v="7"/>
    <x v="3"/>
    <x v="8"/>
    <n v="76"/>
    <n v="76"/>
    <n v="0"/>
    <n v="0"/>
    <x v="1"/>
  </r>
  <r>
    <x v="7"/>
    <x v="3"/>
    <x v="9"/>
    <n v="860"/>
    <n v="860"/>
    <n v="0"/>
    <n v="0"/>
    <x v="1"/>
  </r>
  <r>
    <x v="7"/>
    <x v="4"/>
    <x v="5"/>
    <n v="468"/>
    <n v="468"/>
    <n v="0"/>
    <n v="0"/>
    <x v="1"/>
  </r>
  <r>
    <x v="7"/>
    <x v="4"/>
    <x v="6"/>
    <n v="663"/>
    <n v="663"/>
    <n v="0"/>
    <n v="0"/>
    <x v="1"/>
  </r>
  <r>
    <x v="7"/>
    <x v="4"/>
    <x v="7"/>
    <n v="779"/>
    <n v="779"/>
    <n v="0"/>
    <n v="0"/>
    <x v="1"/>
  </r>
  <r>
    <x v="7"/>
    <x v="4"/>
    <x v="8"/>
    <n v="456"/>
    <n v="456"/>
    <n v="0"/>
    <n v="0"/>
    <x v="1"/>
  </r>
  <r>
    <x v="7"/>
    <x v="4"/>
    <x v="9"/>
    <n v="467"/>
    <n v="467"/>
    <n v="0"/>
    <n v="0"/>
    <x v="1"/>
  </r>
  <r>
    <x v="7"/>
    <x v="6"/>
    <x v="5"/>
    <n v="458"/>
    <n v="458"/>
    <n v="0"/>
    <n v="0"/>
    <x v="1"/>
  </r>
  <r>
    <x v="7"/>
    <x v="6"/>
    <x v="6"/>
    <n v="61"/>
    <n v="61"/>
    <n v="0"/>
    <n v="0"/>
    <x v="1"/>
  </r>
  <r>
    <x v="7"/>
    <x v="6"/>
    <x v="7"/>
    <n v="170"/>
    <n v="170"/>
    <n v="0"/>
    <n v="0"/>
    <x v="1"/>
  </r>
  <r>
    <x v="7"/>
    <x v="6"/>
    <x v="8"/>
    <n v="92"/>
    <n v="92"/>
    <n v="0"/>
    <n v="0"/>
    <x v="1"/>
  </r>
  <r>
    <x v="7"/>
    <x v="6"/>
    <x v="9"/>
    <n v="254"/>
    <n v="254"/>
    <n v="0"/>
    <n v="0"/>
    <x v="1"/>
  </r>
  <r>
    <x v="7"/>
    <x v="7"/>
    <x v="5"/>
    <n v="81"/>
    <n v="81"/>
    <n v="0"/>
    <n v="0"/>
    <x v="1"/>
  </r>
  <r>
    <x v="7"/>
    <x v="7"/>
    <x v="6"/>
    <n v="68"/>
    <n v="68"/>
    <n v="0"/>
    <n v="0"/>
    <x v="1"/>
  </r>
  <r>
    <x v="7"/>
    <x v="7"/>
    <x v="7"/>
    <n v="90"/>
    <n v="90"/>
    <n v="0"/>
    <n v="0"/>
    <x v="1"/>
  </r>
  <r>
    <x v="7"/>
    <x v="7"/>
    <x v="8"/>
    <n v="188"/>
    <n v="188"/>
    <n v="0"/>
    <n v="0"/>
    <x v="1"/>
  </r>
  <r>
    <x v="7"/>
    <x v="7"/>
    <x v="9"/>
    <n v="545"/>
    <n v="545"/>
    <n v="0"/>
    <n v="0"/>
    <x v="1"/>
  </r>
  <r>
    <x v="7"/>
    <x v="9"/>
    <x v="5"/>
    <n v="501"/>
    <n v="501"/>
    <n v="0"/>
    <n v="0"/>
    <x v="1"/>
  </r>
  <r>
    <x v="7"/>
    <x v="9"/>
    <x v="6"/>
    <n v="244"/>
    <n v="244"/>
    <n v="0"/>
    <n v="0"/>
    <x v="1"/>
  </r>
  <r>
    <x v="7"/>
    <x v="9"/>
    <x v="7"/>
    <n v="554"/>
    <n v="554"/>
    <n v="0"/>
    <n v="0"/>
    <x v="1"/>
  </r>
  <r>
    <x v="7"/>
    <x v="9"/>
    <x v="8"/>
    <n v="1187"/>
    <n v="1187"/>
    <n v="0"/>
    <n v="0"/>
    <x v="1"/>
  </r>
  <r>
    <x v="7"/>
    <x v="9"/>
    <x v="9"/>
    <n v="272"/>
    <n v="272"/>
    <n v="0"/>
    <n v="0"/>
    <x v="1"/>
  </r>
  <r>
    <x v="7"/>
    <x v="10"/>
    <x v="5"/>
    <n v="680"/>
    <n v="680"/>
    <n v="0"/>
    <n v="0"/>
    <x v="1"/>
  </r>
  <r>
    <x v="7"/>
    <x v="10"/>
    <x v="6"/>
    <n v="230"/>
    <n v="230"/>
    <n v="0"/>
    <n v="0"/>
    <x v="1"/>
  </r>
  <r>
    <x v="7"/>
    <x v="10"/>
    <x v="7"/>
    <n v="44"/>
    <n v="44"/>
    <n v="0"/>
    <n v="0"/>
    <x v="1"/>
  </r>
  <r>
    <x v="7"/>
    <x v="10"/>
    <x v="8"/>
    <n v="17"/>
    <n v="17"/>
    <n v="0"/>
    <n v="0"/>
    <x v="1"/>
  </r>
  <r>
    <x v="7"/>
    <x v="10"/>
    <x v="9"/>
    <n v="384"/>
    <n v="384"/>
    <n v="0"/>
    <n v="0"/>
    <x v="1"/>
  </r>
  <r>
    <x v="7"/>
    <x v="11"/>
    <x v="5"/>
    <n v="51"/>
    <n v="51"/>
    <n v="0"/>
    <n v="0"/>
    <x v="1"/>
  </r>
  <r>
    <x v="7"/>
    <x v="11"/>
    <x v="6"/>
    <n v="154"/>
    <n v="154"/>
    <n v="0"/>
    <n v="0"/>
    <x v="1"/>
  </r>
  <r>
    <x v="7"/>
    <x v="11"/>
    <x v="7"/>
    <n v="227"/>
    <n v="227"/>
    <n v="0"/>
    <n v="0"/>
    <x v="1"/>
  </r>
  <r>
    <x v="7"/>
    <x v="11"/>
    <x v="8"/>
    <n v="290"/>
    <n v="290"/>
    <n v="0"/>
    <n v="0"/>
    <x v="1"/>
  </r>
  <r>
    <x v="7"/>
    <x v="11"/>
    <x v="9"/>
    <n v="290"/>
    <n v="290"/>
    <n v="0"/>
    <n v="0"/>
    <x v="1"/>
  </r>
  <r>
    <x v="7"/>
    <x v="12"/>
    <x v="5"/>
    <n v="880"/>
    <n v="880"/>
    <n v="0"/>
    <n v="0"/>
    <x v="1"/>
  </r>
  <r>
    <x v="7"/>
    <x v="12"/>
    <x v="6"/>
    <n v="390"/>
    <n v="390"/>
    <n v="0"/>
    <n v="0"/>
    <x v="1"/>
  </r>
  <r>
    <x v="7"/>
    <x v="12"/>
    <x v="7"/>
    <n v="677"/>
    <n v="677"/>
    <n v="0"/>
    <n v="0"/>
    <x v="1"/>
  </r>
  <r>
    <x v="7"/>
    <x v="12"/>
    <x v="8"/>
    <n v="414"/>
    <n v="414"/>
    <n v="0"/>
    <n v="0"/>
    <x v="1"/>
  </r>
  <r>
    <x v="7"/>
    <x v="12"/>
    <x v="9"/>
    <n v="980"/>
    <n v="980"/>
    <n v="0"/>
    <n v="0"/>
    <x v="1"/>
  </r>
  <r>
    <x v="7"/>
    <x v="14"/>
    <x v="5"/>
    <n v="26"/>
    <n v="26"/>
    <n v="0"/>
    <n v="0"/>
    <x v="1"/>
  </r>
  <r>
    <x v="7"/>
    <x v="14"/>
    <x v="6"/>
    <n v="57"/>
    <n v="57"/>
    <n v="0"/>
    <n v="0"/>
    <x v="1"/>
  </r>
  <r>
    <x v="7"/>
    <x v="14"/>
    <x v="7"/>
    <n v="79"/>
    <n v="79"/>
    <n v="0"/>
    <n v="0"/>
    <x v="1"/>
  </r>
  <r>
    <x v="7"/>
    <x v="14"/>
    <x v="8"/>
    <n v="208"/>
    <n v="208"/>
    <n v="0"/>
    <n v="0"/>
    <x v="1"/>
  </r>
  <r>
    <x v="7"/>
    <x v="14"/>
    <x v="9"/>
    <n v="251"/>
    <n v="251"/>
    <n v="0"/>
    <n v="0"/>
    <x v="1"/>
  </r>
  <r>
    <x v="7"/>
    <x v="15"/>
    <x v="5"/>
    <n v="370"/>
    <n v="370"/>
    <n v="0"/>
    <n v="0"/>
    <x v="1"/>
  </r>
  <r>
    <x v="7"/>
    <x v="15"/>
    <x v="6"/>
    <n v="175"/>
    <n v="175"/>
    <n v="0"/>
    <n v="0"/>
    <x v="1"/>
  </r>
  <r>
    <x v="7"/>
    <x v="15"/>
    <x v="7"/>
    <n v="146"/>
    <n v="146"/>
    <n v="0"/>
    <n v="0"/>
    <x v="1"/>
  </r>
  <r>
    <x v="7"/>
    <x v="15"/>
    <x v="8"/>
    <n v="104"/>
    <n v="104"/>
    <n v="0"/>
    <n v="0"/>
    <x v="1"/>
  </r>
  <r>
    <x v="7"/>
    <x v="15"/>
    <x v="9"/>
    <n v="663"/>
    <n v="663"/>
    <n v="0"/>
    <n v="0"/>
    <x v="1"/>
  </r>
  <r>
    <x v="8"/>
    <x v="0"/>
    <x v="5"/>
    <n v="4577"/>
    <n v="4577"/>
    <n v="0"/>
    <n v="0"/>
    <x v="1"/>
  </r>
  <r>
    <x v="8"/>
    <x v="0"/>
    <x v="6"/>
    <n v="3086"/>
    <n v="3086"/>
    <n v="0"/>
    <n v="0"/>
    <x v="1"/>
  </r>
  <r>
    <x v="8"/>
    <x v="0"/>
    <x v="7"/>
    <n v="3071"/>
    <n v="3071"/>
    <n v="0"/>
    <n v="0"/>
    <x v="1"/>
  </r>
  <r>
    <x v="8"/>
    <x v="0"/>
    <x v="8"/>
    <n v="3002"/>
    <n v="3002"/>
    <n v="0"/>
    <n v="0"/>
    <x v="1"/>
  </r>
  <r>
    <x v="8"/>
    <x v="0"/>
    <x v="9"/>
    <n v="4855"/>
    <n v="4855"/>
    <n v="0"/>
    <n v="0"/>
    <x v="1"/>
  </r>
  <r>
    <x v="8"/>
    <x v="3"/>
    <x v="5"/>
    <n v="1059"/>
    <n v="1059"/>
    <n v="0"/>
    <n v="0"/>
    <x v="1"/>
  </r>
  <r>
    <x v="8"/>
    <x v="3"/>
    <x v="6"/>
    <n v="1053"/>
    <n v="1053"/>
    <n v="0"/>
    <n v="0"/>
    <x v="1"/>
  </r>
  <r>
    <x v="8"/>
    <x v="3"/>
    <x v="7"/>
    <n v="284"/>
    <n v="284"/>
    <n v="0"/>
    <n v="0"/>
    <x v="1"/>
  </r>
  <r>
    <x v="8"/>
    <x v="3"/>
    <x v="8"/>
    <n v="92"/>
    <n v="92"/>
    <n v="0"/>
    <n v="0"/>
    <x v="1"/>
  </r>
  <r>
    <x v="8"/>
    <x v="3"/>
    <x v="9"/>
    <n v="849"/>
    <n v="849"/>
    <n v="0"/>
    <n v="0"/>
    <x v="1"/>
  </r>
  <r>
    <x v="8"/>
    <x v="4"/>
    <x v="5"/>
    <n v="544"/>
    <n v="544"/>
    <n v="0"/>
    <n v="0"/>
    <x v="1"/>
  </r>
  <r>
    <x v="8"/>
    <x v="4"/>
    <x v="6"/>
    <n v="702"/>
    <n v="702"/>
    <n v="0"/>
    <n v="0"/>
    <x v="1"/>
  </r>
  <r>
    <x v="8"/>
    <x v="4"/>
    <x v="7"/>
    <n v="790"/>
    <n v="790"/>
    <n v="0"/>
    <n v="0"/>
    <x v="1"/>
  </r>
  <r>
    <x v="8"/>
    <x v="4"/>
    <x v="8"/>
    <n v="424"/>
    <n v="424"/>
    <n v="0"/>
    <n v="0"/>
    <x v="1"/>
  </r>
  <r>
    <x v="8"/>
    <x v="4"/>
    <x v="9"/>
    <n v="478"/>
    <n v="478"/>
    <n v="0"/>
    <n v="0"/>
    <x v="1"/>
  </r>
  <r>
    <x v="8"/>
    <x v="6"/>
    <x v="5"/>
    <n v="447"/>
    <n v="447"/>
    <n v="0"/>
    <n v="0"/>
    <x v="1"/>
  </r>
  <r>
    <x v="8"/>
    <x v="6"/>
    <x v="6"/>
    <n v="50"/>
    <n v="50"/>
    <n v="0"/>
    <n v="0"/>
    <x v="1"/>
  </r>
  <r>
    <x v="8"/>
    <x v="6"/>
    <x v="7"/>
    <n v="150"/>
    <n v="150"/>
    <n v="0"/>
    <n v="0"/>
    <x v="1"/>
  </r>
  <r>
    <x v="8"/>
    <x v="6"/>
    <x v="8"/>
    <n v="91"/>
    <n v="91"/>
    <n v="0"/>
    <n v="0"/>
    <x v="1"/>
  </r>
  <r>
    <x v="8"/>
    <x v="6"/>
    <x v="9"/>
    <n v="262"/>
    <n v="262"/>
    <n v="0"/>
    <n v="0"/>
    <x v="1"/>
  </r>
  <r>
    <x v="8"/>
    <x v="7"/>
    <x v="5"/>
    <n v="66"/>
    <n v="66"/>
    <n v="0"/>
    <n v="0"/>
    <x v="1"/>
  </r>
  <r>
    <x v="8"/>
    <x v="7"/>
    <x v="6"/>
    <n v="67"/>
    <n v="67"/>
    <n v="0"/>
    <n v="0"/>
    <x v="1"/>
  </r>
  <r>
    <x v="8"/>
    <x v="7"/>
    <x v="7"/>
    <n v="67"/>
    <n v="67"/>
    <n v="0"/>
    <n v="0"/>
    <x v="1"/>
  </r>
  <r>
    <x v="8"/>
    <x v="7"/>
    <x v="8"/>
    <n v="179"/>
    <n v="179"/>
    <n v="0"/>
    <n v="0"/>
    <x v="1"/>
  </r>
  <r>
    <x v="8"/>
    <x v="7"/>
    <x v="9"/>
    <n v="502"/>
    <n v="502"/>
    <n v="0"/>
    <n v="0"/>
    <x v="1"/>
  </r>
  <r>
    <x v="8"/>
    <x v="9"/>
    <x v="5"/>
    <n v="532"/>
    <n v="532"/>
    <n v="0"/>
    <n v="0"/>
    <x v="1"/>
  </r>
  <r>
    <x v="8"/>
    <x v="9"/>
    <x v="6"/>
    <n v="216"/>
    <n v="216"/>
    <n v="0"/>
    <n v="0"/>
    <x v="1"/>
  </r>
  <r>
    <x v="8"/>
    <x v="9"/>
    <x v="7"/>
    <n v="611"/>
    <n v="611"/>
    <n v="0"/>
    <n v="0"/>
    <x v="1"/>
  </r>
  <r>
    <x v="8"/>
    <x v="9"/>
    <x v="8"/>
    <n v="1176"/>
    <n v="1176"/>
    <n v="0"/>
    <n v="0"/>
    <x v="1"/>
  </r>
  <r>
    <x v="8"/>
    <x v="9"/>
    <x v="9"/>
    <n v="267"/>
    <n v="267"/>
    <n v="0"/>
    <n v="0"/>
    <x v="1"/>
  </r>
  <r>
    <x v="8"/>
    <x v="10"/>
    <x v="5"/>
    <n v="618"/>
    <n v="618"/>
    <n v="0"/>
    <n v="0"/>
    <x v="1"/>
  </r>
  <r>
    <x v="8"/>
    <x v="10"/>
    <x v="6"/>
    <n v="215"/>
    <n v="215"/>
    <n v="0"/>
    <n v="0"/>
    <x v="1"/>
  </r>
  <r>
    <x v="8"/>
    <x v="10"/>
    <x v="7"/>
    <n v="40"/>
    <n v="40"/>
    <n v="0"/>
    <n v="0"/>
    <x v="1"/>
  </r>
  <r>
    <x v="8"/>
    <x v="10"/>
    <x v="8"/>
    <n v="22"/>
    <n v="22"/>
    <n v="0"/>
    <n v="0"/>
    <x v="1"/>
  </r>
  <r>
    <x v="8"/>
    <x v="10"/>
    <x v="9"/>
    <n v="389"/>
    <n v="389"/>
    <n v="0"/>
    <n v="0"/>
    <x v="1"/>
  </r>
  <r>
    <x v="8"/>
    <x v="11"/>
    <x v="5"/>
    <n v="56"/>
    <n v="56"/>
    <n v="0"/>
    <n v="0"/>
    <x v="1"/>
  </r>
  <r>
    <x v="8"/>
    <x v="11"/>
    <x v="6"/>
    <n v="158"/>
    <n v="158"/>
    <n v="0"/>
    <n v="0"/>
    <x v="1"/>
  </r>
  <r>
    <x v="8"/>
    <x v="11"/>
    <x v="7"/>
    <n v="199"/>
    <n v="199"/>
    <n v="0"/>
    <n v="0"/>
    <x v="1"/>
  </r>
  <r>
    <x v="8"/>
    <x v="11"/>
    <x v="8"/>
    <n v="292"/>
    <n v="292"/>
    <n v="0"/>
    <n v="0"/>
    <x v="1"/>
  </r>
  <r>
    <x v="8"/>
    <x v="11"/>
    <x v="9"/>
    <n v="288"/>
    <n v="288"/>
    <n v="0"/>
    <n v="0"/>
    <x v="1"/>
  </r>
  <r>
    <x v="8"/>
    <x v="12"/>
    <x v="5"/>
    <n v="819"/>
    <n v="819"/>
    <n v="0"/>
    <n v="0"/>
    <x v="1"/>
  </r>
  <r>
    <x v="8"/>
    <x v="12"/>
    <x v="6"/>
    <n v="373"/>
    <n v="373"/>
    <n v="0"/>
    <n v="0"/>
    <x v="1"/>
  </r>
  <r>
    <x v="8"/>
    <x v="12"/>
    <x v="7"/>
    <n v="693"/>
    <n v="693"/>
    <n v="0"/>
    <n v="0"/>
    <x v="1"/>
  </r>
  <r>
    <x v="8"/>
    <x v="12"/>
    <x v="8"/>
    <n v="437"/>
    <n v="437"/>
    <n v="0"/>
    <n v="0"/>
    <x v="1"/>
  </r>
  <r>
    <x v="8"/>
    <x v="12"/>
    <x v="9"/>
    <n v="937"/>
    <n v="937"/>
    <n v="0"/>
    <n v="0"/>
    <x v="1"/>
  </r>
  <r>
    <x v="8"/>
    <x v="14"/>
    <x v="5"/>
    <n v="43"/>
    <n v="43"/>
    <n v="0"/>
    <n v="0"/>
    <x v="1"/>
  </r>
  <r>
    <x v="8"/>
    <x v="14"/>
    <x v="6"/>
    <n v="67"/>
    <n v="67"/>
    <n v="0"/>
    <n v="0"/>
    <x v="1"/>
  </r>
  <r>
    <x v="8"/>
    <x v="14"/>
    <x v="7"/>
    <n v="84"/>
    <n v="84"/>
    <n v="0"/>
    <n v="0"/>
    <x v="1"/>
  </r>
  <r>
    <x v="8"/>
    <x v="14"/>
    <x v="8"/>
    <n v="204"/>
    <n v="204"/>
    <n v="0"/>
    <n v="0"/>
    <x v="1"/>
  </r>
  <r>
    <x v="8"/>
    <x v="14"/>
    <x v="9"/>
    <n v="264"/>
    <n v="264"/>
    <n v="0"/>
    <n v="0"/>
    <x v="1"/>
  </r>
  <r>
    <x v="8"/>
    <x v="15"/>
    <x v="5"/>
    <n v="393"/>
    <n v="393"/>
    <n v="0"/>
    <n v="0"/>
    <x v="1"/>
  </r>
  <r>
    <x v="8"/>
    <x v="15"/>
    <x v="6"/>
    <n v="185"/>
    <n v="185"/>
    <n v="0"/>
    <n v="0"/>
    <x v="1"/>
  </r>
  <r>
    <x v="8"/>
    <x v="15"/>
    <x v="7"/>
    <n v="153"/>
    <n v="153"/>
    <n v="0"/>
    <n v="0"/>
    <x v="1"/>
  </r>
  <r>
    <x v="8"/>
    <x v="15"/>
    <x v="8"/>
    <n v="85"/>
    <n v="85"/>
    <n v="0"/>
    <n v="0"/>
    <x v="1"/>
  </r>
  <r>
    <x v="8"/>
    <x v="15"/>
    <x v="9"/>
    <n v="619"/>
    <n v="619"/>
    <n v="0"/>
    <n v="0"/>
    <x v="1"/>
  </r>
  <r>
    <x v="9"/>
    <x v="0"/>
    <x v="5"/>
    <n v="5232"/>
    <n v="5232"/>
    <n v="0"/>
    <n v="0"/>
    <x v="1"/>
  </r>
  <r>
    <x v="9"/>
    <x v="0"/>
    <x v="6"/>
    <n v="3576"/>
    <n v="3576"/>
    <n v="0"/>
    <n v="0"/>
    <x v="1"/>
  </r>
  <r>
    <x v="9"/>
    <x v="0"/>
    <x v="7"/>
    <n v="3468"/>
    <n v="3468"/>
    <n v="0"/>
    <n v="0"/>
    <x v="1"/>
  </r>
  <r>
    <x v="9"/>
    <x v="0"/>
    <x v="8"/>
    <n v="3335"/>
    <n v="3335"/>
    <n v="0"/>
    <n v="0"/>
    <x v="1"/>
  </r>
  <r>
    <x v="9"/>
    <x v="0"/>
    <x v="9"/>
    <n v="5294"/>
    <n v="5294"/>
    <n v="0"/>
    <n v="0"/>
    <x v="1"/>
  </r>
  <r>
    <x v="9"/>
    <x v="3"/>
    <x v="5"/>
    <n v="1271"/>
    <n v="1271"/>
    <n v="0"/>
    <n v="0"/>
    <x v="1"/>
  </r>
  <r>
    <x v="9"/>
    <x v="3"/>
    <x v="6"/>
    <n v="1275"/>
    <n v="1275"/>
    <n v="0"/>
    <n v="0"/>
    <x v="1"/>
  </r>
  <r>
    <x v="9"/>
    <x v="3"/>
    <x v="7"/>
    <n v="286"/>
    <n v="286"/>
    <n v="0"/>
    <n v="0"/>
    <x v="1"/>
  </r>
  <r>
    <x v="9"/>
    <x v="3"/>
    <x v="8"/>
    <n v="79"/>
    <n v="79"/>
    <n v="0"/>
    <n v="0"/>
    <x v="1"/>
  </r>
  <r>
    <x v="9"/>
    <x v="3"/>
    <x v="9"/>
    <n v="876"/>
    <n v="876"/>
    <n v="0"/>
    <n v="0"/>
    <x v="1"/>
  </r>
  <r>
    <x v="9"/>
    <x v="4"/>
    <x v="5"/>
    <n v="552"/>
    <n v="552"/>
    <n v="0"/>
    <n v="0"/>
    <x v="1"/>
  </r>
  <r>
    <x v="9"/>
    <x v="4"/>
    <x v="6"/>
    <n v="778"/>
    <n v="778"/>
    <n v="0"/>
    <n v="0"/>
    <x v="1"/>
  </r>
  <r>
    <x v="9"/>
    <x v="4"/>
    <x v="7"/>
    <n v="888"/>
    <n v="888"/>
    <n v="0"/>
    <n v="0"/>
    <x v="1"/>
  </r>
  <r>
    <x v="9"/>
    <x v="4"/>
    <x v="8"/>
    <n v="501"/>
    <n v="501"/>
    <n v="0"/>
    <n v="0"/>
    <x v="1"/>
  </r>
  <r>
    <x v="9"/>
    <x v="4"/>
    <x v="9"/>
    <n v="482"/>
    <n v="482"/>
    <n v="0"/>
    <n v="0"/>
    <x v="1"/>
  </r>
  <r>
    <x v="9"/>
    <x v="6"/>
    <x v="5"/>
    <n v="485"/>
    <n v="485"/>
    <n v="0"/>
    <n v="0"/>
    <x v="1"/>
  </r>
  <r>
    <x v="9"/>
    <x v="6"/>
    <x v="6"/>
    <n v="55"/>
    <n v="55"/>
    <n v="0"/>
    <n v="0"/>
    <x v="1"/>
  </r>
  <r>
    <x v="9"/>
    <x v="6"/>
    <x v="7"/>
    <n v="159"/>
    <n v="159"/>
    <n v="0"/>
    <n v="0"/>
    <x v="1"/>
  </r>
  <r>
    <x v="9"/>
    <x v="6"/>
    <x v="8"/>
    <n v="83"/>
    <n v="83"/>
    <n v="0"/>
    <n v="0"/>
    <x v="1"/>
  </r>
  <r>
    <x v="9"/>
    <x v="6"/>
    <x v="9"/>
    <n v="309"/>
    <n v="309"/>
    <n v="0"/>
    <n v="0"/>
    <x v="1"/>
  </r>
  <r>
    <x v="9"/>
    <x v="7"/>
    <x v="5"/>
    <n v="88"/>
    <n v="88"/>
    <n v="0"/>
    <n v="0"/>
    <x v="1"/>
  </r>
  <r>
    <x v="9"/>
    <x v="7"/>
    <x v="6"/>
    <n v="67"/>
    <n v="67"/>
    <n v="0"/>
    <n v="0"/>
    <x v="1"/>
  </r>
  <r>
    <x v="9"/>
    <x v="7"/>
    <x v="7"/>
    <n v="112"/>
    <n v="112"/>
    <n v="0"/>
    <n v="0"/>
    <x v="1"/>
  </r>
  <r>
    <x v="9"/>
    <x v="7"/>
    <x v="8"/>
    <n v="214"/>
    <n v="214"/>
    <n v="0"/>
    <n v="0"/>
    <x v="1"/>
  </r>
  <r>
    <x v="9"/>
    <x v="7"/>
    <x v="9"/>
    <n v="608"/>
    <n v="608"/>
    <n v="0"/>
    <n v="0"/>
    <x v="1"/>
  </r>
  <r>
    <x v="9"/>
    <x v="9"/>
    <x v="5"/>
    <n v="637"/>
    <n v="637"/>
    <n v="0"/>
    <n v="0"/>
    <x v="1"/>
  </r>
  <r>
    <x v="9"/>
    <x v="9"/>
    <x v="6"/>
    <n v="248"/>
    <n v="248"/>
    <n v="0"/>
    <n v="0"/>
    <x v="1"/>
  </r>
  <r>
    <x v="9"/>
    <x v="9"/>
    <x v="7"/>
    <n v="650"/>
    <n v="650"/>
    <n v="0"/>
    <n v="0"/>
    <x v="1"/>
  </r>
  <r>
    <x v="9"/>
    <x v="9"/>
    <x v="8"/>
    <n v="1373"/>
    <n v="1373"/>
    <n v="0"/>
    <n v="0"/>
    <x v="1"/>
  </r>
  <r>
    <x v="9"/>
    <x v="9"/>
    <x v="9"/>
    <n v="308"/>
    <n v="308"/>
    <n v="0"/>
    <n v="0"/>
    <x v="1"/>
  </r>
  <r>
    <x v="9"/>
    <x v="10"/>
    <x v="5"/>
    <n v="644"/>
    <n v="644"/>
    <n v="0"/>
    <n v="0"/>
    <x v="1"/>
  </r>
  <r>
    <x v="9"/>
    <x v="10"/>
    <x v="6"/>
    <n v="255"/>
    <n v="255"/>
    <n v="0"/>
    <n v="0"/>
    <x v="1"/>
  </r>
  <r>
    <x v="9"/>
    <x v="10"/>
    <x v="7"/>
    <n v="36"/>
    <n v="36"/>
    <n v="0"/>
    <n v="0"/>
    <x v="1"/>
  </r>
  <r>
    <x v="9"/>
    <x v="10"/>
    <x v="8"/>
    <n v="17"/>
    <n v="17"/>
    <n v="0"/>
    <n v="0"/>
    <x v="1"/>
  </r>
  <r>
    <x v="9"/>
    <x v="10"/>
    <x v="9"/>
    <n v="405"/>
    <n v="405"/>
    <n v="0"/>
    <n v="0"/>
    <x v="1"/>
  </r>
  <r>
    <x v="9"/>
    <x v="11"/>
    <x v="5"/>
    <n v="69"/>
    <n v="69"/>
    <n v="0"/>
    <n v="0"/>
    <x v="1"/>
  </r>
  <r>
    <x v="9"/>
    <x v="11"/>
    <x v="6"/>
    <n v="179"/>
    <n v="179"/>
    <n v="0"/>
    <n v="0"/>
    <x v="1"/>
  </r>
  <r>
    <x v="9"/>
    <x v="11"/>
    <x v="7"/>
    <n v="207"/>
    <n v="207"/>
    <n v="0"/>
    <n v="0"/>
    <x v="1"/>
  </r>
  <r>
    <x v="9"/>
    <x v="11"/>
    <x v="8"/>
    <n v="296"/>
    <n v="296"/>
    <n v="0"/>
    <n v="0"/>
    <x v="1"/>
  </r>
  <r>
    <x v="9"/>
    <x v="11"/>
    <x v="9"/>
    <n v="286"/>
    <n v="286"/>
    <n v="0"/>
    <n v="0"/>
    <x v="1"/>
  </r>
  <r>
    <x v="9"/>
    <x v="12"/>
    <x v="5"/>
    <n v="988"/>
    <n v="988"/>
    <n v="0"/>
    <n v="0"/>
    <x v="1"/>
  </r>
  <r>
    <x v="9"/>
    <x v="12"/>
    <x v="6"/>
    <n v="436"/>
    <n v="436"/>
    <n v="0"/>
    <n v="0"/>
    <x v="1"/>
  </r>
  <r>
    <x v="9"/>
    <x v="12"/>
    <x v="7"/>
    <n v="897"/>
    <n v="897"/>
    <n v="0"/>
    <n v="0"/>
    <x v="1"/>
  </r>
  <r>
    <x v="9"/>
    <x v="12"/>
    <x v="8"/>
    <n v="464"/>
    <n v="464"/>
    <n v="0"/>
    <n v="0"/>
    <x v="1"/>
  </r>
  <r>
    <x v="9"/>
    <x v="12"/>
    <x v="9"/>
    <n v="1036"/>
    <n v="1036"/>
    <n v="0"/>
    <n v="0"/>
    <x v="1"/>
  </r>
  <r>
    <x v="9"/>
    <x v="14"/>
    <x v="5"/>
    <n v="45"/>
    <n v="45"/>
    <n v="0"/>
    <n v="0"/>
    <x v="1"/>
  </r>
  <r>
    <x v="9"/>
    <x v="14"/>
    <x v="6"/>
    <n v="60"/>
    <n v="60"/>
    <n v="0"/>
    <n v="0"/>
    <x v="1"/>
  </r>
  <r>
    <x v="9"/>
    <x v="14"/>
    <x v="7"/>
    <n v="66"/>
    <n v="66"/>
    <n v="0"/>
    <n v="0"/>
    <x v="1"/>
  </r>
  <r>
    <x v="9"/>
    <x v="14"/>
    <x v="8"/>
    <n v="214"/>
    <n v="214"/>
    <n v="0"/>
    <n v="0"/>
    <x v="1"/>
  </r>
  <r>
    <x v="9"/>
    <x v="14"/>
    <x v="9"/>
    <n v="280"/>
    <n v="280"/>
    <n v="0"/>
    <n v="0"/>
    <x v="1"/>
  </r>
  <r>
    <x v="9"/>
    <x v="15"/>
    <x v="5"/>
    <n v="453"/>
    <n v="453"/>
    <n v="0"/>
    <n v="0"/>
    <x v="1"/>
  </r>
  <r>
    <x v="9"/>
    <x v="15"/>
    <x v="6"/>
    <n v="223"/>
    <n v="223"/>
    <n v="0"/>
    <n v="0"/>
    <x v="1"/>
  </r>
  <r>
    <x v="9"/>
    <x v="15"/>
    <x v="7"/>
    <n v="167"/>
    <n v="167"/>
    <n v="0"/>
    <n v="0"/>
    <x v="1"/>
  </r>
  <r>
    <x v="9"/>
    <x v="15"/>
    <x v="8"/>
    <n v="94"/>
    <n v="94"/>
    <n v="0"/>
    <n v="0"/>
    <x v="1"/>
  </r>
  <r>
    <x v="9"/>
    <x v="15"/>
    <x v="9"/>
    <n v="704"/>
    <n v="704"/>
    <n v="0"/>
    <n v="0"/>
    <x v="1"/>
  </r>
  <r>
    <x v="10"/>
    <x v="0"/>
    <x v="5"/>
    <n v="4930"/>
    <n v="4930"/>
    <n v="0"/>
    <n v="0"/>
    <x v="1"/>
  </r>
  <r>
    <x v="10"/>
    <x v="0"/>
    <x v="6"/>
    <n v="2992"/>
    <n v="2992"/>
    <n v="0"/>
    <n v="0"/>
    <x v="1"/>
  </r>
  <r>
    <x v="10"/>
    <x v="0"/>
    <x v="7"/>
    <n v="2978"/>
    <n v="2978"/>
    <n v="0"/>
    <n v="0"/>
    <x v="1"/>
  </r>
  <r>
    <x v="10"/>
    <x v="0"/>
    <x v="8"/>
    <n v="3065"/>
    <n v="3065"/>
    <n v="0"/>
    <n v="0"/>
    <x v="1"/>
  </r>
  <r>
    <x v="10"/>
    <x v="0"/>
    <x v="9"/>
    <n v="4792"/>
    <n v="4792"/>
    <n v="0"/>
    <n v="0"/>
    <x v="1"/>
  </r>
  <r>
    <x v="10"/>
    <x v="3"/>
    <x v="5"/>
    <n v="1172"/>
    <n v="1172"/>
    <n v="0"/>
    <n v="0"/>
    <x v="1"/>
  </r>
  <r>
    <x v="10"/>
    <x v="3"/>
    <x v="6"/>
    <n v="1060"/>
    <n v="1060"/>
    <n v="0"/>
    <n v="0"/>
    <x v="1"/>
  </r>
  <r>
    <x v="10"/>
    <x v="3"/>
    <x v="7"/>
    <n v="262"/>
    <n v="262"/>
    <n v="0"/>
    <n v="0"/>
    <x v="1"/>
  </r>
  <r>
    <x v="10"/>
    <x v="3"/>
    <x v="8"/>
    <n v="86"/>
    <n v="86"/>
    <n v="0"/>
    <n v="0"/>
    <x v="1"/>
  </r>
  <r>
    <x v="10"/>
    <x v="3"/>
    <x v="9"/>
    <n v="809"/>
    <n v="809"/>
    <n v="0"/>
    <n v="0"/>
    <x v="1"/>
  </r>
  <r>
    <x v="10"/>
    <x v="4"/>
    <x v="5"/>
    <n v="604"/>
    <n v="604"/>
    <n v="0"/>
    <n v="0"/>
    <x v="1"/>
  </r>
  <r>
    <x v="10"/>
    <x v="4"/>
    <x v="6"/>
    <n v="674"/>
    <n v="674"/>
    <n v="0"/>
    <n v="0"/>
    <x v="1"/>
  </r>
  <r>
    <x v="10"/>
    <x v="4"/>
    <x v="7"/>
    <n v="758"/>
    <n v="758"/>
    <n v="0"/>
    <n v="0"/>
    <x v="1"/>
  </r>
  <r>
    <x v="10"/>
    <x v="4"/>
    <x v="8"/>
    <n v="449"/>
    <n v="449"/>
    <n v="0"/>
    <n v="0"/>
    <x v="1"/>
  </r>
  <r>
    <x v="10"/>
    <x v="4"/>
    <x v="9"/>
    <n v="492"/>
    <n v="492"/>
    <n v="0"/>
    <n v="0"/>
    <x v="1"/>
  </r>
  <r>
    <x v="10"/>
    <x v="6"/>
    <x v="5"/>
    <n v="472"/>
    <n v="472"/>
    <n v="0"/>
    <n v="0"/>
    <x v="1"/>
  </r>
  <r>
    <x v="10"/>
    <x v="6"/>
    <x v="6"/>
    <n v="47"/>
    <n v="47"/>
    <n v="0"/>
    <n v="0"/>
    <x v="1"/>
  </r>
  <r>
    <x v="10"/>
    <x v="6"/>
    <x v="7"/>
    <n v="145"/>
    <n v="145"/>
    <n v="0"/>
    <n v="0"/>
    <x v="1"/>
  </r>
  <r>
    <x v="10"/>
    <x v="6"/>
    <x v="8"/>
    <n v="91"/>
    <n v="91"/>
    <n v="0"/>
    <n v="0"/>
    <x v="1"/>
  </r>
  <r>
    <x v="10"/>
    <x v="6"/>
    <x v="9"/>
    <n v="240"/>
    <n v="240"/>
    <n v="0"/>
    <n v="0"/>
    <x v="1"/>
  </r>
  <r>
    <x v="10"/>
    <x v="7"/>
    <x v="5"/>
    <n v="77"/>
    <n v="77"/>
    <n v="0"/>
    <n v="0"/>
    <x v="1"/>
  </r>
  <r>
    <x v="10"/>
    <x v="7"/>
    <x v="6"/>
    <n v="64"/>
    <n v="64"/>
    <n v="0"/>
    <n v="0"/>
    <x v="1"/>
  </r>
  <r>
    <x v="10"/>
    <x v="7"/>
    <x v="7"/>
    <n v="84"/>
    <n v="84"/>
    <n v="0"/>
    <n v="0"/>
    <x v="1"/>
  </r>
  <r>
    <x v="10"/>
    <x v="7"/>
    <x v="8"/>
    <n v="216"/>
    <n v="216"/>
    <n v="0"/>
    <n v="0"/>
    <x v="1"/>
  </r>
  <r>
    <x v="10"/>
    <x v="7"/>
    <x v="9"/>
    <n v="526"/>
    <n v="526"/>
    <n v="0"/>
    <n v="0"/>
    <x v="1"/>
  </r>
  <r>
    <x v="10"/>
    <x v="9"/>
    <x v="5"/>
    <n v="587"/>
    <n v="587"/>
    <n v="0"/>
    <n v="0"/>
    <x v="1"/>
  </r>
  <r>
    <x v="10"/>
    <x v="9"/>
    <x v="6"/>
    <n v="211"/>
    <n v="211"/>
    <n v="0"/>
    <n v="0"/>
    <x v="1"/>
  </r>
  <r>
    <x v="10"/>
    <x v="9"/>
    <x v="7"/>
    <n v="560"/>
    <n v="560"/>
    <n v="0"/>
    <n v="0"/>
    <x v="1"/>
  </r>
  <r>
    <x v="10"/>
    <x v="9"/>
    <x v="8"/>
    <n v="1175"/>
    <n v="1175"/>
    <n v="0"/>
    <n v="0"/>
    <x v="1"/>
  </r>
  <r>
    <x v="10"/>
    <x v="9"/>
    <x v="9"/>
    <n v="276"/>
    <n v="276"/>
    <n v="0"/>
    <n v="0"/>
    <x v="1"/>
  </r>
  <r>
    <x v="10"/>
    <x v="10"/>
    <x v="5"/>
    <n v="560"/>
    <n v="560"/>
    <n v="0"/>
    <n v="0"/>
    <x v="1"/>
  </r>
  <r>
    <x v="10"/>
    <x v="10"/>
    <x v="6"/>
    <n v="181"/>
    <n v="181"/>
    <n v="0"/>
    <n v="0"/>
    <x v="1"/>
  </r>
  <r>
    <x v="10"/>
    <x v="10"/>
    <x v="7"/>
    <n v="31"/>
    <n v="31"/>
    <n v="0"/>
    <n v="0"/>
    <x v="1"/>
  </r>
  <r>
    <x v="10"/>
    <x v="10"/>
    <x v="8"/>
    <n v="12"/>
    <n v="12"/>
    <n v="0"/>
    <n v="0"/>
    <x v="1"/>
  </r>
  <r>
    <x v="10"/>
    <x v="10"/>
    <x v="9"/>
    <n v="348"/>
    <n v="348"/>
    <n v="0"/>
    <n v="0"/>
    <x v="1"/>
  </r>
  <r>
    <x v="10"/>
    <x v="11"/>
    <x v="5"/>
    <n v="46"/>
    <n v="46"/>
    <n v="0"/>
    <n v="0"/>
    <x v="1"/>
  </r>
  <r>
    <x v="10"/>
    <x v="11"/>
    <x v="6"/>
    <n v="171"/>
    <n v="171"/>
    <n v="0"/>
    <n v="0"/>
    <x v="1"/>
  </r>
  <r>
    <x v="10"/>
    <x v="11"/>
    <x v="7"/>
    <n v="180"/>
    <n v="180"/>
    <n v="0"/>
    <n v="0"/>
    <x v="1"/>
  </r>
  <r>
    <x v="10"/>
    <x v="11"/>
    <x v="8"/>
    <n v="272"/>
    <n v="272"/>
    <n v="0"/>
    <n v="0"/>
    <x v="1"/>
  </r>
  <r>
    <x v="10"/>
    <x v="11"/>
    <x v="9"/>
    <n v="248"/>
    <n v="248"/>
    <n v="0"/>
    <n v="0"/>
    <x v="1"/>
  </r>
  <r>
    <x v="10"/>
    <x v="12"/>
    <x v="5"/>
    <n v="998"/>
    <n v="998"/>
    <n v="0"/>
    <n v="0"/>
    <x v="1"/>
  </r>
  <r>
    <x v="10"/>
    <x v="12"/>
    <x v="6"/>
    <n v="372"/>
    <n v="372"/>
    <n v="0"/>
    <n v="0"/>
    <x v="1"/>
  </r>
  <r>
    <x v="10"/>
    <x v="12"/>
    <x v="7"/>
    <n v="753"/>
    <n v="753"/>
    <n v="0"/>
    <n v="0"/>
    <x v="1"/>
  </r>
  <r>
    <x v="10"/>
    <x v="12"/>
    <x v="8"/>
    <n v="472"/>
    <n v="472"/>
    <n v="0"/>
    <n v="0"/>
    <x v="1"/>
  </r>
  <r>
    <x v="10"/>
    <x v="12"/>
    <x v="9"/>
    <n v="960"/>
    <n v="960"/>
    <n v="0"/>
    <n v="0"/>
    <x v="1"/>
  </r>
  <r>
    <x v="10"/>
    <x v="14"/>
    <x v="5"/>
    <n v="35"/>
    <n v="35"/>
    <n v="0"/>
    <n v="0"/>
    <x v="1"/>
  </r>
  <r>
    <x v="10"/>
    <x v="14"/>
    <x v="6"/>
    <n v="56"/>
    <n v="56"/>
    <n v="0"/>
    <n v="0"/>
    <x v="1"/>
  </r>
  <r>
    <x v="10"/>
    <x v="14"/>
    <x v="7"/>
    <n v="63"/>
    <n v="63"/>
    <n v="0"/>
    <n v="0"/>
    <x v="1"/>
  </r>
  <r>
    <x v="10"/>
    <x v="14"/>
    <x v="8"/>
    <n v="205"/>
    <n v="205"/>
    <n v="0"/>
    <n v="0"/>
    <x v="1"/>
  </r>
  <r>
    <x v="10"/>
    <x v="14"/>
    <x v="9"/>
    <n v="278"/>
    <n v="278"/>
    <n v="0"/>
    <n v="0"/>
    <x v="1"/>
  </r>
  <r>
    <x v="10"/>
    <x v="15"/>
    <x v="5"/>
    <n v="379"/>
    <n v="379"/>
    <n v="0"/>
    <n v="0"/>
    <x v="1"/>
  </r>
  <r>
    <x v="10"/>
    <x v="15"/>
    <x v="6"/>
    <n v="156"/>
    <n v="156"/>
    <n v="0"/>
    <n v="0"/>
    <x v="1"/>
  </r>
  <r>
    <x v="10"/>
    <x v="15"/>
    <x v="7"/>
    <n v="142"/>
    <n v="142"/>
    <n v="0"/>
    <n v="0"/>
    <x v="1"/>
  </r>
  <r>
    <x v="10"/>
    <x v="15"/>
    <x v="8"/>
    <n v="87"/>
    <n v="87"/>
    <n v="0"/>
    <n v="0"/>
    <x v="1"/>
  </r>
  <r>
    <x v="10"/>
    <x v="15"/>
    <x v="9"/>
    <n v="615"/>
    <n v="615"/>
    <n v="0"/>
    <n v="0"/>
    <x v="1"/>
  </r>
  <r>
    <x v="11"/>
    <x v="0"/>
    <x v="5"/>
    <n v="4557"/>
    <n v="4557"/>
    <n v="0"/>
    <n v="0"/>
    <x v="1"/>
  </r>
  <r>
    <x v="11"/>
    <x v="0"/>
    <x v="6"/>
    <n v="2945"/>
    <n v="2945"/>
    <n v="0"/>
    <n v="0"/>
    <x v="1"/>
  </r>
  <r>
    <x v="11"/>
    <x v="0"/>
    <x v="7"/>
    <n v="3072"/>
    <n v="3072"/>
    <n v="0"/>
    <n v="0"/>
    <x v="1"/>
  </r>
  <r>
    <x v="11"/>
    <x v="0"/>
    <x v="8"/>
    <n v="2873"/>
    <n v="2873"/>
    <n v="0"/>
    <n v="0"/>
    <x v="1"/>
  </r>
  <r>
    <x v="11"/>
    <x v="0"/>
    <x v="9"/>
    <n v="4684"/>
    <n v="4684"/>
    <n v="0"/>
    <n v="0"/>
    <x v="1"/>
  </r>
  <r>
    <x v="11"/>
    <x v="3"/>
    <x v="5"/>
    <n v="1121"/>
    <n v="1121"/>
    <n v="0"/>
    <n v="0"/>
    <x v="1"/>
  </r>
  <r>
    <x v="11"/>
    <x v="3"/>
    <x v="6"/>
    <n v="1064"/>
    <n v="1064"/>
    <n v="0"/>
    <n v="0"/>
    <x v="1"/>
  </r>
  <r>
    <x v="11"/>
    <x v="3"/>
    <x v="7"/>
    <n v="280"/>
    <n v="280"/>
    <n v="0"/>
    <n v="0"/>
    <x v="1"/>
  </r>
  <r>
    <x v="11"/>
    <x v="3"/>
    <x v="8"/>
    <n v="103"/>
    <n v="103"/>
    <n v="0"/>
    <n v="0"/>
    <x v="1"/>
  </r>
  <r>
    <x v="11"/>
    <x v="3"/>
    <x v="9"/>
    <n v="746"/>
    <n v="746"/>
    <n v="0"/>
    <n v="0"/>
    <x v="1"/>
  </r>
  <r>
    <x v="11"/>
    <x v="4"/>
    <x v="5"/>
    <n v="488"/>
    <n v="488"/>
    <n v="0"/>
    <n v="0"/>
    <x v="1"/>
  </r>
  <r>
    <x v="11"/>
    <x v="4"/>
    <x v="6"/>
    <n v="603"/>
    <n v="603"/>
    <n v="0"/>
    <n v="0"/>
    <x v="1"/>
  </r>
  <r>
    <x v="11"/>
    <x v="4"/>
    <x v="7"/>
    <n v="756"/>
    <n v="756"/>
    <n v="0"/>
    <n v="0"/>
    <x v="1"/>
  </r>
  <r>
    <x v="11"/>
    <x v="4"/>
    <x v="8"/>
    <n v="414"/>
    <n v="414"/>
    <n v="0"/>
    <n v="0"/>
    <x v="1"/>
  </r>
  <r>
    <x v="11"/>
    <x v="4"/>
    <x v="9"/>
    <n v="446"/>
    <n v="446"/>
    <n v="0"/>
    <n v="0"/>
    <x v="1"/>
  </r>
  <r>
    <x v="11"/>
    <x v="6"/>
    <x v="5"/>
    <n v="406"/>
    <n v="406"/>
    <n v="0"/>
    <n v="0"/>
    <x v="1"/>
  </r>
  <r>
    <x v="11"/>
    <x v="6"/>
    <x v="6"/>
    <n v="58"/>
    <n v="58"/>
    <n v="0"/>
    <n v="0"/>
    <x v="1"/>
  </r>
  <r>
    <x v="11"/>
    <x v="6"/>
    <x v="7"/>
    <n v="152"/>
    <n v="152"/>
    <n v="0"/>
    <n v="0"/>
    <x v="1"/>
  </r>
  <r>
    <x v="11"/>
    <x v="6"/>
    <x v="8"/>
    <n v="88"/>
    <n v="88"/>
    <n v="0"/>
    <n v="0"/>
    <x v="1"/>
  </r>
  <r>
    <x v="11"/>
    <x v="6"/>
    <x v="9"/>
    <n v="260"/>
    <n v="260"/>
    <n v="0"/>
    <n v="0"/>
    <x v="1"/>
  </r>
  <r>
    <x v="11"/>
    <x v="7"/>
    <x v="5"/>
    <n v="73"/>
    <n v="73"/>
    <n v="0"/>
    <n v="0"/>
    <x v="1"/>
  </r>
  <r>
    <x v="11"/>
    <x v="7"/>
    <x v="6"/>
    <n v="62"/>
    <n v="62"/>
    <n v="0"/>
    <n v="0"/>
    <x v="1"/>
  </r>
  <r>
    <x v="11"/>
    <x v="7"/>
    <x v="7"/>
    <n v="90"/>
    <n v="90"/>
    <n v="0"/>
    <n v="0"/>
    <x v="1"/>
  </r>
  <r>
    <x v="11"/>
    <x v="7"/>
    <x v="8"/>
    <n v="168"/>
    <n v="168"/>
    <n v="0"/>
    <n v="0"/>
    <x v="1"/>
  </r>
  <r>
    <x v="11"/>
    <x v="7"/>
    <x v="9"/>
    <n v="546"/>
    <n v="546"/>
    <n v="0"/>
    <n v="0"/>
    <x v="1"/>
  </r>
  <r>
    <x v="11"/>
    <x v="9"/>
    <x v="5"/>
    <n v="572"/>
    <n v="572"/>
    <n v="0"/>
    <n v="0"/>
    <x v="1"/>
  </r>
  <r>
    <x v="11"/>
    <x v="9"/>
    <x v="6"/>
    <n v="204"/>
    <n v="204"/>
    <n v="0"/>
    <n v="0"/>
    <x v="1"/>
  </r>
  <r>
    <x v="11"/>
    <x v="9"/>
    <x v="7"/>
    <n v="523"/>
    <n v="523"/>
    <n v="0"/>
    <n v="0"/>
    <x v="1"/>
  </r>
  <r>
    <x v="11"/>
    <x v="9"/>
    <x v="8"/>
    <n v="1075"/>
    <n v="1075"/>
    <n v="0"/>
    <n v="0"/>
    <x v="1"/>
  </r>
  <r>
    <x v="11"/>
    <x v="9"/>
    <x v="9"/>
    <n v="275"/>
    <n v="275"/>
    <n v="0"/>
    <n v="0"/>
    <x v="1"/>
  </r>
  <r>
    <x v="11"/>
    <x v="10"/>
    <x v="5"/>
    <n v="471"/>
    <n v="471"/>
    <n v="0"/>
    <n v="0"/>
    <x v="1"/>
  </r>
  <r>
    <x v="11"/>
    <x v="10"/>
    <x v="6"/>
    <n v="175"/>
    <n v="175"/>
    <n v="0"/>
    <n v="0"/>
    <x v="1"/>
  </r>
  <r>
    <x v="11"/>
    <x v="10"/>
    <x v="7"/>
    <n v="26"/>
    <n v="26"/>
    <n v="0"/>
    <n v="0"/>
    <x v="1"/>
  </r>
  <r>
    <x v="11"/>
    <x v="10"/>
    <x v="8"/>
    <n v="17"/>
    <n v="17"/>
    <n v="0"/>
    <n v="0"/>
    <x v="1"/>
  </r>
  <r>
    <x v="11"/>
    <x v="10"/>
    <x v="9"/>
    <n v="336"/>
    <n v="336"/>
    <n v="0"/>
    <n v="0"/>
    <x v="1"/>
  </r>
  <r>
    <x v="11"/>
    <x v="11"/>
    <x v="5"/>
    <n v="62"/>
    <n v="62"/>
    <n v="0"/>
    <n v="0"/>
    <x v="1"/>
  </r>
  <r>
    <x v="11"/>
    <x v="11"/>
    <x v="6"/>
    <n v="149"/>
    <n v="149"/>
    <n v="0"/>
    <n v="0"/>
    <x v="1"/>
  </r>
  <r>
    <x v="11"/>
    <x v="11"/>
    <x v="7"/>
    <n v="176"/>
    <n v="176"/>
    <n v="0"/>
    <n v="0"/>
    <x v="1"/>
  </r>
  <r>
    <x v="11"/>
    <x v="11"/>
    <x v="8"/>
    <n v="292"/>
    <n v="292"/>
    <n v="0"/>
    <n v="0"/>
    <x v="1"/>
  </r>
  <r>
    <x v="11"/>
    <x v="11"/>
    <x v="9"/>
    <n v="258"/>
    <n v="258"/>
    <n v="0"/>
    <n v="0"/>
    <x v="1"/>
  </r>
  <r>
    <x v="11"/>
    <x v="12"/>
    <x v="5"/>
    <n v="947"/>
    <n v="947"/>
    <n v="0"/>
    <n v="0"/>
    <x v="1"/>
  </r>
  <r>
    <x v="11"/>
    <x v="12"/>
    <x v="6"/>
    <n v="402"/>
    <n v="402"/>
    <n v="0"/>
    <n v="0"/>
    <x v="1"/>
  </r>
  <r>
    <x v="11"/>
    <x v="12"/>
    <x v="7"/>
    <n v="824"/>
    <n v="824"/>
    <n v="0"/>
    <n v="0"/>
    <x v="1"/>
  </r>
  <r>
    <x v="11"/>
    <x v="12"/>
    <x v="8"/>
    <n v="475"/>
    <n v="475"/>
    <n v="0"/>
    <n v="0"/>
    <x v="1"/>
  </r>
  <r>
    <x v="11"/>
    <x v="12"/>
    <x v="9"/>
    <n v="950"/>
    <n v="950"/>
    <n v="0"/>
    <n v="0"/>
    <x v="1"/>
  </r>
  <r>
    <x v="11"/>
    <x v="14"/>
    <x v="5"/>
    <n v="30"/>
    <n v="30"/>
    <n v="0"/>
    <n v="0"/>
    <x v="1"/>
  </r>
  <r>
    <x v="11"/>
    <x v="14"/>
    <x v="6"/>
    <n v="44"/>
    <n v="44"/>
    <n v="0"/>
    <n v="0"/>
    <x v="1"/>
  </r>
  <r>
    <x v="11"/>
    <x v="14"/>
    <x v="7"/>
    <n v="68"/>
    <n v="68"/>
    <n v="0"/>
    <n v="0"/>
    <x v="1"/>
  </r>
  <r>
    <x v="11"/>
    <x v="14"/>
    <x v="8"/>
    <n v="157"/>
    <n v="157"/>
    <n v="0"/>
    <n v="0"/>
    <x v="1"/>
  </r>
  <r>
    <x v="11"/>
    <x v="14"/>
    <x v="9"/>
    <n v="251"/>
    <n v="251"/>
    <n v="0"/>
    <n v="0"/>
    <x v="1"/>
  </r>
  <r>
    <x v="11"/>
    <x v="15"/>
    <x v="5"/>
    <n v="387"/>
    <n v="387"/>
    <n v="0"/>
    <n v="0"/>
    <x v="1"/>
  </r>
  <r>
    <x v="11"/>
    <x v="15"/>
    <x v="6"/>
    <n v="184"/>
    <n v="184"/>
    <n v="0"/>
    <n v="0"/>
    <x v="1"/>
  </r>
  <r>
    <x v="11"/>
    <x v="15"/>
    <x v="7"/>
    <n v="177"/>
    <n v="177"/>
    <n v="0"/>
    <n v="0"/>
    <x v="1"/>
  </r>
  <r>
    <x v="11"/>
    <x v="15"/>
    <x v="8"/>
    <n v="84"/>
    <n v="84"/>
    <n v="0"/>
    <n v="0"/>
    <x v="1"/>
  </r>
  <r>
    <x v="11"/>
    <x v="15"/>
    <x v="9"/>
    <n v="616"/>
    <n v="616"/>
    <n v="0"/>
    <n v="0"/>
    <x v="1"/>
  </r>
  <r>
    <x v="12"/>
    <x v="0"/>
    <x v="5"/>
    <n v="5050"/>
    <n v="4818"/>
    <n v="232"/>
    <n v="4.8152760481527598E-2"/>
    <x v="1"/>
  </r>
  <r>
    <x v="12"/>
    <x v="0"/>
    <x v="6"/>
    <n v="3257"/>
    <n v="3285"/>
    <n v="-28"/>
    <n v="-8.5235920852359207E-3"/>
    <x v="1"/>
  </r>
  <r>
    <x v="12"/>
    <x v="0"/>
    <x v="7"/>
    <n v="3408"/>
    <n v="3291"/>
    <n v="117"/>
    <n v="3.55515041020966E-2"/>
    <x v="1"/>
  </r>
  <r>
    <x v="12"/>
    <x v="0"/>
    <x v="8"/>
    <n v="3293"/>
    <n v="3434"/>
    <n v="-141"/>
    <n v="-4.1059988351776398E-2"/>
    <x v="1"/>
  </r>
  <r>
    <x v="12"/>
    <x v="0"/>
    <x v="9"/>
    <n v="4755"/>
    <n v="4805"/>
    <n v="-50"/>
    <n v="-1.04058272632674E-2"/>
    <x v="1"/>
  </r>
  <r>
    <x v="12"/>
    <x v="3"/>
    <x v="5"/>
    <n v="1120"/>
    <n v="1108"/>
    <n v="12"/>
    <n v="1.0830324909747301E-2"/>
    <x v="1"/>
  </r>
  <r>
    <x v="12"/>
    <x v="3"/>
    <x v="6"/>
    <n v="1081"/>
    <n v="1193"/>
    <n v="-112"/>
    <n v="-9.3880972338642094E-2"/>
    <x v="1"/>
  </r>
  <r>
    <x v="12"/>
    <x v="3"/>
    <x v="7"/>
    <n v="284"/>
    <n v="254"/>
    <n v="30"/>
    <n v="0.118110236220472"/>
    <x v="1"/>
  </r>
  <r>
    <x v="12"/>
    <x v="3"/>
    <x v="8"/>
    <n v="107"/>
    <n v="108"/>
    <n v="-1"/>
    <n v="-9.2592592592592605E-3"/>
    <x v="1"/>
  </r>
  <r>
    <x v="12"/>
    <x v="3"/>
    <x v="9"/>
    <n v="709"/>
    <n v="784"/>
    <n v="-75"/>
    <n v="-9.5663265306122403E-2"/>
    <x v="1"/>
  </r>
  <r>
    <x v="12"/>
    <x v="4"/>
    <x v="5"/>
    <n v="530"/>
    <n v="478"/>
    <n v="52"/>
    <n v="0.108786610878661"/>
    <x v="1"/>
  </r>
  <r>
    <x v="12"/>
    <x v="4"/>
    <x v="6"/>
    <n v="693"/>
    <n v="618"/>
    <n v="75"/>
    <n v="0.121359223300971"/>
    <x v="1"/>
  </r>
  <r>
    <x v="12"/>
    <x v="4"/>
    <x v="7"/>
    <n v="840"/>
    <n v="714"/>
    <n v="126"/>
    <n v="0.17647058823529399"/>
    <x v="1"/>
  </r>
  <r>
    <x v="12"/>
    <x v="4"/>
    <x v="8"/>
    <n v="477"/>
    <n v="451"/>
    <n v="26"/>
    <n v="5.7649667405765E-2"/>
    <x v="1"/>
  </r>
  <r>
    <x v="12"/>
    <x v="4"/>
    <x v="9"/>
    <n v="477"/>
    <n v="488"/>
    <n v="-11"/>
    <n v="-2.2540983606557399E-2"/>
    <x v="1"/>
  </r>
  <r>
    <x v="12"/>
    <x v="6"/>
    <x v="5"/>
    <n v="455"/>
    <n v="480"/>
    <n v="-25"/>
    <n v="-5.2083333333333301E-2"/>
    <x v="1"/>
  </r>
  <r>
    <x v="12"/>
    <x v="6"/>
    <x v="6"/>
    <n v="61"/>
    <n v="63"/>
    <n v="-2"/>
    <n v="-3.1746031746031703E-2"/>
    <x v="1"/>
  </r>
  <r>
    <x v="12"/>
    <x v="6"/>
    <x v="7"/>
    <n v="158"/>
    <n v="163"/>
    <n v="-5"/>
    <n v="-3.0674846625766899E-2"/>
    <x v="1"/>
  </r>
  <r>
    <x v="12"/>
    <x v="6"/>
    <x v="8"/>
    <n v="99"/>
    <n v="111"/>
    <n v="-12"/>
    <n v="-0.108108108108108"/>
    <x v="1"/>
  </r>
  <r>
    <x v="12"/>
    <x v="6"/>
    <x v="9"/>
    <n v="290"/>
    <n v="244"/>
    <n v="46"/>
    <n v="0.188524590163934"/>
    <x v="1"/>
  </r>
  <r>
    <x v="12"/>
    <x v="7"/>
    <x v="5"/>
    <n v="76"/>
    <n v="88"/>
    <n v="-12"/>
    <n v="-0.13636363636363599"/>
    <x v="1"/>
  </r>
  <r>
    <x v="12"/>
    <x v="7"/>
    <x v="6"/>
    <n v="64"/>
    <n v="86"/>
    <n v="-22"/>
    <n v="-0.25581395348837199"/>
    <x v="1"/>
  </r>
  <r>
    <x v="12"/>
    <x v="7"/>
    <x v="7"/>
    <n v="92"/>
    <n v="121"/>
    <n v="-29"/>
    <n v="-0.23966942148760301"/>
    <x v="1"/>
  </r>
  <r>
    <x v="12"/>
    <x v="7"/>
    <x v="8"/>
    <n v="179"/>
    <n v="216"/>
    <n v="-37"/>
    <n v="-0.171296296296296"/>
    <x v="1"/>
  </r>
  <r>
    <x v="12"/>
    <x v="7"/>
    <x v="9"/>
    <n v="522"/>
    <n v="504"/>
    <n v="18"/>
    <n v="3.5714285714285698E-2"/>
    <x v="1"/>
  </r>
  <r>
    <x v="12"/>
    <x v="9"/>
    <x v="5"/>
    <n v="638"/>
    <n v="574"/>
    <n v="64"/>
    <n v="0.111498257839721"/>
    <x v="1"/>
  </r>
  <r>
    <x v="12"/>
    <x v="9"/>
    <x v="6"/>
    <n v="243"/>
    <n v="240"/>
    <n v="3"/>
    <n v="1.2500000000000001E-2"/>
    <x v="1"/>
  </r>
  <r>
    <x v="12"/>
    <x v="9"/>
    <x v="7"/>
    <n v="586"/>
    <n v="622"/>
    <n v="-36"/>
    <n v="-5.78778135048231E-2"/>
    <x v="1"/>
  </r>
  <r>
    <x v="12"/>
    <x v="9"/>
    <x v="8"/>
    <n v="1274"/>
    <n v="1347"/>
    <n v="-73"/>
    <n v="-5.4194506310319197E-2"/>
    <x v="1"/>
  </r>
  <r>
    <x v="12"/>
    <x v="9"/>
    <x v="9"/>
    <n v="282"/>
    <n v="246"/>
    <n v="36"/>
    <n v="0.146341463414634"/>
    <x v="1"/>
  </r>
  <r>
    <x v="12"/>
    <x v="10"/>
    <x v="5"/>
    <n v="488"/>
    <n v="487"/>
    <n v="1"/>
    <n v="2.05338809034908E-3"/>
    <x v="1"/>
  </r>
  <r>
    <x v="12"/>
    <x v="10"/>
    <x v="6"/>
    <n v="206"/>
    <n v="201"/>
    <n v="5"/>
    <n v="2.48756218905473E-2"/>
    <x v="1"/>
  </r>
  <r>
    <x v="12"/>
    <x v="10"/>
    <x v="7"/>
    <n v="37"/>
    <n v="33"/>
    <n v="4"/>
    <n v="0.12121212121212099"/>
    <x v="1"/>
  </r>
  <r>
    <x v="12"/>
    <x v="10"/>
    <x v="8"/>
    <n v="12"/>
    <n v="19"/>
    <n v="-7"/>
    <n v="-0.36842105263157898"/>
    <x v="1"/>
  </r>
  <r>
    <x v="12"/>
    <x v="10"/>
    <x v="9"/>
    <n v="314"/>
    <n v="305"/>
    <n v="9"/>
    <n v="2.9508196721311501E-2"/>
    <x v="1"/>
  </r>
  <r>
    <x v="12"/>
    <x v="11"/>
    <x v="5"/>
    <n v="51"/>
    <n v="61"/>
    <n v="-10"/>
    <n v="-0.16393442622950799"/>
    <x v="1"/>
  </r>
  <r>
    <x v="12"/>
    <x v="11"/>
    <x v="6"/>
    <n v="169"/>
    <n v="157"/>
    <n v="12"/>
    <n v="7.6433121019108305E-2"/>
    <x v="1"/>
  </r>
  <r>
    <x v="12"/>
    <x v="11"/>
    <x v="7"/>
    <n v="207"/>
    <n v="256"/>
    <n v="-49"/>
    <n v="-0.19140625"/>
    <x v="1"/>
  </r>
  <r>
    <x v="12"/>
    <x v="11"/>
    <x v="8"/>
    <n v="306"/>
    <n v="341"/>
    <n v="-35"/>
    <n v="-0.102639296187683"/>
    <x v="1"/>
  </r>
  <r>
    <x v="12"/>
    <x v="11"/>
    <x v="9"/>
    <n v="256"/>
    <n v="278"/>
    <n v="-22"/>
    <n v="-7.9136690647481994E-2"/>
    <x v="1"/>
  </r>
  <r>
    <x v="12"/>
    <x v="12"/>
    <x v="5"/>
    <n v="1215"/>
    <n v="1047"/>
    <n v="168"/>
    <n v="0.16045845272206299"/>
    <x v="1"/>
  </r>
  <r>
    <x v="12"/>
    <x v="12"/>
    <x v="6"/>
    <n v="469"/>
    <n v="479"/>
    <n v="-10"/>
    <n v="-2.0876826722338201E-2"/>
    <x v="1"/>
  </r>
  <r>
    <x v="12"/>
    <x v="12"/>
    <x v="7"/>
    <n v="958"/>
    <n v="851"/>
    <n v="107"/>
    <n v="0.12573443008225599"/>
    <x v="1"/>
  </r>
  <r>
    <x v="12"/>
    <x v="12"/>
    <x v="8"/>
    <n v="510"/>
    <n v="500"/>
    <n v="10"/>
    <n v="0.02"/>
    <x v="1"/>
  </r>
  <r>
    <x v="12"/>
    <x v="12"/>
    <x v="9"/>
    <n v="992"/>
    <n v="1044"/>
    <n v="-52"/>
    <n v="-4.9808429118773902E-2"/>
    <x v="1"/>
  </r>
  <r>
    <x v="12"/>
    <x v="14"/>
    <x v="5"/>
    <n v="41"/>
    <n v="37"/>
    <n v="4"/>
    <n v="0.108108108108108"/>
    <x v="1"/>
  </r>
  <r>
    <x v="12"/>
    <x v="14"/>
    <x v="6"/>
    <n v="71"/>
    <n v="53"/>
    <n v="18"/>
    <n v="0.339622641509434"/>
    <x v="1"/>
  </r>
  <r>
    <x v="12"/>
    <x v="14"/>
    <x v="7"/>
    <n v="71"/>
    <n v="89"/>
    <n v="-18"/>
    <n v="-0.202247191011236"/>
    <x v="1"/>
  </r>
  <r>
    <x v="12"/>
    <x v="14"/>
    <x v="8"/>
    <n v="215"/>
    <n v="223"/>
    <n v="-8"/>
    <n v="-3.5874439461883401E-2"/>
    <x v="1"/>
  </r>
  <r>
    <x v="12"/>
    <x v="14"/>
    <x v="9"/>
    <n v="278"/>
    <n v="243"/>
    <n v="35"/>
    <n v="0.14403292181069999"/>
    <x v="1"/>
  </r>
  <r>
    <x v="12"/>
    <x v="15"/>
    <x v="5"/>
    <n v="436"/>
    <n v="458"/>
    <n v="-22"/>
    <n v="-4.8034934497816602E-2"/>
    <x v="1"/>
  </r>
  <r>
    <x v="12"/>
    <x v="15"/>
    <x v="6"/>
    <n v="200"/>
    <n v="195"/>
    <n v="5"/>
    <n v="2.5641025641025599E-2"/>
    <x v="1"/>
  </r>
  <r>
    <x v="12"/>
    <x v="15"/>
    <x v="7"/>
    <n v="175"/>
    <n v="188"/>
    <n v="-13"/>
    <n v="-6.9148936170212796E-2"/>
    <x v="1"/>
  </r>
  <r>
    <x v="12"/>
    <x v="15"/>
    <x v="8"/>
    <n v="114"/>
    <n v="118"/>
    <n v="-4"/>
    <n v="-3.3898305084745797E-2"/>
    <x v="1"/>
  </r>
  <r>
    <x v="12"/>
    <x v="15"/>
    <x v="9"/>
    <n v="635"/>
    <n v="669"/>
    <n v="-34"/>
    <n v="-5.08221225710015E-2"/>
    <x v="1"/>
  </r>
  <r>
    <x v="13"/>
    <x v="0"/>
    <x v="5"/>
    <n v="4592"/>
    <n v="4439"/>
    <n v="153"/>
    <n v="3.4467222347375502E-2"/>
    <x v="1"/>
  </r>
  <r>
    <x v="13"/>
    <x v="0"/>
    <x v="6"/>
    <n v="3038"/>
    <n v="3008"/>
    <n v="30"/>
    <n v="9.9734042553191495E-3"/>
    <x v="1"/>
  </r>
  <r>
    <x v="13"/>
    <x v="0"/>
    <x v="7"/>
    <n v="3175"/>
    <n v="3083"/>
    <n v="92"/>
    <n v="2.98410638987999E-2"/>
    <x v="1"/>
  </r>
  <r>
    <x v="13"/>
    <x v="0"/>
    <x v="8"/>
    <n v="2966"/>
    <n v="2958"/>
    <n v="8"/>
    <n v="2.70453008789723E-3"/>
    <x v="1"/>
  </r>
  <r>
    <x v="13"/>
    <x v="0"/>
    <x v="9"/>
    <n v="4569"/>
    <n v="4382"/>
    <n v="187"/>
    <n v="4.2674577818347798E-2"/>
    <x v="1"/>
  </r>
  <r>
    <x v="13"/>
    <x v="3"/>
    <x v="5"/>
    <n v="1090"/>
    <n v="1056"/>
    <n v="34"/>
    <n v="3.2196969696969703E-2"/>
    <x v="1"/>
  </r>
  <r>
    <x v="13"/>
    <x v="3"/>
    <x v="6"/>
    <n v="993"/>
    <n v="1070"/>
    <n v="-77"/>
    <n v="-7.1962616822429895E-2"/>
    <x v="1"/>
  </r>
  <r>
    <x v="13"/>
    <x v="3"/>
    <x v="7"/>
    <n v="273"/>
    <n v="237"/>
    <n v="36"/>
    <n v="0.151898734177215"/>
    <x v="1"/>
  </r>
  <r>
    <x v="13"/>
    <x v="3"/>
    <x v="8"/>
    <n v="102"/>
    <n v="89"/>
    <n v="13"/>
    <n v="0.14606741573033699"/>
    <x v="1"/>
  </r>
  <r>
    <x v="13"/>
    <x v="3"/>
    <x v="9"/>
    <n v="774"/>
    <n v="792"/>
    <n v="-18"/>
    <n v="-2.27272727272727E-2"/>
    <x v="1"/>
  </r>
  <r>
    <x v="13"/>
    <x v="4"/>
    <x v="5"/>
    <n v="469"/>
    <n v="409"/>
    <n v="60"/>
    <n v="0.14669926650366699"/>
    <x v="1"/>
  </r>
  <r>
    <x v="13"/>
    <x v="4"/>
    <x v="6"/>
    <n v="642"/>
    <n v="590"/>
    <n v="52"/>
    <n v="8.8135593220338995E-2"/>
    <x v="1"/>
  </r>
  <r>
    <x v="13"/>
    <x v="4"/>
    <x v="7"/>
    <n v="814"/>
    <n v="674"/>
    <n v="140"/>
    <n v="0.207715133531157"/>
    <x v="1"/>
  </r>
  <r>
    <x v="13"/>
    <x v="4"/>
    <x v="8"/>
    <n v="439"/>
    <n v="406"/>
    <n v="33"/>
    <n v="8.1280788177339899E-2"/>
    <x v="1"/>
  </r>
  <r>
    <x v="13"/>
    <x v="4"/>
    <x v="9"/>
    <n v="442"/>
    <n v="464"/>
    <n v="-22"/>
    <n v="-4.7413793103448301E-2"/>
    <x v="1"/>
  </r>
  <r>
    <x v="13"/>
    <x v="6"/>
    <x v="5"/>
    <n v="431"/>
    <n v="501"/>
    <n v="-70"/>
    <n v="-0.139720558882236"/>
    <x v="1"/>
  </r>
  <r>
    <x v="13"/>
    <x v="6"/>
    <x v="6"/>
    <n v="59"/>
    <n v="65"/>
    <n v="-6"/>
    <n v="-9.2307692307692299E-2"/>
    <x v="1"/>
  </r>
  <r>
    <x v="13"/>
    <x v="6"/>
    <x v="7"/>
    <n v="133"/>
    <n v="148"/>
    <n v="-15"/>
    <n v="-0.101351351351351"/>
    <x v="1"/>
  </r>
  <r>
    <x v="13"/>
    <x v="6"/>
    <x v="8"/>
    <n v="99"/>
    <n v="100"/>
    <n v="-1"/>
    <n v="-0.01"/>
    <x v="1"/>
  </r>
  <r>
    <x v="13"/>
    <x v="6"/>
    <x v="9"/>
    <n v="294"/>
    <n v="198"/>
    <n v="96"/>
    <n v="0.48484848484848497"/>
    <x v="1"/>
  </r>
  <r>
    <x v="13"/>
    <x v="7"/>
    <x v="5"/>
    <n v="75"/>
    <n v="64"/>
    <n v="11"/>
    <n v="0.171875"/>
    <x v="1"/>
  </r>
  <r>
    <x v="13"/>
    <x v="7"/>
    <x v="6"/>
    <n v="80"/>
    <n v="79"/>
    <n v="1"/>
    <n v="1.26582278481013E-2"/>
    <x v="1"/>
  </r>
  <r>
    <x v="13"/>
    <x v="7"/>
    <x v="7"/>
    <n v="79"/>
    <n v="93"/>
    <n v="-14"/>
    <n v="-0.15053763440860199"/>
    <x v="1"/>
  </r>
  <r>
    <x v="13"/>
    <x v="7"/>
    <x v="8"/>
    <n v="185"/>
    <n v="197"/>
    <n v="-12"/>
    <n v="-6.0913705583756299E-2"/>
    <x v="1"/>
  </r>
  <r>
    <x v="13"/>
    <x v="7"/>
    <x v="9"/>
    <n v="519"/>
    <n v="459"/>
    <n v="60"/>
    <n v="0.13071895424836599"/>
    <x v="1"/>
  </r>
  <r>
    <x v="13"/>
    <x v="9"/>
    <x v="5"/>
    <n v="543"/>
    <n v="467"/>
    <n v="76"/>
    <n v="0.162740899357602"/>
    <x v="1"/>
  </r>
  <r>
    <x v="13"/>
    <x v="9"/>
    <x v="6"/>
    <n v="207"/>
    <n v="213"/>
    <n v="-6"/>
    <n v="-2.8169014084507001E-2"/>
    <x v="1"/>
  </r>
  <r>
    <x v="13"/>
    <x v="9"/>
    <x v="7"/>
    <n v="546"/>
    <n v="604"/>
    <n v="-58"/>
    <n v="-9.6026490066225198E-2"/>
    <x v="1"/>
  </r>
  <r>
    <x v="13"/>
    <x v="9"/>
    <x v="8"/>
    <n v="1093"/>
    <n v="1177"/>
    <n v="-84"/>
    <n v="-7.1367884451996599E-2"/>
    <x v="1"/>
  </r>
  <r>
    <x v="13"/>
    <x v="9"/>
    <x v="9"/>
    <n v="276"/>
    <n v="256"/>
    <n v="20"/>
    <n v="7.8125E-2"/>
    <x v="1"/>
  </r>
  <r>
    <x v="13"/>
    <x v="10"/>
    <x v="5"/>
    <n v="467"/>
    <n v="416"/>
    <n v="51"/>
    <n v="0.12259615384615399"/>
    <x v="1"/>
  </r>
  <r>
    <x v="13"/>
    <x v="10"/>
    <x v="6"/>
    <n v="206"/>
    <n v="186"/>
    <n v="20"/>
    <n v="0.10752688172043"/>
    <x v="1"/>
  </r>
  <r>
    <x v="13"/>
    <x v="10"/>
    <x v="7"/>
    <n v="44"/>
    <n v="32"/>
    <n v="12"/>
    <n v="0.375"/>
    <x v="1"/>
  </r>
  <r>
    <x v="13"/>
    <x v="10"/>
    <x v="8"/>
    <n v="10"/>
    <n v="24"/>
    <n v="-14"/>
    <n v="-0.58333333333333304"/>
    <x v="1"/>
  </r>
  <r>
    <x v="13"/>
    <x v="10"/>
    <x v="9"/>
    <n v="261"/>
    <n v="271"/>
    <n v="-10"/>
    <n v="-3.6900369003690002E-2"/>
    <x v="1"/>
  </r>
  <r>
    <x v="13"/>
    <x v="11"/>
    <x v="5"/>
    <n v="46"/>
    <n v="58"/>
    <n v="-12"/>
    <n v="-0.20689655172413801"/>
    <x v="1"/>
  </r>
  <r>
    <x v="13"/>
    <x v="11"/>
    <x v="6"/>
    <n v="154"/>
    <n v="125"/>
    <n v="29"/>
    <n v="0.23200000000000001"/>
    <x v="1"/>
  </r>
  <r>
    <x v="13"/>
    <x v="11"/>
    <x v="7"/>
    <n v="218"/>
    <n v="201"/>
    <n v="17"/>
    <n v="8.45771144278607E-2"/>
    <x v="1"/>
  </r>
  <r>
    <x v="13"/>
    <x v="11"/>
    <x v="8"/>
    <n v="300"/>
    <n v="234"/>
    <n v="66"/>
    <n v="0.28205128205128199"/>
    <x v="1"/>
  </r>
  <r>
    <x v="13"/>
    <x v="11"/>
    <x v="9"/>
    <n v="252"/>
    <n v="240"/>
    <n v="12"/>
    <n v="0.05"/>
    <x v="1"/>
  </r>
  <r>
    <x v="13"/>
    <x v="12"/>
    <x v="5"/>
    <n v="1068"/>
    <n v="1037"/>
    <n v="31"/>
    <n v="2.9893924783027999E-2"/>
    <x v="1"/>
  </r>
  <r>
    <x v="13"/>
    <x v="12"/>
    <x v="6"/>
    <n v="443"/>
    <n v="460"/>
    <n v="-17"/>
    <n v="-3.6956521739130402E-2"/>
    <x v="1"/>
  </r>
  <r>
    <x v="13"/>
    <x v="12"/>
    <x v="7"/>
    <n v="836"/>
    <n v="866"/>
    <n v="-30"/>
    <n v="-3.4642032332563501E-2"/>
    <x v="1"/>
  </r>
  <r>
    <x v="13"/>
    <x v="12"/>
    <x v="8"/>
    <n v="449"/>
    <n v="426"/>
    <n v="23"/>
    <n v="5.39906103286385E-2"/>
    <x v="1"/>
  </r>
  <r>
    <x v="13"/>
    <x v="12"/>
    <x v="9"/>
    <n v="933"/>
    <n v="887"/>
    <n v="46"/>
    <n v="5.1860202931228901E-2"/>
    <x v="1"/>
  </r>
  <r>
    <x v="13"/>
    <x v="14"/>
    <x v="5"/>
    <n v="33"/>
    <n v="32"/>
    <n v="1"/>
    <n v="3.125E-2"/>
    <x v="1"/>
  </r>
  <r>
    <x v="13"/>
    <x v="14"/>
    <x v="6"/>
    <n v="53"/>
    <n v="48"/>
    <n v="5"/>
    <n v="0.104166666666667"/>
    <x v="1"/>
  </r>
  <r>
    <x v="13"/>
    <x v="14"/>
    <x v="7"/>
    <n v="64"/>
    <n v="55"/>
    <n v="9"/>
    <n v="0.163636363636364"/>
    <x v="1"/>
  </r>
  <r>
    <x v="13"/>
    <x v="14"/>
    <x v="8"/>
    <n v="203"/>
    <n v="206"/>
    <n v="-3"/>
    <n v="-1.45631067961165E-2"/>
    <x v="1"/>
  </r>
  <r>
    <x v="13"/>
    <x v="14"/>
    <x v="9"/>
    <n v="235"/>
    <n v="233"/>
    <n v="2"/>
    <n v="8.58369098712446E-3"/>
    <x v="1"/>
  </r>
  <r>
    <x v="13"/>
    <x v="15"/>
    <x v="5"/>
    <n v="370"/>
    <n v="399"/>
    <n v="-29"/>
    <n v="-7.2681704260651597E-2"/>
    <x v="1"/>
  </r>
  <r>
    <x v="13"/>
    <x v="15"/>
    <x v="6"/>
    <n v="201"/>
    <n v="172"/>
    <n v="29"/>
    <n v="0.168604651162791"/>
    <x v="1"/>
  </r>
  <r>
    <x v="13"/>
    <x v="15"/>
    <x v="7"/>
    <n v="168"/>
    <n v="173"/>
    <n v="-5"/>
    <n v="-2.8901734104046201E-2"/>
    <x v="1"/>
  </r>
  <r>
    <x v="13"/>
    <x v="15"/>
    <x v="8"/>
    <n v="86"/>
    <n v="99"/>
    <n v="-13"/>
    <n v="-0.13131313131313099"/>
    <x v="1"/>
  </r>
  <r>
    <x v="13"/>
    <x v="15"/>
    <x v="9"/>
    <n v="583"/>
    <n v="582"/>
    <n v="1"/>
    <n v="1.7182130584192401E-3"/>
    <x v="1"/>
  </r>
  <r>
    <x v="14"/>
    <x v="0"/>
    <x v="5"/>
    <n v="5214"/>
    <n v="4962.5714285714303"/>
    <n v="251.42857142857201"/>
    <n v="5.06649778340722E-2"/>
    <x v="1"/>
  </r>
  <r>
    <x v="14"/>
    <x v="0"/>
    <x v="6"/>
    <n v="3183"/>
    <n v="3318.8571428571399"/>
    <n v="-135.857142857143"/>
    <n v="-4.0934917355371997E-2"/>
    <x v="1"/>
  </r>
  <r>
    <x v="14"/>
    <x v="0"/>
    <x v="7"/>
    <n v="3320"/>
    <n v="3320.9523809523798"/>
    <n v="-0.95238095238119103"/>
    <n v="-2.8677946659026401E-4"/>
    <x v="1"/>
  </r>
  <r>
    <x v="14"/>
    <x v="0"/>
    <x v="8"/>
    <n v="3184"/>
    <n v="3222.4761904761899"/>
    <n v="-38.476190476190801"/>
    <n v="-1.19399456200498E-2"/>
    <x v="1"/>
  </r>
  <r>
    <x v="14"/>
    <x v="0"/>
    <x v="9"/>
    <n v="4939"/>
    <n v="4854.6666666666697"/>
    <n v="84.333333333333002"/>
    <n v="1.7371601208459101E-2"/>
    <x v="1"/>
  </r>
  <r>
    <x v="14"/>
    <x v="3"/>
    <x v="5"/>
    <n v="1219"/>
    <n v="1255.0476190476199"/>
    <n v="-36.047619047619001"/>
    <n v="-2.8722112611929002E-2"/>
    <x v="1"/>
  </r>
  <r>
    <x v="14"/>
    <x v="3"/>
    <x v="6"/>
    <n v="1065"/>
    <n v="1198.4761904761899"/>
    <n v="-133.47619047619099"/>
    <n v="-0.111371582962492"/>
    <x v="1"/>
  </r>
  <r>
    <x v="14"/>
    <x v="3"/>
    <x v="7"/>
    <n v="296"/>
    <n v="269.23809523809501"/>
    <n v="26.761904761904798"/>
    <n v="9.9398655818889306E-2"/>
    <x v="1"/>
  </r>
  <r>
    <x v="14"/>
    <x v="3"/>
    <x v="8"/>
    <n v="88"/>
    <n v="98.476190476190496"/>
    <n v="-10.476190476190499"/>
    <n v="-0.10638297872340401"/>
    <x v="1"/>
  </r>
  <r>
    <x v="14"/>
    <x v="3"/>
    <x v="9"/>
    <n v="910"/>
    <n v="865.33333333333303"/>
    <n v="44.6666666666666"/>
    <n v="5.1617873651771902E-2"/>
    <x v="1"/>
  </r>
  <r>
    <x v="14"/>
    <x v="4"/>
    <x v="5"/>
    <n v="544"/>
    <n v="509.142857142857"/>
    <n v="34.857142857142797"/>
    <n v="6.8462401795735095E-2"/>
    <x v="1"/>
  </r>
  <r>
    <x v="14"/>
    <x v="4"/>
    <x v="6"/>
    <n v="653"/>
    <n v="609.71428571428601"/>
    <n v="43.285714285714199"/>
    <n v="7.0993439550140494E-2"/>
    <x v="1"/>
  </r>
  <r>
    <x v="14"/>
    <x v="4"/>
    <x v="7"/>
    <n v="806"/>
    <n v="752.19047619047603"/>
    <n v="53.809523809523697"/>
    <n v="7.1537097999493399E-2"/>
    <x v="1"/>
  </r>
  <r>
    <x v="14"/>
    <x v="4"/>
    <x v="8"/>
    <n v="469"/>
    <n v="443.142857142857"/>
    <n v="25.857142857142801"/>
    <n v="5.8349451966473197E-2"/>
    <x v="1"/>
  </r>
  <r>
    <x v="14"/>
    <x v="4"/>
    <x v="9"/>
    <n v="477"/>
    <n v="495.52380952380997"/>
    <n v="-18.5238095238096"/>
    <n v="-3.7382279454161199E-2"/>
    <x v="1"/>
  </r>
  <r>
    <x v="14"/>
    <x v="6"/>
    <x v="5"/>
    <n v="483"/>
    <n v="519.61904761904805"/>
    <n v="-36.619047619047599"/>
    <n v="-7.0472873900293206E-2"/>
    <x v="1"/>
  </r>
  <r>
    <x v="14"/>
    <x v="6"/>
    <x v="6"/>
    <n v="60"/>
    <n v="62.857142857142897"/>
    <n v="-2.8571428571428599"/>
    <n v="-4.5454545454545497E-2"/>
    <x v="1"/>
  </r>
  <r>
    <x v="14"/>
    <x v="6"/>
    <x v="7"/>
    <n v="151"/>
    <n v="173.90476190476201"/>
    <n v="-22.904761904761902"/>
    <n v="-0.13170865279298999"/>
    <x v="1"/>
  </r>
  <r>
    <x v="14"/>
    <x v="6"/>
    <x v="8"/>
    <n v="104"/>
    <n v="128.857142857143"/>
    <n v="-24.8571428571429"/>
    <n v="-0.19290465631928999"/>
    <x v="1"/>
  </r>
  <r>
    <x v="14"/>
    <x v="6"/>
    <x v="9"/>
    <n v="267"/>
    <n v="211.61904761904799"/>
    <n v="55.380952380952401"/>
    <n v="0.26170117011701199"/>
    <x v="1"/>
  </r>
  <r>
    <x v="14"/>
    <x v="7"/>
    <x v="5"/>
    <n v="81"/>
    <n v="84.857142857142904"/>
    <n v="-3.8571428571428599"/>
    <n v="-4.5454545454545497E-2"/>
    <x v="1"/>
  </r>
  <r>
    <x v="14"/>
    <x v="7"/>
    <x v="6"/>
    <n v="83"/>
    <n v="88"/>
    <n v="-5"/>
    <n v="-5.6818181818181802E-2"/>
    <x v="1"/>
  </r>
  <r>
    <x v="14"/>
    <x v="7"/>
    <x v="7"/>
    <n v="82"/>
    <n v="104.761904761905"/>
    <n v="-22.761904761904798"/>
    <n v="-0.21727272727272701"/>
    <x v="1"/>
  </r>
  <r>
    <x v="14"/>
    <x v="7"/>
    <x v="8"/>
    <n v="198"/>
    <n v="231.52380952381"/>
    <n v="-33.523809523809497"/>
    <n v="-0.144796380090498"/>
    <x v="1"/>
  </r>
  <r>
    <x v="14"/>
    <x v="7"/>
    <x v="9"/>
    <n v="540"/>
    <n v="550"/>
    <n v="-10"/>
    <n v="-1.8181818181818198E-2"/>
    <x v="1"/>
  </r>
  <r>
    <x v="14"/>
    <x v="9"/>
    <x v="5"/>
    <n v="661"/>
    <n v="557.33333333333303"/>
    <n v="103.666666666667"/>
    <n v="0.18600478468899501"/>
    <x v="1"/>
  </r>
  <r>
    <x v="14"/>
    <x v="9"/>
    <x v="6"/>
    <n v="250"/>
    <n v="244.09523809523799"/>
    <n v="5.9047619047618998"/>
    <n v="2.4190401872805301E-2"/>
    <x v="1"/>
  </r>
  <r>
    <x v="14"/>
    <x v="9"/>
    <x v="7"/>
    <n v="630"/>
    <n v="641.142857142857"/>
    <n v="-11.142857142857199"/>
    <n v="-1.73796791443852E-2"/>
    <x v="1"/>
  </r>
  <r>
    <x v="14"/>
    <x v="9"/>
    <x v="8"/>
    <n v="1249"/>
    <n v="1203.7142857142901"/>
    <n v="45.285714285714199"/>
    <n v="3.7621647282221601E-2"/>
    <x v="1"/>
  </r>
  <r>
    <x v="14"/>
    <x v="9"/>
    <x v="9"/>
    <n v="283"/>
    <n v="265.04761904761898"/>
    <n v="17.952380952380999"/>
    <n v="6.7732662594322701E-2"/>
    <x v="1"/>
  </r>
  <r>
    <x v="14"/>
    <x v="10"/>
    <x v="5"/>
    <n v="543"/>
    <n v="517.52380952380997"/>
    <n v="25.476190476190499"/>
    <n v="4.92270887007729E-2"/>
    <x v="1"/>
  </r>
  <r>
    <x v="14"/>
    <x v="10"/>
    <x v="6"/>
    <n v="235"/>
    <n v="199.04761904761901"/>
    <n v="35.952380952380899"/>
    <n v="0.18062200956937799"/>
    <x v="1"/>
  </r>
  <r>
    <x v="14"/>
    <x v="10"/>
    <x v="7"/>
    <n v="43"/>
    <n v="39.809523809523803"/>
    <n v="3.1904761904761898"/>
    <n v="8.0143540669856406E-2"/>
    <x v="1"/>
  </r>
  <r>
    <x v="14"/>
    <x v="10"/>
    <x v="8"/>
    <n v="14"/>
    <n v="18.8571428571429"/>
    <n v="-4.8571428571428603"/>
    <n v="-0.25757575757575801"/>
    <x v="1"/>
  </r>
  <r>
    <x v="14"/>
    <x v="10"/>
    <x v="9"/>
    <n v="279"/>
    <n v="303.80952380952402"/>
    <n v="-24.809523809523899"/>
    <n v="-8.1661442006269694E-2"/>
    <x v="1"/>
  </r>
  <r>
    <x v="14"/>
    <x v="11"/>
    <x v="5"/>
    <n v="62"/>
    <n v="71.238095238095198"/>
    <n v="-9.2380952380952408"/>
    <n v="-0.12967914438502701"/>
    <x v="1"/>
  </r>
  <r>
    <x v="14"/>
    <x v="11"/>
    <x v="6"/>
    <n v="134"/>
    <n v="176"/>
    <n v="-42"/>
    <n v="-0.23863636363636401"/>
    <x v="1"/>
  </r>
  <r>
    <x v="14"/>
    <x v="11"/>
    <x v="7"/>
    <n v="203"/>
    <n v="231.52380952381"/>
    <n v="-28.523809523809501"/>
    <n v="-0.123200329082682"/>
    <x v="1"/>
  </r>
  <r>
    <x v="14"/>
    <x v="11"/>
    <x v="8"/>
    <n v="290"/>
    <n v="323.71428571428601"/>
    <n v="-33.714285714285701"/>
    <n v="-0.10414827890556"/>
    <x v="1"/>
  </r>
  <r>
    <x v="14"/>
    <x v="11"/>
    <x v="9"/>
    <n v="274"/>
    <n v="308"/>
    <n v="-34"/>
    <n v="-0.11038961038961"/>
    <x v="1"/>
  </r>
  <r>
    <x v="14"/>
    <x v="12"/>
    <x v="5"/>
    <n v="1102"/>
    <n v="990"/>
    <n v="112"/>
    <n v="0.113131313131313"/>
    <x v="1"/>
  </r>
  <r>
    <x v="14"/>
    <x v="12"/>
    <x v="6"/>
    <n v="452"/>
    <n v="472.47619047619003"/>
    <n v="-20.476190476190499"/>
    <n v="-4.3338036686152E-2"/>
    <x v="1"/>
  </r>
  <r>
    <x v="14"/>
    <x v="12"/>
    <x v="7"/>
    <n v="852"/>
    <n v="871.61904761904805"/>
    <n v="-19.619047619047699"/>
    <n v="-2.2508741258741399E-2"/>
    <x v="1"/>
  </r>
  <r>
    <x v="14"/>
    <x v="12"/>
    <x v="8"/>
    <n v="478"/>
    <n v="494.47619047619003"/>
    <n v="-16.476190476190499"/>
    <n v="-3.3320493066255799E-2"/>
    <x v="1"/>
  </r>
  <r>
    <x v="14"/>
    <x v="12"/>
    <x v="9"/>
    <n v="985"/>
    <n v="943.90476190476204"/>
    <n v="41.095238095238102"/>
    <n v="4.3537483604076298E-2"/>
    <x v="1"/>
  </r>
  <r>
    <x v="14"/>
    <x v="14"/>
    <x v="5"/>
    <n v="39"/>
    <n v="36.6666666666667"/>
    <n v="2.3333333333333299"/>
    <n v="6.3636363636363505E-2"/>
    <x v="1"/>
  </r>
  <r>
    <x v="14"/>
    <x v="14"/>
    <x v="6"/>
    <n v="58"/>
    <n v="53.428571428571402"/>
    <n v="4.5714285714285703"/>
    <n v="8.5561497326203204E-2"/>
    <x v="1"/>
  </r>
  <r>
    <x v="14"/>
    <x v="14"/>
    <x v="7"/>
    <n v="79"/>
    <n v="71.238095238095198"/>
    <n v="7.7619047619047601"/>
    <n v="0.108957219251337"/>
    <x v="1"/>
  </r>
  <r>
    <x v="14"/>
    <x v="14"/>
    <x v="8"/>
    <n v="191"/>
    <n v="185.42857142857099"/>
    <n v="5.5714285714285596"/>
    <n v="3.0046224961479101E-2"/>
    <x v="1"/>
  </r>
  <r>
    <x v="14"/>
    <x v="14"/>
    <x v="9"/>
    <n v="283"/>
    <n v="268.19047619047598"/>
    <n v="14.8095238095238"/>
    <n v="5.52201704545454E-2"/>
    <x v="1"/>
  </r>
  <r>
    <x v="14"/>
    <x v="15"/>
    <x v="5"/>
    <n v="480"/>
    <n v="421.142857142857"/>
    <n v="58.857142857142797"/>
    <n v="0.13975576662143799"/>
    <x v="1"/>
  </r>
  <r>
    <x v="14"/>
    <x v="15"/>
    <x v="6"/>
    <n v="193"/>
    <n v="214.76190476190499"/>
    <n v="-21.761904761904798"/>
    <n v="-0.101330376940133"/>
    <x v="1"/>
  </r>
  <r>
    <x v="14"/>
    <x v="15"/>
    <x v="7"/>
    <n v="178"/>
    <n v="165.52380952381"/>
    <n v="12.476190476190499"/>
    <n v="7.5373993095512098E-2"/>
    <x v="1"/>
  </r>
  <r>
    <x v="14"/>
    <x v="15"/>
    <x v="8"/>
    <n v="103"/>
    <n v="94.285714285714306"/>
    <n v="8.71428571428571"/>
    <n v="9.2424242424242395E-2"/>
    <x v="1"/>
  </r>
  <r>
    <x v="14"/>
    <x v="15"/>
    <x v="9"/>
    <n v="641"/>
    <n v="643.23809523809496"/>
    <n v="-2.2380952380952999"/>
    <n v="-3.4794196031981998E-3"/>
    <x v="1"/>
  </r>
  <r>
    <x v="15"/>
    <x v="0"/>
    <x v="5"/>
    <n v="2616"/>
    <n v="4697"/>
    <n v="-2081"/>
    <n v="-0.44304875452416398"/>
    <x v="1"/>
  </r>
  <r>
    <x v="15"/>
    <x v="0"/>
    <x v="6"/>
    <n v="1790"/>
    <n v="3193"/>
    <n v="-1403"/>
    <n v="-0.439398684622612"/>
    <x v="1"/>
  </r>
  <r>
    <x v="15"/>
    <x v="0"/>
    <x v="7"/>
    <n v="1856"/>
    <n v="3123"/>
    <n v="-1267"/>
    <n v="-0.40569964777457601"/>
    <x v="1"/>
  </r>
  <r>
    <x v="15"/>
    <x v="0"/>
    <x v="8"/>
    <n v="2269"/>
    <n v="3198"/>
    <n v="-929"/>
    <n v="-0.290494058786742"/>
    <x v="1"/>
  </r>
  <r>
    <x v="15"/>
    <x v="0"/>
    <x v="9"/>
    <n v="2976"/>
    <n v="4576"/>
    <n v="-1600"/>
    <n v="-0.34965034965035002"/>
    <x v="1"/>
  </r>
  <r>
    <x v="15"/>
    <x v="3"/>
    <x v="5"/>
    <n v="490"/>
    <n v="1182"/>
    <n v="-692"/>
    <n v="-0.58544839255499204"/>
    <x v="1"/>
  </r>
  <r>
    <x v="15"/>
    <x v="3"/>
    <x v="6"/>
    <n v="616"/>
    <n v="1115"/>
    <n v="-499"/>
    <n v="-0.447533632286995"/>
    <x v="1"/>
  </r>
  <r>
    <x v="15"/>
    <x v="3"/>
    <x v="7"/>
    <n v="209"/>
    <n v="288"/>
    <n v="-79"/>
    <n v="-0.27430555555555602"/>
    <x v="1"/>
  </r>
  <r>
    <x v="15"/>
    <x v="3"/>
    <x v="8"/>
    <n v="55"/>
    <n v="101"/>
    <n v="-46"/>
    <n v="-0.45544554455445502"/>
    <x v="1"/>
  </r>
  <r>
    <x v="15"/>
    <x v="3"/>
    <x v="9"/>
    <n v="441"/>
    <n v="828"/>
    <n v="-387"/>
    <n v="-0.467391304347826"/>
    <x v="1"/>
  </r>
  <r>
    <x v="15"/>
    <x v="4"/>
    <x v="5"/>
    <n v="140"/>
    <n v="408"/>
    <n v="-268"/>
    <n v="-0.65686274509803899"/>
    <x v="1"/>
  </r>
  <r>
    <x v="15"/>
    <x v="4"/>
    <x v="6"/>
    <n v="266"/>
    <n v="587"/>
    <n v="-321"/>
    <n v="-0.54684838160136295"/>
    <x v="1"/>
  </r>
  <r>
    <x v="15"/>
    <x v="4"/>
    <x v="7"/>
    <n v="314"/>
    <n v="712"/>
    <n v="-398"/>
    <n v="-0.55898876404494402"/>
    <x v="1"/>
  </r>
  <r>
    <x v="15"/>
    <x v="4"/>
    <x v="8"/>
    <n v="313"/>
    <n v="467"/>
    <n v="-154"/>
    <n v="-0.32976445396145598"/>
    <x v="1"/>
  </r>
  <r>
    <x v="15"/>
    <x v="4"/>
    <x v="9"/>
    <n v="295"/>
    <n v="447"/>
    <n v="-152"/>
    <n v="-0.34004474272930701"/>
    <x v="1"/>
  </r>
  <r>
    <x v="15"/>
    <x v="6"/>
    <x v="5"/>
    <n v="351"/>
    <n v="503"/>
    <n v="-152"/>
    <n v="-0.302186878727634"/>
    <x v="1"/>
  </r>
  <r>
    <x v="15"/>
    <x v="6"/>
    <x v="6"/>
    <n v="59"/>
    <n v="65"/>
    <n v="-6"/>
    <n v="-9.2307692307692299E-2"/>
    <x v="1"/>
  </r>
  <r>
    <x v="15"/>
    <x v="6"/>
    <x v="7"/>
    <n v="125"/>
    <n v="164"/>
    <n v="-39"/>
    <n v="-0.23780487804878001"/>
    <x v="1"/>
  </r>
  <r>
    <x v="15"/>
    <x v="6"/>
    <x v="8"/>
    <n v="84"/>
    <n v="109"/>
    <n v="-25"/>
    <n v="-0.22935779816513799"/>
    <x v="1"/>
  </r>
  <r>
    <x v="15"/>
    <x v="6"/>
    <x v="9"/>
    <n v="214"/>
    <n v="253"/>
    <n v="-39"/>
    <n v="-0.154150197628458"/>
    <x v="1"/>
  </r>
  <r>
    <x v="15"/>
    <x v="7"/>
    <x v="5"/>
    <n v="75"/>
    <n v="77"/>
    <n v="-2"/>
    <n v="-2.5974025974026E-2"/>
    <x v="1"/>
  </r>
  <r>
    <x v="15"/>
    <x v="7"/>
    <x v="6"/>
    <n v="67"/>
    <n v="81"/>
    <n v="-14"/>
    <n v="-0.172839506172839"/>
    <x v="1"/>
  </r>
  <r>
    <x v="15"/>
    <x v="7"/>
    <x v="7"/>
    <n v="79"/>
    <n v="85"/>
    <n v="-6"/>
    <n v="-7.0588235294117604E-2"/>
    <x v="1"/>
  </r>
  <r>
    <x v="15"/>
    <x v="7"/>
    <x v="8"/>
    <n v="146"/>
    <n v="218"/>
    <n v="-72"/>
    <n v="-0.33027522935779802"/>
    <x v="1"/>
  </r>
  <r>
    <x v="15"/>
    <x v="7"/>
    <x v="9"/>
    <n v="467"/>
    <n v="483"/>
    <n v="-16"/>
    <n v="-3.3126293995859202E-2"/>
    <x v="1"/>
  </r>
  <r>
    <x v="15"/>
    <x v="9"/>
    <x v="5"/>
    <n v="418"/>
    <n v="544"/>
    <n v="-126"/>
    <n v="-0.23161764705882401"/>
    <x v="1"/>
  </r>
  <r>
    <x v="15"/>
    <x v="9"/>
    <x v="6"/>
    <n v="169"/>
    <n v="221"/>
    <n v="-52"/>
    <n v="-0.23529411764705899"/>
    <x v="1"/>
  </r>
  <r>
    <x v="15"/>
    <x v="9"/>
    <x v="7"/>
    <n v="404"/>
    <n v="574"/>
    <n v="-170"/>
    <n v="-0.29616724738675998"/>
    <x v="1"/>
  </r>
  <r>
    <x v="15"/>
    <x v="9"/>
    <x v="8"/>
    <n v="988"/>
    <n v="1229"/>
    <n v="-241"/>
    <n v="-0.19609438567941401"/>
    <x v="1"/>
  </r>
  <r>
    <x v="15"/>
    <x v="9"/>
    <x v="9"/>
    <n v="194"/>
    <n v="251"/>
    <n v="-57"/>
    <n v="-0.22709163346613501"/>
    <x v="1"/>
  </r>
  <r>
    <x v="15"/>
    <x v="10"/>
    <x v="5"/>
    <n v="369"/>
    <n v="508"/>
    <n v="-139"/>
    <n v="-0.273622047244095"/>
    <x v="1"/>
  </r>
  <r>
    <x v="15"/>
    <x v="10"/>
    <x v="6"/>
    <n v="168"/>
    <n v="228"/>
    <n v="-60"/>
    <n v="-0.26315789473684198"/>
    <x v="1"/>
  </r>
  <r>
    <x v="15"/>
    <x v="10"/>
    <x v="7"/>
    <n v="31"/>
    <n v="36"/>
    <n v="-5"/>
    <n v="-0.13888888888888901"/>
    <x v="1"/>
  </r>
  <r>
    <x v="15"/>
    <x v="10"/>
    <x v="8"/>
    <n v="12"/>
    <n v="18"/>
    <n v="-6"/>
    <n v="-0.33333333333333298"/>
    <x v="1"/>
  </r>
  <r>
    <x v="15"/>
    <x v="10"/>
    <x v="9"/>
    <n v="195"/>
    <n v="310"/>
    <n v="-115"/>
    <n v="-0.37096774193548399"/>
    <x v="1"/>
  </r>
  <r>
    <x v="15"/>
    <x v="11"/>
    <x v="5"/>
    <n v="19"/>
    <n v="60"/>
    <n v="-41"/>
    <n v="-0.68333333333333302"/>
    <x v="1"/>
  </r>
  <r>
    <x v="15"/>
    <x v="11"/>
    <x v="6"/>
    <n v="57"/>
    <n v="171"/>
    <n v="-114"/>
    <n v="-0.66666666666666696"/>
    <x v="1"/>
  </r>
  <r>
    <x v="15"/>
    <x v="11"/>
    <x v="7"/>
    <n v="74"/>
    <n v="219"/>
    <n v="-145"/>
    <n v="-0.66210045662100503"/>
    <x v="1"/>
  </r>
  <r>
    <x v="15"/>
    <x v="11"/>
    <x v="8"/>
    <n v="151"/>
    <n v="302"/>
    <n v="-151"/>
    <n v="-0.5"/>
    <x v="1"/>
  </r>
  <r>
    <x v="15"/>
    <x v="11"/>
    <x v="9"/>
    <n v="162"/>
    <n v="232"/>
    <n v="-70"/>
    <n v="-0.30172413793103398"/>
    <x v="1"/>
  </r>
  <r>
    <x v="15"/>
    <x v="12"/>
    <x v="5"/>
    <n v="409"/>
    <n v="973"/>
    <n v="-564"/>
    <n v="-0.57965056526207603"/>
    <x v="1"/>
  </r>
  <r>
    <x v="15"/>
    <x v="12"/>
    <x v="6"/>
    <n v="195"/>
    <n v="464"/>
    <n v="-269"/>
    <n v="-0.57974137931034497"/>
    <x v="1"/>
  </r>
  <r>
    <x v="15"/>
    <x v="12"/>
    <x v="7"/>
    <n v="396"/>
    <n v="825"/>
    <n v="-429"/>
    <n v="-0.52"/>
    <x v="1"/>
  </r>
  <r>
    <x v="15"/>
    <x v="12"/>
    <x v="8"/>
    <n v="266"/>
    <n v="460"/>
    <n v="-194"/>
    <n v="-0.421739130434783"/>
    <x v="1"/>
  </r>
  <r>
    <x v="15"/>
    <x v="12"/>
    <x v="9"/>
    <n v="380"/>
    <n v="922"/>
    <n v="-542"/>
    <n v="-0.58785249457700695"/>
    <x v="1"/>
  </r>
  <r>
    <x v="15"/>
    <x v="14"/>
    <x v="5"/>
    <n v="40"/>
    <n v="31"/>
    <n v="9"/>
    <n v="0.29032258064516098"/>
    <x v="1"/>
  </r>
  <r>
    <x v="15"/>
    <x v="14"/>
    <x v="6"/>
    <n v="53"/>
    <n v="60"/>
    <n v="-7"/>
    <n v="-0.116666666666667"/>
    <x v="1"/>
  </r>
  <r>
    <x v="15"/>
    <x v="14"/>
    <x v="7"/>
    <n v="74"/>
    <n v="68"/>
    <n v="6"/>
    <n v="8.8235294117647106E-2"/>
    <x v="1"/>
  </r>
  <r>
    <x v="15"/>
    <x v="14"/>
    <x v="8"/>
    <n v="179"/>
    <n v="177"/>
    <n v="2"/>
    <n v="1.12994350282486E-2"/>
    <x v="1"/>
  </r>
  <r>
    <x v="15"/>
    <x v="14"/>
    <x v="9"/>
    <n v="219"/>
    <n v="247"/>
    <n v="-28"/>
    <n v="-0.11336032388664"/>
    <x v="1"/>
  </r>
  <r>
    <x v="15"/>
    <x v="15"/>
    <x v="5"/>
    <n v="305"/>
    <n v="411"/>
    <n v="-106"/>
    <n v="-0.257907542579075"/>
    <x v="1"/>
  </r>
  <r>
    <x v="15"/>
    <x v="15"/>
    <x v="6"/>
    <n v="140"/>
    <n v="201"/>
    <n v="-61"/>
    <n v="-0.30348258706467701"/>
    <x v="1"/>
  </r>
  <r>
    <x v="15"/>
    <x v="15"/>
    <x v="7"/>
    <n v="150"/>
    <n v="152"/>
    <n v="-2"/>
    <n v="-1.3157894736842099E-2"/>
    <x v="1"/>
  </r>
  <r>
    <x v="15"/>
    <x v="15"/>
    <x v="8"/>
    <n v="75"/>
    <n v="117"/>
    <n v="-42"/>
    <n v="-0.35897435897435898"/>
    <x v="1"/>
  </r>
  <r>
    <x v="15"/>
    <x v="15"/>
    <x v="9"/>
    <n v="409"/>
    <n v="603"/>
    <n v="-194"/>
    <n v="-0.32172470978441098"/>
    <x v="1"/>
  </r>
  <r>
    <x v="16"/>
    <x v="0"/>
    <x v="5"/>
    <n v="2105"/>
    <n v="4475.8571428571404"/>
    <n v="-2370.8571428571399"/>
    <n v="-0.52969902013979797"/>
    <x v="1"/>
  </r>
  <r>
    <x v="16"/>
    <x v="0"/>
    <x v="6"/>
    <n v="1805"/>
    <n v="3039.0952380952399"/>
    <n v="-1234.0952380952399"/>
    <n v="-0.406073236082167"/>
    <x v="1"/>
  </r>
  <r>
    <x v="16"/>
    <x v="0"/>
    <x v="7"/>
    <n v="1759"/>
    <n v="3011.9523809523798"/>
    <n v="-1252.9523809523801"/>
    <n v="-0.41599342302888498"/>
    <x v="1"/>
  </r>
  <r>
    <x v="16"/>
    <x v="0"/>
    <x v="8"/>
    <n v="2480"/>
    <n v="3068.0476190476202"/>
    <n v="-588.04761904761904"/>
    <n v="-0.19166834810411501"/>
    <x v="1"/>
  </r>
  <r>
    <x v="16"/>
    <x v="0"/>
    <x v="9"/>
    <n v="2943"/>
    <n v="4466.8095238095202"/>
    <n v="-1523.80952380952"/>
    <n v="-0.34114047525132501"/>
    <x v="1"/>
  </r>
  <r>
    <x v="16"/>
    <x v="3"/>
    <x v="5"/>
    <n v="383"/>
    <n v="1142.7142857142901"/>
    <n v="-759.71428571428601"/>
    <n v="-0.66483310413801699"/>
    <x v="1"/>
  </r>
  <r>
    <x v="16"/>
    <x v="3"/>
    <x v="6"/>
    <n v="700"/>
    <n v="1098.38095238095"/>
    <n v="-398.38095238095201"/>
    <n v="-0.362698343882771"/>
    <x v="1"/>
  </r>
  <r>
    <x v="16"/>
    <x v="3"/>
    <x v="7"/>
    <n v="180"/>
    <n v="303.09523809523802"/>
    <n v="-123.095238095238"/>
    <n v="-0.406127258444619"/>
    <x v="1"/>
  </r>
  <r>
    <x v="16"/>
    <x v="3"/>
    <x v="8"/>
    <n v="72"/>
    <n v="99.523809523809504"/>
    <n v="-27.523809523809501"/>
    <n v="-0.276555023923445"/>
    <x v="1"/>
  </r>
  <r>
    <x v="16"/>
    <x v="3"/>
    <x v="9"/>
    <n v="404"/>
    <n v="827.857142857143"/>
    <n v="-423.857142857143"/>
    <n v="-0.51199309749784305"/>
    <x v="1"/>
  </r>
  <r>
    <x v="16"/>
    <x v="4"/>
    <x v="5"/>
    <n v="142"/>
    <n v="412.57142857142901"/>
    <n v="-270.57142857142901"/>
    <n v="-0.65581717451523502"/>
    <x v="1"/>
  </r>
  <r>
    <x v="16"/>
    <x v="4"/>
    <x v="6"/>
    <n v="352"/>
    <n v="579.04761904761904"/>
    <n v="-227.04761904761901"/>
    <n v="-0.39210526315789501"/>
    <x v="1"/>
  </r>
  <r>
    <x v="16"/>
    <x v="4"/>
    <x v="7"/>
    <n v="407"/>
    <n v="684"/>
    <n v="-277"/>
    <n v="-0.40497076023391798"/>
    <x v="1"/>
  </r>
  <r>
    <x v="16"/>
    <x v="4"/>
    <x v="8"/>
    <n v="325"/>
    <n v="421.61904761904799"/>
    <n v="-96.619047619047606"/>
    <n v="-0.229161960695731"/>
    <x v="1"/>
  </r>
  <r>
    <x v="16"/>
    <x v="4"/>
    <x v="9"/>
    <n v="292"/>
    <n v="445.142857142857"/>
    <n v="-153.142857142857"/>
    <n v="-0.34403080872913999"/>
    <x v="1"/>
  </r>
  <r>
    <x v="16"/>
    <x v="6"/>
    <x v="5"/>
    <n v="311"/>
    <n v="471.38095238095201"/>
    <n v="-160.38095238095201"/>
    <n v="-0.34023638751389002"/>
    <x v="1"/>
  </r>
  <r>
    <x v="16"/>
    <x v="6"/>
    <x v="6"/>
    <n v="37"/>
    <n v="57.904761904761898"/>
    <n v="-20.904761904761902"/>
    <n v="-0.36101973684210498"/>
    <x v="1"/>
  </r>
  <r>
    <x v="16"/>
    <x v="6"/>
    <x v="7"/>
    <n v="122"/>
    <n v="151.09523809523799"/>
    <n v="-29.095238095238098"/>
    <n v="-0.19256224393318599"/>
    <x v="1"/>
  </r>
  <r>
    <x v="16"/>
    <x v="6"/>
    <x v="8"/>
    <n v="78"/>
    <n v="88.6666666666667"/>
    <n v="-10.6666666666667"/>
    <n v="-0.12030075187969901"/>
    <x v="1"/>
  </r>
  <r>
    <x v="16"/>
    <x v="6"/>
    <x v="9"/>
    <n v="214"/>
    <n v="219.857142857143"/>
    <n v="-5.8571428571428603"/>
    <n v="-2.66406757634828E-2"/>
    <x v="1"/>
  </r>
  <r>
    <x v="16"/>
    <x v="7"/>
    <x v="5"/>
    <n v="49"/>
    <n v="77.809523809523796"/>
    <n v="-28.8095238095238"/>
    <n v="-0.37025703794369602"/>
    <x v="1"/>
  </r>
  <r>
    <x v="16"/>
    <x v="7"/>
    <x v="6"/>
    <n v="51"/>
    <n v="69.6666666666667"/>
    <n v="-18.6666666666667"/>
    <n v="-0.26794258373205698"/>
    <x v="1"/>
  </r>
  <r>
    <x v="16"/>
    <x v="7"/>
    <x v="7"/>
    <n v="59"/>
    <n v="86.857142857142904"/>
    <n v="-27.8571428571429"/>
    <n v="-0.32072368421052599"/>
    <x v="1"/>
  </r>
  <r>
    <x v="16"/>
    <x v="7"/>
    <x v="8"/>
    <n v="159"/>
    <n v="245.19047619047601"/>
    <n v="-86.190476190476204"/>
    <n v="-0.351524567877258"/>
    <x v="1"/>
  </r>
  <r>
    <x v="16"/>
    <x v="7"/>
    <x v="9"/>
    <n v="431"/>
    <n v="498.52380952380997"/>
    <n v="-67.523809523809504"/>
    <n v="-0.135447511701213"/>
    <x v="1"/>
  </r>
  <r>
    <x v="16"/>
    <x v="9"/>
    <x v="5"/>
    <n v="315"/>
    <n v="494.90476190476198"/>
    <n v="-179.90476190476201"/>
    <n v="-0.36351390358895402"/>
    <x v="1"/>
  </r>
  <r>
    <x v="16"/>
    <x v="9"/>
    <x v="6"/>
    <n v="130"/>
    <n v="215.333333333333"/>
    <n v="-85.3333333333333"/>
    <n v="-0.39628482972136198"/>
    <x v="1"/>
  </r>
  <r>
    <x v="16"/>
    <x v="9"/>
    <x v="7"/>
    <n v="375"/>
    <n v="596.23809523809496"/>
    <n v="-221.23809523809501"/>
    <n v="-0.37105662487021801"/>
    <x v="1"/>
  </r>
  <r>
    <x v="16"/>
    <x v="9"/>
    <x v="8"/>
    <n v="1043"/>
    <n v="1222.3333333333301"/>
    <n v="-179.333333333333"/>
    <n v="-0.146713935096809"/>
    <x v="1"/>
  </r>
  <r>
    <x v="16"/>
    <x v="9"/>
    <x v="9"/>
    <n v="176"/>
    <n v="204.47619047619"/>
    <n v="-28.476190476190499"/>
    <n v="-0.139264089427108"/>
    <x v="1"/>
  </r>
  <r>
    <x v="16"/>
    <x v="10"/>
    <x v="5"/>
    <n v="256"/>
    <n v="524.76190476190504"/>
    <n v="-268.76190476190499"/>
    <n v="-0.51215970961887503"/>
    <x v="1"/>
  </r>
  <r>
    <x v="16"/>
    <x v="10"/>
    <x v="6"/>
    <n v="155"/>
    <n v="254.23809523809501"/>
    <n v="-99.238095238095198"/>
    <n v="-0.39033526877692498"/>
    <x v="1"/>
  </r>
  <r>
    <x v="16"/>
    <x v="10"/>
    <x v="7"/>
    <n v="28"/>
    <n v="41.619047619047599"/>
    <n v="-13.619047619047601"/>
    <n v="-0.32723112128146498"/>
    <x v="1"/>
  </r>
  <r>
    <x v="16"/>
    <x v="10"/>
    <x v="8"/>
    <n v="8"/>
    <n v="9.0476190476190492"/>
    <n v="-1.0476190476190499"/>
    <n v="-0.115789473684211"/>
    <x v="1"/>
  </r>
  <r>
    <x v="16"/>
    <x v="10"/>
    <x v="9"/>
    <n v="167"/>
    <n v="278.66666666666703"/>
    <n v="-111.666666666667"/>
    <n v="-0.40071770334928197"/>
    <x v="1"/>
  </r>
  <r>
    <x v="16"/>
    <x v="11"/>
    <x v="5"/>
    <n v="34"/>
    <n v="47.952380952380999"/>
    <n v="-13.952380952381001"/>
    <n v="-0.29096325719960298"/>
    <x v="1"/>
  </r>
  <r>
    <x v="16"/>
    <x v="11"/>
    <x v="6"/>
    <n v="77"/>
    <n v="136.61904761904799"/>
    <n v="-59.619047619047599"/>
    <n v="-0.43638898570930601"/>
    <x v="1"/>
  </r>
  <r>
    <x v="16"/>
    <x v="11"/>
    <x v="7"/>
    <n v="116"/>
    <n v="197.23809523809501"/>
    <n v="-81.238095238095198"/>
    <n v="-0.41187831965234201"/>
    <x v="1"/>
  </r>
  <r>
    <x v="16"/>
    <x v="11"/>
    <x v="8"/>
    <n v="253"/>
    <n v="285"/>
    <n v="-32"/>
    <n v="-0.11228070175438599"/>
    <x v="1"/>
  </r>
  <r>
    <x v="16"/>
    <x v="11"/>
    <x v="9"/>
    <n v="226"/>
    <n v="275.04761904761898"/>
    <n v="-49.047619047619001"/>
    <n v="-0.17832409972299201"/>
    <x v="1"/>
  </r>
  <r>
    <x v="16"/>
    <x v="12"/>
    <x v="5"/>
    <n v="327"/>
    <n v="896.61904761904805"/>
    <n v="-569.61904761904805"/>
    <n v="-0.63529661692070705"/>
    <x v="1"/>
  </r>
  <r>
    <x v="16"/>
    <x v="12"/>
    <x v="6"/>
    <n v="130"/>
    <n v="404.42857142857099"/>
    <n v="-274.42857142857099"/>
    <n v="-0.67855881314023303"/>
    <x v="1"/>
  </r>
  <r>
    <x v="16"/>
    <x v="12"/>
    <x v="7"/>
    <n v="284"/>
    <n v="734.66666666666697"/>
    <n v="-450.66666666666703"/>
    <n v="-0.61343012704174205"/>
    <x v="1"/>
  </r>
  <r>
    <x v="16"/>
    <x v="12"/>
    <x v="8"/>
    <n v="254"/>
    <n v="407.142857142857"/>
    <n v="-153.142857142857"/>
    <n v="-0.376140350877193"/>
    <x v="1"/>
  </r>
  <r>
    <x v="16"/>
    <x v="12"/>
    <x v="9"/>
    <n v="420"/>
    <n v="890.28571428571399"/>
    <n v="-470.28571428571399"/>
    <n v="-0.52824133504492898"/>
    <x v="1"/>
  </r>
  <r>
    <x v="16"/>
    <x v="14"/>
    <x v="5"/>
    <n v="34"/>
    <n v="33.476190476190503"/>
    <n v="0.52380952380952595"/>
    <n v="1.5647226173542E-2"/>
    <x v="1"/>
  </r>
  <r>
    <x v="16"/>
    <x v="14"/>
    <x v="6"/>
    <n v="56"/>
    <n v="51.571428571428598"/>
    <n v="4.4285714285714297"/>
    <n v="8.5872576177285401E-2"/>
    <x v="1"/>
  </r>
  <r>
    <x v="16"/>
    <x v="14"/>
    <x v="7"/>
    <n v="67"/>
    <n v="72.380952380952394"/>
    <n v="-5.3809523809523796"/>
    <n v="-7.4342105263157904E-2"/>
    <x v="1"/>
  </r>
  <r>
    <x v="16"/>
    <x v="14"/>
    <x v="8"/>
    <n v="209"/>
    <n v="196.333333333333"/>
    <n v="12.6666666666667"/>
    <n v="6.4516129032257993E-2"/>
    <x v="1"/>
  </r>
  <r>
    <x v="16"/>
    <x v="14"/>
    <x v="9"/>
    <n v="221"/>
    <n v="231.61904761904799"/>
    <n v="-10.619047619047601"/>
    <n v="-4.5847039473684202E-2"/>
    <x v="1"/>
  </r>
  <r>
    <x v="16"/>
    <x v="15"/>
    <x v="5"/>
    <n v="254"/>
    <n v="373.66666666666703"/>
    <n v="-119.666666666667"/>
    <n v="-0.32024977698483498"/>
    <x v="1"/>
  </r>
  <r>
    <x v="16"/>
    <x v="15"/>
    <x v="6"/>
    <n v="117"/>
    <n v="171.90476190476201"/>
    <n v="-54.904761904761898"/>
    <n v="-0.31939058171745099"/>
    <x v="1"/>
  </r>
  <r>
    <x v="16"/>
    <x v="15"/>
    <x v="7"/>
    <n v="121"/>
    <n v="144.76190476190499"/>
    <n v="-23.761904761904798"/>
    <n v="-0.16414473684210501"/>
    <x v="1"/>
  </r>
  <r>
    <x v="16"/>
    <x v="15"/>
    <x v="8"/>
    <n v="79"/>
    <n v="93.190476190476204"/>
    <n v="-14.1904761904762"/>
    <n v="-0.15227388860500801"/>
    <x v="1"/>
  </r>
  <r>
    <x v="16"/>
    <x v="15"/>
    <x v="9"/>
    <n v="392"/>
    <n v="595.33333333333303"/>
    <n v="-203.333333333333"/>
    <n v="-0.34154535274356101"/>
    <x v="1"/>
  </r>
  <r>
    <x v="17"/>
    <x v="0"/>
    <x v="5"/>
    <n v="2869"/>
    <n v="4987.3999999999996"/>
    <n v="-2118.4"/>
    <n v="-0.42475037093475598"/>
    <x v="1"/>
  </r>
  <r>
    <x v="17"/>
    <x v="0"/>
    <x v="6"/>
    <n v="2339"/>
    <n v="3428.7"/>
    <n v="-1089.7"/>
    <n v="-0.317817248519847"/>
    <x v="1"/>
  </r>
  <r>
    <x v="17"/>
    <x v="0"/>
    <x v="7"/>
    <n v="2310"/>
    <n v="3364.9"/>
    <n v="-1054.9000000000001"/>
    <n v="-0.31350114416475999"/>
    <x v="1"/>
  </r>
  <r>
    <x v="17"/>
    <x v="0"/>
    <x v="8"/>
    <n v="3005"/>
    <n v="3357.2"/>
    <n v="-352.2"/>
    <n v="-0.10490885261527499"/>
    <x v="1"/>
  </r>
  <r>
    <x v="17"/>
    <x v="0"/>
    <x v="9"/>
    <n v="3780"/>
    <n v="5225"/>
    <n v="-1445"/>
    <n v="-0.276555023923445"/>
    <x v="1"/>
  </r>
  <r>
    <x v="17"/>
    <x v="3"/>
    <x v="5"/>
    <n v="518"/>
    <n v="1197.9000000000001"/>
    <n v="-679.9"/>
    <n v="-0.56757659236998104"/>
    <x v="1"/>
  </r>
  <r>
    <x v="17"/>
    <x v="3"/>
    <x v="6"/>
    <n v="877"/>
    <n v="1202.3"/>
    <n v="-325.3"/>
    <n v="-0.27056475089412002"/>
    <x v="1"/>
  </r>
  <r>
    <x v="17"/>
    <x v="3"/>
    <x v="7"/>
    <n v="234"/>
    <n v="281.60000000000002"/>
    <n v="-47.6"/>
    <n v="-0.16903409090909099"/>
    <x v="1"/>
  </r>
  <r>
    <x v="17"/>
    <x v="3"/>
    <x v="8"/>
    <n v="103"/>
    <n v="102.3"/>
    <n v="0.69999999999998896"/>
    <n v="6.8426197458454404E-3"/>
    <x v="1"/>
  </r>
  <r>
    <x v="17"/>
    <x v="3"/>
    <x v="9"/>
    <n v="607"/>
    <n v="917.4"/>
    <n v="-310.39999999999998"/>
    <n v="-0.33834750381513001"/>
    <x v="1"/>
  </r>
  <r>
    <x v="17"/>
    <x v="4"/>
    <x v="5"/>
    <n v="343"/>
    <n v="490.6"/>
    <n v="-147.6"/>
    <n v="-0.300856094578068"/>
    <x v="1"/>
  </r>
  <r>
    <x v="17"/>
    <x v="4"/>
    <x v="6"/>
    <n v="487"/>
    <n v="697.4"/>
    <n v="-210.4"/>
    <n v="-0.301691998852882"/>
    <x v="1"/>
  </r>
  <r>
    <x v="17"/>
    <x v="4"/>
    <x v="7"/>
    <n v="630"/>
    <n v="839.3"/>
    <n v="-209.3"/>
    <n v="-0.249374478732277"/>
    <x v="1"/>
  </r>
  <r>
    <x v="17"/>
    <x v="4"/>
    <x v="8"/>
    <n v="434"/>
    <n v="474.1"/>
    <n v="-40.1"/>
    <n v="-8.4581311959502303E-2"/>
    <x v="1"/>
  </r>
  <r>
    <x v="17"/>
    <x v="4"/>
    <x v="9"/>
    <n v="429"/>
    <n v="535.70000000000005"/>
    <n v="-106.7"/>
    <n v="-0.19917864476385999"/>
    <x v="1"/>
  </r>
  <r>
    <x v="17"/>
    <x v="6"/>
    <x v="5"/>
    <n v="351"/>
    <n v="508.2"/>
    <n v="-157.19999999999999"/>
    <n v="-0.30932703659976402"/>
    <x v="1"/>
  </r>
  <r>
    <x v="17"/>
    <x v="6"/>
    <x v="6"/>
    <n v="39"/>
    <n v="62.7"/>
    <n v="-23.7"/>
    <n v="-0.37799043062200999"/>
    <x v="1"/>
  </r>
  <r>
    <x v="17"/>
    <x v="6"/>
    <x v="7"/>
    <n v="115"/>
    <n v="165"/>
    <n v="-50"/>
    <n v="-0.30303030303030298"/>
    <x v="1"/>
  </r>
  <r>
    <x v="17"/>
    <x v="6"/>
    <x v="8"/>
    <n v="82"/>
    <n v="102.3"/>
    <n v="-20.3"/>
    <n v="-0.19843597262952101"/>
    <x v="1"/>
  </r>
  <r>
    <x v="17"/>
    <x v="6"/>
    <x v="9"/>
    <n v="281"/>
    <n v="283.8"/>
    <n v="-2.80000000000001"/>
    <n v="-9.8661028893587393E-3"/>
    <x v="1"/>
  </r>
  <r>
    <x v="17"/>
    <x v="7"/>
    <x v="5"/>
    <n v="59"/>
    <n v="99"/>
    <n v="-40"/>
    <n v="-0.40404040404040398"/>
    <x v="1"/>
  </r>
  <r>
    <x v="17"/>
    <x v="7"/>
    <x v="6"/>
    <n v="70"/>
    <n v="69.3"/>
    <n v="0.69999999999998896"/>
    <n v="1.0101010101009901E-2"/>
    <x v="1"/>
  </r>
  <r>
    <x v="17"/>
    <x v="7"/>
    <x v="7"/>
    <n v="97"/>
    <n v="92.4"/>
    <n v="4.5999999999999899"/>
    <n v="4.9783549783549701E-2"/>
    <x v="1"/>
  </r>
  <r>
    <x v="17"/>
    <x v="7"/>
    <x v="8"/>
    <n v="168"/>
    <n v="212.3"/>
    <n v="-44.3"/>
    <n v="-0.20866698068770601"/>
    <x v="1"/>
  </r>
  <r>
    <x v="17"/>
    <x v="7"/>
    <x v="9"/>
    <n v="524"/>
    <n v="529.1"/>
    <n v="-5.1000000000000201"/>
    <n v="-9.6390096390096807E-3"/>
    <x v="1"/>
  </r>
  <r>
    <x v="17"/>
    <x v="9"/>
    <x v="5"/>
    <n v="444"/>
    <n v="621.5"/>
    <n v="-177.5"/>
    <n v="-0.28559935639581702"/>
    <x v="1"/>
  </r>
  <r>
    <x v="17"/>
    <x v="9"/>
    <x v="6"/>
    <n v="170"/>
    <n v="253"/>
    <n v="-83"/>
    <n v="-0.32806324110671897"/>
    <x v="1"/>
  </r>
  <r>
    <x v="17"/>
    <x v="9"/>
    <x v="7"/>
    <n v="478"/>
    <n v="671"/>
    <n v="-193"/>
    <n v="-0.28763040238450099"/>
    <x v="1"/>
  </r>
  <r>
    <x v="17"/>
    <x v="9"/>
    <x v="8"/>
    <n v="1294"/>
    <n v="1360.7"/>
    <n v="-66.7"/>
    <n v="-4.9018887337399897E-2"/>
    <x v="1"/>
  </r>
  <r>
    <x v="17"/>
    <x v="9"/>
    <x v="9"/>
    <n v="259"/>
    <n v="286"/>
    <n v="-27"/>
    <n v="-9.4405594405594401E-2"/>
    <x v="1"/>
  </r>
  <r>
    <x v="17"/>
    <x v="10"/>
    <x v="5"/>
    <n v="359"/>
    <n v="589.6"/>
    <n v="-230.6"/>
    <n v="-0.39111261872455899"/>
    <x v="1"/>
  </r>
  <r>
    <x v="17"/>
    <x v="10"/>
    <x v="6"/>
    <n v="204"/>
    <n v="266.2"/>
    <n v="-62.2"/>
    <n v="-0.233658903080391"/>
    <x v="1"/>
  </r>
  <r>
    <x v="17"/>
    <x v="10"/>
    <x v="7"/>
    <n v="40"/>
    <n v="44"/>
    <n v="-4"/>
    <n v="-9.0909090909090898E-2"/>
    <x v="1"/>
  </r>
  <r>
    <x v="17"/>
    <x v="10"/>
    <x v="8"/>
    <n v="15"/>
    <n v="18.7"/>
    <n v="-3.7"/>
    <n v="-0.19786096256684499"/>
    <x v="1"/>
  </r>
  <r>
    <x v="17"/>
    <x v="10"/>
    <x v="9"/>
    <n v="187"/>
    <n v="349.8"/>
    <n v="-162.80000000000001"/>
    <n v="-0.46540880503144699"/>
    <x v="1"/>
  </r>
  <r>
    <x v="17"/>
    <x v="11"/>
    <x v="5"/>
    <n v="34"/>
    <n v="56.1"/>
    <n v="-22.1"/>
    <n v="-0.39393939393939398"/>
    <x v="1"/>
  </r>
  <r>
    <x v="17"/>
    <x v="11"/>
    <x v="6"/>
    <n v="124"/>
    <n v="178.2"/>
    <n v="-54.2"/>
    <n v="-0.30415263748597099"/>
    <x v="1"/>
  </r>
  <r>
    <x v="17"/>
    <x v="11"/>
    <x v="7"/>
    <n v="186"/>
    <n v="178.2"/>
    <n v="7.7999999999999803"/>
    <n v="4.3771043771043697E-2"/>
    <x v="1"/>
  </r>
  <r>
    <x v="17"/>
    <x v="11"/>
    <x v="8"/>
    <n v="296"/>
    <n v="333.3"/>
    <n v="-37.299999999999997"/>
    <n v="-0.11191119111911201"/>
    <x v="1"/>
  </r>
  <r>
    <x v="17"/>
    <x v="11"/>
    <x v="9"/>
    <n v="285"/>
    <n v="326.7"/>
    <n v="-41.7"/>
    <n v="-0.12764003673094601"/>
    <x v="1"/>
  </r>
  <r>
    <x v="17"/>
    <x v="12"/>
    <x v="5"/>
    <n v="428"/>
    <n v="932.8"/>
    <n v="-504.8"/>
    <n v="-0.54116638078902202"/>
    <x v="1"/>
  </r>
  <r>
    <x v="17"/>
    <x v="12"/>
    <x v="6"/>
    <n v="151"/>
    <n v="442.2"/>
    <n v="-291.2"/>
    <n v="-0.658525554047942"/>
    <x v="1"/>
  </r>
  <r>
    <x v="17"/>
    <x v="12"/>
    <x v="7"/>
    <n v="340"/>
    <n v="847"/>
    <n v="-507"/>
    <n v="-0.59858323494687105"/>
    <x v="1"/>
  </r>
  <r>
    <x v="17"/>
    <x v="12"/>
    <x v="8"/>
    <n v="319"/>
    <n v="446.6"/>
    <n v="-127.6"/>
    <n v="-0.28571428571428598"/>
    <x v="1"/>
  </r>
  <r>
    <x v="17"/>
    <x v="12"/>
    <x v="9"/>
    <n v="493"/>
    <n v="1040.5999999999999"/>
    <n v="-547.6"/>
    <n v="-0.52623486450124901"/>
    <x v="1"/>
  </r>
  <r>
    <x v="17"/>
    <x v="14"/>
    <x v="5"/>
    <n v="44"/>
    <n v="42.9"/>
    <n v="1.0999999999999901"/>
    <n v="2.5641025641025501E-2"/>
    <x v="1"/>
  </r>
  <r>
    <x v="17"/>
    <x v="14"/>
    <x v="6"/>
    <n v="61"/>
    <n v="49.5"/>
    <n v="11.5"/>
    <n v="0.23232323232323199"/>
    <x v="1"/>
  </r>
  <r>
    <x v="17"/>
    <x v="14"/>
    <x v="7"/>
    <n v="54"/>
    <n v="64.900000000000006"/>
    <n v="-10.9"/>
    <n v="-0.16795069337442201"/>
    <x v="1"/>
  </r>
  <r>
    <x v="17"/>
    <x v="14"/>
    <x v="8"/>
    <n v="214"/>
    <n v="210.1"/>
    <n v="3.8999999999999799"/>
    <n v="1.8562589243217398E-2"/>
    <x v="1"/>
  </r>
  <r>
    <x v="17"/>
    <x v="14"/>
    <x v="9"/>
    <n v="246"/>
    <n v="261.8"/>
    <n v="-15.8"/>
    <n v="-6.0351413292589799E-2"/>
    <x v="1"/>
  </r>
  <r>
    <x v="17"/>
    <x v="15"/>
    <x v="5"/>
    <n v="289"/>
    <n v="448.8"/>
    <n v="-159.80000000000001"/>
    <n v="-0.35606060606060602"/>
    <x v="1"/>
  </r>
  <r>
    <x v="17"/>
    <x v="15"/>
    <x v="6"/>
    <n v="156"/>
    <n v="207.9"/>
    <n v="-51.9"/>
    <n v="-0.24963924963924999"/>
    <x v="1"/>
  </r>
  <r>
    <x v="17"/>
    <x v="15"/>
    <x v="7"/>
    <n v="136"/>
    <n v="181.5"/>
    <n v="-45.5"/>
    <n v="-0.25068870523415998"/>
    <x v="1"/>
  </r>
  <r>
    <x v="17"/>
    <x v="15"/>
    <x v="8"/>
    <n v="80"/>
    <n v="96.8"/>
    <n v="-16.8"/>
    <n v="-0.17355371900826499"/>
    <x v="1"/>
  </r>
  <r>
    <x v="17"/>
    <x v="15"/>
    <x v="9"/>
    <n v="469"/>
    <n v="694.1"/>
    <n v="-225.1"/>
    <n v="-0.32430485520818297"/>
    <x v="1"/>
  </r>
  <r>
    <x v="18"/>
    <x v="0"/>
    <x v="5"/>
    <n v="3269"/>
    <n v="5052"/>
    <n v="-1783"/>
    <n v="-0.352929532858274"/>
    <x v="1"/>
  </r>
  <r>
    <x v="18"/>
    <x v="0"/>
    <x v="6"/>
    <n v="2638"/>
    <n v="3482"/>
    <n v="-844"/>
    <n v="-0.24238943136128699"/>
    <x v="1"/>
  </r>
  <r>
    <x v="18"/>
    <x v="0"/>
    <x v="7"/>
    <n v="2551"/>
    <n v="3316"/>
    <n v="-765"/>
    <n v="-0.23069963811821501"/>
    <x v="1"/>
  </r>
  <r>
    <x v="18"/>
    <x v="0"/>
    <x v="8"/>
    <n v="3190"/>
    <n v="3374"/>
    <n v="-184"/>
    <n v="-5.4534676941315897E-2"/>
    <x v="1"/>
  </r>
  <r>
    <x v="18"/>
    <x v="0"/>
    <x v="9"/>
    <n v="4587"/>
    <n v="5501"/>
    <n v="-914"/>
    <n v="-0.16615160879839999"/>
    <x v="1"/>
  </r>
  <r>
    <x v="18"/>
    <x v="3"/>
    <x v="5"/>
    <n v="594"/>
    <n v="1288"/>
    <n v="-694"/>
    <n v="-0.53881987577639801"/>
    <x v="1"/>
  </r>
  <r>
    <x v="18"/>
    <x v="3"/>
    <x v="6"/>
    <n v="960"/>
    <n v="1275"/>
    <n v="-315"/>
    <n v="-0.247058823529412"/>
    <x v="1"/>
  </r>
  <r>
    <x v="18"/>
    <x v="3"/>
    <x v="7"/>
    <n v="269"/>
    <n v="285"/>
    <n v="-16"/>
    <n v="-5.6140350877192997E-2"/>
    <x v="1"/>
  </r>
  <r>
    <x v="18"/>
    <x v="3"/>
    <x v="8"/>
    <n v="106"/>
    <n v="89"/>
    <n v="17"/>
    <n v="0.19101123595505601"/>
    <x v="1"/>
  </r>
  <r>
    <x v="18"/>
    <x v="3"/>
    <x v="9"/>
    <n v="766"/>
    <n v="999"/>
    <n v="-233"/>
    <n v="-0.233233233233233"/>
    <x v="1"/>
  </r>
  <r>
    <x v="18"/>
    <x v="4"/>
    <x v="5"/>
    <n v="337"/>
    <n v="514"/>
    <n v="-177"/>
    <n v="-0.344357976653696"/>
    <x v="1"/>
  </r>
  <r>
    <x v="18"/>
    <x v="4"/>
    <x v="6"/>
    <n v="551"/>
    <n v="708"/>
    <n v="-157"/>
    <n v="-0.22175141242937901"/>
    <x v="1"/>
  </r>
  <r>
    <x v="18"/>
    <x v="4"/>
    <x v="7"/>
    <n v="665"/>
    <n v="813"/>
    <n v="-148"/>
    <n v="-0.18204182041820399"/>
    <x v="1"/>
  </r>
  <r>
    <x v="18"/>
    <x v="4"/>
    <x v="8"/>
    <n v="452"/>
    <n v="509"/>
    <n v="-57"/>
    <n v="-0.11198428290766201"/>
    <x v="1"/>
  </r>
  <r>
    <x v="18"/>
    <x v="4"/>
    <x v="9"/>
    <n v="552"/>
    <n v="503"/>
    <n v="49"/>
    <n v="9.7415506958250506E-2"/>
    <x v="1"/>
  </r>
  <r>
    <x v="18"/>
    <x v="6"/>
    <x v="5"/>
    <n v="359"/>
    <n v="488"/>
    <n v="-129"/>
    <n v="-0.26434426229508201"/>
    <x v="1"/>
  </r>
  <r>
    <x v="18"/>
    <x v="6"/>
    <x v="6"/>
    <n v="44"/>
    <n v="60"/>
    <n v="-16"/>
    <n v="-0.266666666666667"/>
    <x v="1"/>
  </r>
  <r>
    <x v="18"/>
    <x v="6"/>
    <x v="7"/>
    <n v="125"/>
    <n v="186"/>
    <n v="-61"/>
    <n v="-0.32795698924731198"/>
    <x v="1"/>
  </r>
  <r>
    <x v="18"/>
    <x v="6"/>
    <x v="8"/>
    <n v="89"/>
    <n v="102"/>
    <n v="-13"/>
    <n v="-0.12745098039215699"/>
    <x v="1"/>
  </r>
  <r>
    <x v="18"/>
    <x v="6"/>
    <x v="9"/>
    <n v="396"/>
    <n v="291"/>
    <n v="105"/>
    <n v="0.36082474226804101"/>
    <x v="1"/>
  </r>
  <r>
    <x v="18"/>
    <x v="7"/>
    <x v="5"/>
    <n v="59"/>
    <n v="81"/>
    <n v="-22"/>
    <n v="-0.27160493827160498"/>
    <x v="1"/>
  </r>
  <r>
    <x v="18"/>
    <x v="7"/>
    <x v="6"/>
    <n v="56"/>
    <n v="84"/>
    <n v="-28"/>
    <n v="-0.33333333333333298"/>
    <x v="1"/>
  </r>
  <r>
    <x v="18"/>
    <x v="7"/>
    <x v="7"/>
    <n v="77"/>
    <n v="103"/>
    <n v="-26"/>
    <n v="-0.25242718446601897"/>
    <x v="1"/>
  </r>
  <r>
    <x v="18"/>
    <x v="7"/>
    <x v="8"/>
    <n v="155"/>
    <n v="221"/>
    <n v="-66"/>
    <n v="-0.29864253393665202"/>
    <x v="1"/>
  </r>
  <r>
    <x v="18"/>
    <x v="7"/>
    <x v="9"/>
    <n v="532"/>
    <n v="593"/>
    <n v="-61"/>
    <n v="-0.102866779089376"/>
    <x v="1"/>
  </r>
  <r>
    <x v="18"/>
    <x v="9"/>
    <x v="5"/>
    <n v="535"/>
    <n v="603"/>
    <n v="-68"/>
    <n v="-0.112769485903814"/>
    <x v="1"/>
  </r>
  <r>
    <x v="18"/>
    <x v="9"/>
    <x v="6"/>
    <n v="171"/>
    <n v="233"/>
    <n v="-62"/>
    <n v="-0.26609442060085797"/>
    <x v="1"/>
  </r>
  <r>
    <x v="18"/>
    <x v="9"/>
    <x v="7"/>
    <n v="510"/>
    <n v="652"/>
    <n v="-142"/>
    <n v="-0.217791411042945"/>
    <x v="1"/>
  </r>
  <r>
    <x v="18"/>
    <x v="9"/>
    <x v="8"/>
    <n v="1340"/>
    <n v="1330"/>
    <n v="10"/>
    <n v="7.5187969924812E-3"/>
    <x v="1"/>
  </r>
  <r>
    <x v="18"/>
    <x v="9"/>
    <x v="9"/>
    <n v="295"/>
    <n v="285"/>
    <n v="10"/>
    <n v="3.5087719298245598E-2"/>
    <x v="1"/>
  </r>
  <r>
    <x v="18"/>
    <x v="10"/>
    <x v="5"/>
    <n v="418"/>
    <n v="628"/>
    <n v="-210"/>
    <n v="-0.33439490445859898"/>
    <x v="1"/>
  </r>
  <r>
    <x v="18"/>
    <x v="10"/>
    <x v="6"/>
    <n v="249"/>
    <n v="261"/>
    <n v="-12"/>
    <n v="-4.5977011494252901E-2"/>
    <x v="1"/>
  </r>
  <r>
    <x v="18"/>
    <x v="10"/>
    <x v="7"/>
    <n v="33"/>
    <n v="47"/>
    <n v="-14"/>
    <n v="-0.29787234042553201"/>
    <x v="1"/>
  </r>
  <r>
    <x v="18"/>
    <x v="10"/>
    <x v="8"/>
    <n v="24"/>
    <n v="14"/>
    <n v="10"/>
    <n v="0.71428571428571397"/>
    <x v="1"/>
  </r>
  <r>
    <x v="18"/>
    <x v="10"/>
    <x v="9"/>
    <n v="275"/>
    <n v="397"/>
    <n v="-122"/>
    <n v="-0.30730478589420701"/>
    <x v="1"/>
  </r>
  <r>
    <x v="18"/>
    <x v="11"/>
    <x v="5"/>
    <n v="39"/>
    <n v="60"/>
    <n v="-21"/>
    <n v="-0.35"/>
    <x v="1"/>
  </r>
  <r>
    <x v="18"/>
    <x v="11"/>
    <x v="6"/>
    <n v="133"/>
    <n v="165"/>
    <n v="-32"/>
    <n v="-0.19393939393939399"/>
    <x v="1"/>
  </r>
  <r>
    <x v="18"/>
    <x v="11"/>
    <x v="7"/>
    <n v="213"/>
    <n v="200"/>
    <n v="13"/>
    <n v="6.5000000000000002E-2"/>
    <x v="1"/>
  </r>
  <r>
    <x v="18"/>
    <x v="11"/>
    <x v="8"/>
    <n v="302"/>
    <n v="330"/>
    <n v="-28"/>
    <n v="-8.4848484848484895E-2"/>
    <x v="1"/>
  </r>
  <r>
    <x v="18"/>
    <x v="11"/>
    <x v="9"/>
    <n v="300"/>
    <n v="299"/>
    <n v="1"/>
    <n v="3.3444816053511701E-3"/>
    <x v="1"/>
  </r>
  <r>
    <x v="18"/>
    <x v="12"/>
    <x v="5"/>
    <n v="529"/>
    <n v="916"/>
    <n v="-387"/>
    <n v="-0.42248908296943199"/>
    <x v="1"/>
  </r>
  <r>
    <x v="18"/>
    <x v="12"/>
    <x v="6"/>
    <n v="259"/>
    <n v="447"/>
    <n v="-188"/>
    <n v="-0.42058165548098397"/>
    <x v="1"/>
  </r>
  <r>
    <x v="18"/>
    <x v="12"/>
    <x v="7"/>
    <n v="451"/>
    <n v="799"/>
    <n v="-348"/>
    <n v="-0.43554443053817299"/>
    <x v="1"/>
  </r>
  <r>
    <x v="18"/>
    <x v="12"/>
    <x v="8"/>
    <n v="380"/>
    <n v="466"/>
    <n v="-86"/>
    <n v="-0.184549356223176"/>
    <x v="1"/>
  </r>
  <r>
    <x v="18"/>
    <x v="12"/>
    <x v="9"/>
    <n v="653"/>
    <n v="1111"/>
    <n v="-458"/>
    <n v="-0.41224122412241199"/>
    <x v="1"/>
  </r>
  <r>
    <x v="18"/>
    <x v="14"/>
    <x v="5"/>
    <n v="31"/>
    <n v="44"/>
    <n v="-13"/>
    <n v="-0.29545454545454503"/>
    <x v="1"/>
  </r>
  <r>
    <x v="18"/>
    <x v="14"/>
    <x v="6"/>
    <n v="40"/>
    <n v="57"/>
    <n v="-17"/>
    <n v="-0.29824561403508798"/>
    <x v="1"/>
  </r>
  <r>
    <x v="18"/>
    <x v="14"/>
    <x v="7"/>
    <n v="71"/>
    <n v="66"/>
    <n v="5"/>
    <n v="7.5757575757575801E-2"/>
    <x v="1"/>
  </r>
  <r>
    <x v="18"/>
    <x v="14"/>
    <x v="8"/>
    <n v="227"/>
    <n v="204"/>
    <n v="23"/>
    <n v="0.11274509803921599"/>
    <x v="1"/>
  </r>
  <r>
    <x v="18"/>
    <x v="14"/>
    <x v="9"/>
    <n v="267"/>
    <n v="252"/>
    <n v="15"/>
    <n v="5.95238095238095E-2"/>
    <x v="1"/>
  </r>
  <r>
    <x v="18"/>
    <x v="15"/>
    <x v="5"/>
    <n v="368"/>
    <n v="430"/>
    <n v="-62"/>
    <n v="-0.144186046511628"/>
    <x v="1"/>
  </r>
  <r>
    <x v="18"/>
    <x v="15"/>
    <x v="6"/>
    <n v="175"/>
    <n v="192"/>
    <n v="-17"/>
    <n v="-8.8541666666666699E-2"/>
    <x v="1"/>
  </r>
  <r>
    <x v="18"/>
    <x v="15"/>
    <x v="7"/>
    <n v="137"/>
    <n v="165"/>
    <n v="-28"/>
    <n v="-0.16969696969697001"/>
    <x v="1"/>
  </r>
  <r>
    <x v="18"/>
    <x v="15"/>
    <x v="8"/>
    <n v="115"/>
    <n v="109"/>
    <n v="6"/>
    <n v="5.5045871559633003E-2"/>
    <x v="1"/>
  </r>
  <r>
    <x v="18"/>
    <x v="15"/>
    <x v="9"/>
    <n v="551"/>
    <n v="771"/>
    <n v="-220"/>
    <n v="-0.28534370946822302"/>
    <x v="1"/>
  </r>
  <r>
    <x v="19"/>
    <x v="0"/>
    <x v="5"/>
    <n v="3133"/>
    <n v="4459.0476190476202"/>
    <n v="-1326.0476190476199"/>
    <n v="-0.29738359675352399"/>
    <x v="1"/>
  </r>
  <r>
    <x v="19"/>
    <x v="0"/>
    <x v="6"/>
    <n v="2497"/>
    <n v="2998.0952380952399"/>
    <n v="-501.09523809523802"/>
    <n v="-0.167137865311309"/>
    <x v="1"/>
  </r>
  <r>
    <x v="19"/>
    <x v="0"/>
    <x v="7"/>
    <n v="2473"/>
    <n v="2886.6666666666702"/>
    <n v="-413.66666666666703"/>
    <n v="-0.14330254041570401"/>
    <x v="1"/>
  </r>
  <r>
    <x v="19"/>
    <x v="0"/>
    <x v="8"/>
    <n v="2882"/>
    <n v="2887.61904761905"/>
    <n v="-5.61904761904725"/>
    <n v="-1.9459102902373399E-3"/>
    <x v="1"/>
  </r>
  <r>
    <x v="19"/>
    <x v="0"/>
    <x v="9"/>
    <n v="4556"/>
    <n v="4729.5238095238101"/>
    <n v="-173.52380952380901"/>
    <n v="-3.6689488521949198E-2"/>
    <x v="1"/>
  </r>
  <r>
    <x v="19"/>
    <x v="3"/>
    <x v="5"/>
    <n v="684"/>
    <n v="1111.42857142857"/>
    <n v="-427.42857142857099"/>
    <n v="-0.384575835475578"/>
    <x v="1"/>
  </r>
  <r>
    <x v="19"/>
    <x v="3"/>
    <x v="6"/>
    <n v="951"/>
    <n v="1053.3333333333301"/>
    <n v="-102.333333333333"/>
    <n v="-9.7151898734177206E-2"/>
    <x v="1"/>
  </r>
  <r>
    <x v="19"/>
    <x v="3"/>
    <x v="7"/>
    <n v="239"/>
    <n v="252.38095238095201"/>
    <n v="-13.380952380952399"/>
    <n v="-5.3018867924528298E-2"/>
    <x v="1"/>
  </r>
  <r>
    <x v="19"/>
    <x v="3"/>
    <x v="8"/>
    <n v="98"/>
    <n v="72.380952380952394"/>
    <n v="25.619047619047599"/>
    <n v="0.35394736842105301"/>
    <x v="1"/>
  </r>
  <r>
    <x v="19"/>
    <x v="3"/>
    <x v="9"/>
    <n v="678"/>
    <n v="819.04761904761904"/>
    <n v="-141.04761904761901"/>
    <n v="-0.17220930232558099"/>
    <x v="1"/>
  </r>
  <r>
    <x v="19"/>
    <x v="4"/>
    <x v="5"/>
    <n v="308"/>
    <n v="445.71428571428601"/>
    <n v="-137.71428571428601"/>
    <n v="-0.30897435897435899"/>
    <x v="1"/>
  </r>
  <r>
    <x v="19"/>
    <x v="4"/>
    <x v="6"/>
    <n v="510"/>
    <n v="631.42857142857099"/>
    <n v="-121.428571428571"/>
    <n v="-0.19230769230769201"/>
    <x v="1"/>
  </r>
  <r>
    <x v="19"/>
    <x v="4"/>
    <x v="7"/>
    <n v="692"/>
    <n v="741.90476190476204"/>
    <n v="-49.904761904761799"/>
    <n v="-6.7265725288831693E-2"/>
    <x v="1"/>
  </r>
  <r>
    <x v="19"/>
    <x v="4"/>
    <x v="8"/>
    <n v="419"/>
    <n v="434.28571428571399"/>
    <n v="-15.285714285714301"/>
    <n v="-3.5197368421052602E-2"/>
    <x v="1"/>
  </r>
  <r>
    <x v="19"/>
    <x v="4"/>
    <x v="9"/>
    <n v="606"/>
    <n v="444.76190476190499"/>
    <n v="161.23809523809501"/>
    <n v="0.36252676659528899"/>
    <x v="1"/>
  </r>
  <r>
    <x v="19"/>
    <x v="6"/>
    <x v="5"/>
    <n v="322"/>
    <n v="436.19047619047598"/>
    <n v="-114.19047619047601"/>
    <n v="-0.26179039301309998"/>
    <x v="1"/>
  </r>
  <r>
    <x v="19"/>
    <x v="6"/>
    <x v="6"/>
    <n v="46"/>
    <n v="58.095238095238102"/>
    <n v="-12.0952380952381"/>
    <n v="-0.20819672131147501"/>
    <x v="1"/>
  </r>
  <r>
    <x v="19"/>
    <x v="6"/>
    <x v="7"/>
    <n v="103"/>
    <n v="161.90476190476201"/>
    <n v="-58.904761904761898"/>
    <n v="-0.36382352941176499"/>
    <x v="1"/>
  </r>
  <r>
    <x v="19"/>
    <x v="6"/>
    <x v="8"/>
    <n v="85"/>
    <n v="87.619047619047606"/>
    <n v="-2.61904761904762"/>
    <n v="-2.9891304347826098E-2"/>
    <x v="1"/>
  </r>
  <r>
    <x v="19"/>
    <x v="6"/>
    <x v="9"/>
    <n v="351"/>
    <n v="241.90476190476201"/>
    <n v="109.095238095238"/>
    <n v="0.450984251968504"/>
    <x v="1"/>
  </r>
  <r>
    <x v="19"/>
    <x v="7"/>
    <x v="5"/>
    <n v="44"/>
    <n v="77.142857142857096"/>
    <n v="-33.142857142857103"/>
    <n v="-0.42962962962963003"/>
    <x v="1"/>
  </r>
  <r>
    <x v="19"/>
    <x v="7"/>
    <x v="6"/>
    <n v="48"/>
    <n v="64.761904761904802"/>
    <n v="-16.761904761904798"/>
    <n v="-0.25882352941176501"/>
    <x v="1"/>
  </r>
  <r>
    <x v="19"/>
    <x v="7"/>
    <x v="7"/>
    <n v="63"/>
    <n v="85.714285714285694"/>
    <n v="-22.714285714285701"/>
    <n v="-0.26500000000000001"/>
    <x v="1"/>
  </r>
  <r>
    <x v="19"/>
    <x v="7"/>
    <x v="8"/>
    <n v="147"/>
    <n v="179.04761904761901"/>
    <n v="-32.047619047619001"/>
    <n v="-0.17898936170212801"/>
    <x v="1"/>
  </r>
  <r>
    <x v="19"/>
    <x v="7"/>
    <x v="9"/>
    <n v="537"/>
    <n v="519.04761904761904"/>
    <n v="17.952380952380999"/>
    <n v="3.45871559633028E-2"/>
    <x v="1"/>
  </r>
  <r>
    <x v="19"/>
    <x v="9"/>
    <x v="5"/>
    <n v="469"/>
    <n v="477.142857142857"/>
    <n v="-8.1428571428571104"/>
    <n v="-1.7065868263472998E-2"/>
    <x v="1"/>
  </r>
  <r>
    <x v="19"/>
    <x v="9"/>
    <x v="6"/>
    <n v="155"/>
    <n v="232.38095238095201"/>
    <n v="-77.380952380952394"/>
    <n v="-0.33299180327868899"/>
    <x v="1"/>
  </r>
  <r>
    <x v="19"/>
    <x v="9"/>
    <x v="7"/>
    <n v="501"/>
    <n v="527.61904761904805"/>
    <n v="-26.619047619047599"/>
    <n v="-5.0451263537906098E-2"/>
    <x v="1"/>
  </r>
  <r>
    <x v="19"/>
    <x v="9"/>
    <x v="8"/>
    <n v="1137"/>
    <n v="1130.4761904761899"/>
    <n v="6.5238095238096303"/>
    <n v="5.7708508845830796E-3"/>
    <x v="1"/>
  </r>
  <r>
    <x v="19"/>
    <x v="9"/>
    <x v="9"/>
    <n v="333"/>
    <n v="259.04761904761898"/>
    <n v="73.952380952381006"/>
    <n v="0.28547794117647102"/>
    <x v="1"/>
  </r>
  <r>
    <x v="19"/>
    <x v="10"/>
    <x v="5"/>
    <n v="369"/>
    <n v="647.61904761904805"/>
    <n v="-278.61904761904799"/>
    <n v="-0.43022058823529402"/>
    <x v="1"/>
  </r>
  <r>
    <x v="19"/>
    <x v="10"/>
    <x v="6"/>
    <n v="195"/>
    <n v="219.04761904761901"/>
    <n v="-24.047619047619001"/>
    <n v="-0.109782608695652"/>
    <x v="1"/>
  </r>
  <r>
    <x v="19"/>
    <x v="10"/>
    <x v="7"/>
    <n v="36"/>
    <n v="41.904761904761898"/>
    <n v="-5.9047619047619104"/>
    <n v="-0.14090909090909101"/>
    <x v="1"/>
  </r>
  <r>
    <x v="19"/>
    <x v="10"/>
    <x v="8"/>
    <n v="28"/>
    <n v="16.1904761904762"/>
    <n v="11.8095238095238"/>
    <n v="0.72941176470588198"/>
    <x v="1"/>
  </r>
  <r>
    <x v="19"/>
    <x v="10"/>
    <x v="9"/>
    <n v="276"/>
    <n v="365.71428571428601"/>
    <n v="-89.714285714285694"/>
    <n v="-0.24531249999999999"/>
    <x v="1"/>
  </r>
  <r>
    <x v="19"/>
    <x v="11"/>
    <x v="5"/>
    <n v="34"/>
    <n v="48.571428571428598"/>
    <n v="-14.5714285714286"/>
    <n v="-0.3"/>
    <x v="1"/>
  </r>
  <r>
    <x v="19"/>
    <x v="11"/>
    <x v="6"/>
    <n v="124"/>
    <n v="146.666666666667"/>
    <n v="-22.6666666666667"/>
    <n v="-0.15454545454545399"/>
    <x v="1"/>
  </r>
  <r>
    <x v="19"/>
    <x v="11"/>
    <x v="7"/>
    <n v="172"/>
    <n v="216.19047619047601"/>
    <n v="-44.190476190476197"/>
    <n v="-0.20440528634361199"/>
    <x v="1"/>
  </r>
  <r>
    <x v="19"/>
    <x v="11"/>
    <x v="8"/>
    <n v="308"/>
    <n v="276.19047619047598"/>
    <n v="31.809523809523899"/>
    <n v="0.115172413793104"/>
    <x v="1"/>
  </r>
  <r>
    <x v="19"/>
    <x v="11"/>
    <x v="9"/>
    <n v="310"/>
    <n v="276.19047619047598"/>
    <n v="33.809523809523903"/>
    <n v="0.12241379310344799"/>
    <x v="1"/>
  </r>
  <r>
    <x v="19"/>
    <x v="12"/>
    <x v="5"/>
    <n v="547"/>
    <n v="838.09523809523796"/>
    <n v="-291.09523809523802"/>
    <n v="-0.34732954545454497"/>
    <x v="1"/>
  </r>
  <r>
    <x v="19"/>
    <x v="12"/>
    <x v="6"/>
    <n v="242"/>
    <n v="371.42857142857099"/>
    <n v="-129.42857142857099"/>
    <n v="-0.34846153846153799"/>
    <x v="1"/>
  </r>
  <r>
    <x v="19"/>
    <x v="12"/>
    <x v="7"/>
    <n v="456"/>
    <n v="644.76190476190504"/>
    <n v="-188.76190476190499"/>
    <n v="-0.29276218611521398"/>
    <x v="1"/>
  </r>
  <r>
    <x v="19"/>
    <x v="12"/>
    <x v="8"/>
    <n v="359"/>
    <n v="394.28571428571399"/>
    <n v="-35.285714285714299"/>
    <n v="-8.9492753623188398E-2"/>
    <x v="1"/>
  </r>
  <r>
    <x v="19"/>
    <x v="12"/>
    <x v="9"/>
    <n v="644"/>
    <n v="933.33333333333303"/>
    <n v="-289.33333333333297"/>
    <n v="-0.31"/>
    <x v="1"/>
  </r>
  <r>
    <x v="19"/>
    <x v="14"/>
    <x v="5"/>
    <n v="38"/>
    <n v="24.761904761904798"/>
    <n v="13.2380952380952"/>
    <n v="0.53461538461538505"/>
    <x v="1"/>
  </r>
  <r>
    <x v="19"/>
    <x v="14"/>
    <x v="6"/>
    <n v="58"/>
    <n v="54.285714285714299"/>
    <n v="3.7142857142857202"/>
    <n v="6.8421052631578994E-2"/>
    <x v="1"/>
  </r>
  <r>
    <x v="19"/>
    <x v="14"/>
    <x v="7"/>
    <n v="71"/>
    <n v="75.238095238095198"/>
    <n v="-4.2380952380952399"/>
    <n v="-5.6329113924050697E-2"/>
    <x v="1"/>
  </r>
  <r>
    <x v="19"/>
    <x v="14"/>
    <x v="8"/>
    <n v="208"/>
    <n v="198.09523809523799"/>
    <n v="9.90476190476193"/>
    <n v="5.00000000000001E-2"/>
    <x v="1"/>
  </r>
  <r>
    <x v="19"/>
    <x v="14"/>
    <x v="9"/>
    <n v="280"/>
    <n v="239.04761904761901"/>
    <n v="40.952380952380999"/>
    <n v="0.171314741035857"/>
    <x v="1"/>
  </r>
  <r>
    <x v="19"/>
    <x v="15"/>
    <x v="5"/>
    <n v="318"/>
    <n v="352.38095238095201"/>
    <n v="-34.380952380952401"/>
    <n v="-9.7567567567567501E-2"/>
    <x v="1"/>
  </r>
  <r>
    <x v="19"/>
    <x v="15"/>
    <x v="6"/>
    <n v="168"/>
    <n v="166.666666666667"/>
    <n v="1.3333333333333399"/>
    <n v="8.0000000000000591E-3"/>
    <x v="1"/>
  </r>
  <r>
    <x v="19"/>
    <x v="15"/>
    <x v="7"/>
    <n v="140"/>
    <n v="139.04761904761901"/>
    <n v="0.95238095238096299"/>
    <n v="6.8493150684932301E-3"/>
    <x v="1"/>
  </r>
  <r>
    <x v="19"/>
    <x v="15"/>
    <x v="8"/>
    <n v="93"/>
    <n v="99.047619047618994"/>
    <n v="-6.0476190476190403"/>
    <n v="-6.1057692307692202E-2"/>
    <x v="1"/>
  </r>
  <r>
    <x v="19"/>
    <x v="15"/>
    <x v="9"/>
    <n v="541"/>
    <n v="631.42857142857099"/>
    <n v="-90.428571428571402"/>
    <n v="-0.14321266968325799"/>
    <x v="1"/>
  </r>
  <r>
    <x v="20"/>
    <x v="0"/>
    <x v="5"/>
    <n v="3974"/>
    <n v="4794.9523809523798"/>
    <n v="-820.95238095238199"/>
    <n v="-0.17121179017617699"/>
    <x v="1"/>
  </r>
  <r>
    <x v="20"/>
    <x v="0"/>
    <x v="6"/>
    <n v="2979"/>
    <n v="3232.9523809523798"/>
    <n v="-253.95238095238099"/>
    <n v="-7.85512284216109E-2"/>
    <x v="1"/>
  </r>
  <r>
    <x v="20"/>
    <x v="0"/>
    <x v="7"/>
    <n v="2751"/>
    <n v="3217.2380952381"/>
    <n v="-466.23809523809501"/>
    <n v="-0.144918741304284"/>
    <x v="1"/>
  </r>
  <r>
    <x v="20"/>
    <x v="0"/>
    <x v="8"/>
    <n v="3259"/>
    <n v="3144.9523809523798"/>
    <n v="114.04761904761899"/>
    <n v="3.6263702985888102E-2"/>
    <x v="1"/>
  </r>
  <r>
    <x v="20"/>
    <x v="0"/>
    <x v="9"/>
    <n v="5469"/>
    <n v="5086.1904761904798"/>
    <n v="382.80952380952402"/>
    <n v="7.5264488343788002E-2"/>
    <x v="1"/>
  </r>
  <r>
    <x v="20"/>
    <x v="3"/>
    <x v="5"/>
    <n v="878"/>
    <n v="1109.42857142857"/>
    <n v="-231.42857142857201"/>
    <n v="-0.20860159670358"/>
    <x v="1"/>
  </r>
  <r>
    <x v="20"/>
    <x v="3"/>
    <x v="6"/>
    <n v="1085"/>
    <n v="1103.1428571428601"/>
    <n v="-18.1428571428571"/>
    <n v="-1.6446516446516402E-2"/>
    <x v="1"/>
  </r>
  <r>
    <x v="20"/>
    <x v="3"/>
    <x v="7"/>
    <n v="247"/>
    <n v="297.52380952380997"/>
    <n v="-50.523809523809497"/>
    <n v="-0.16981434058898801"/>
    <x v="1"/>
  </r>
  <r>
    <x v="20"/>
    <x v="3"/>
    <x v="8"/>
    <n v="111"/>
    <n v="96.380952380952394"/>
    <n v="14.619047619047601"/>
    <n v="0.15167984189723299"/>
    <x v="1"/>
  </r>
  <r>
    <x v="20"/>
    <x v="3"/>
    <x v="9"/>
    <n v="866"/>
    <n v="889.42857142857099"/>
    <n v="-23.428571428571399"/>
    <n v="-2.6341150016061701E-2"/>
    <x v="1"/>
  </r>
  <r>
    <x v="20"/>
    <x v="4"/>
    <x v="5"/>
    <n v="424"/>
    <n v="569.90476190476204"/>
    <n v="-145.90476190476201"/>
    <n v="-0.25601604278074902"/>
    <x v="1"/>
  </r>
  <r>
    <x v="20"/>
    <x v="4"/>
    <x v="6"/>
    <n v="640"/>
    <n v="735.42857142857099"/>
    <n v="-95.428571428571402"/>
    <n v="-0.12975912975913001"/>
    <x v="1"/>
  </r>
  <r>
    <x v="20"/>
    <x v="4"/>
    <x v="7"/>
    <n v="754"/>
    <n v="827.61904761904805"/>
    <n v="-73.619047619047706"/>
    <n v="-8.8952819332566296E-2"/>
    <x v="1"/>
  </r>
  <r>
    <x v="20"/>
    <x v="4"/>
    <x v="8"/>
    <n v="456"/>
    <n v="444.19047619047598"/>
    <n v="11.8095238095238"/>
    <n v="2.65866209262435E-2"/>
    <x v="1"/>
  </r>
  <r>
    <x v="20"/>
    <x v="4"/>
    <x v="9"/>
    <n v="653"/>
    <n v="500.76190476190499"/>
    <n v="152.23809523809501"/>
    <n v="0.30401293267402102"/>
    <x v="1"/>
  </r>
  <r>
    <x v="20"/>
    <x v="6"/>
    <x v="5"/>
    <n v="351"/>
    <n v="468.28571428571399"/>
    <n v="-117.28571428571399"/>
    <n v="-0.25045759609517998"/>
    <x v="1"/>
  </r>
  <r>
    <x v="20"/>
    <x v="6"/>
    <x v="6"/>
    <n v="43"/>
    <n v="52.380952380952401"/>
    <n v="-9.3809523809523903"/>
    <n v="-0.179090909090909"/>
    <x v="1"/>
  </r>
  <r>
    <x v="20"/>
    <x v="6"/>
    <x v="7"/>
    <n v="113"/>
    <n v="157.142857142857"/>
    <n v="-44.142857142857103"/>
    <n v="-0.280909090909091"/>
    <x v="1"/>
  </r>
  <r>
    <x v="20"/>
    <x v="6"/>
    <x v="8"/>
    <n v="106"/>
    <n v="95.3333333333333"/>
    <n v="10.6666666666667"/>
    <n v="0.111888111888112"/>
    <x v="1"/>
  </r>
  <r>
    <x v="20"/>
    <x v="6"/>
    <x v="9"/>
    <n v="422"/>
    <n v="274.47619047619003"/>
    <n v="147.52380952381"/>
    <n v="0.53747397640527395"/>
    <x v="1"/>
  </r>
  <r>
    <x v="20"/>
    <x v="7"/>
    <x v="5"/>
    <n v="48"/>
    <n v="69.142857142857196"/>
    <n v="-21.142857142857199"/>
    <n v="-0.30578512396694202"/>
    <x v="1"/>
  </r>
  <r>
    <x v="20"/>
    <x v="7"/>
    <x v="6"/>
    <n v="62"/>
    <n v="70.190476190476204"/>
    <n v="-8.1904761904761898"/>
    <n v="-0.116689280868385"/>
    <x v="1"/>
  </r>
  <r>
    <x v="20"/>
    <x v="7"/>
    <x v="7"/>
    <n v="68"/>
    <n v="70.190476190476204"/>
    <n v="-2.1904761904761898"/>
    <n v="-3.1207598371777501E-2"/>
    <x v="1"/>
  </r>
  <r>
    <x v="20"/>
    <x v="7"/>
    <x v="8"/>
    <n v="155"/>
    <n v="187.52380952381"/>
    <n v="-32.523809523809497"/>
    <n v="-0.17343829355002499"/>
    <x v="1"/>
  </r>
  <r>
    <x v="20"/>
    <x v="7"/>
    <x v="9"/>
    <n v="627"/>
    <n v="525.90476190476204"/>
    <n v="101.095238095238"/>
    <n v="0.19223107569721101"/>
    <x v="1"/>
  </r>
  <r>
    <x v="20"/>
    <x v="9"/>
    <x v="5"/>
    <n v="602"/>
    <n v="557.33333333333303"/>
    <n v="44.6666666666666"/>
    <n v="8.0143540669856406E-2"/>
    <x v="1"/>
  </r>
  <r>
    <x v="20"/>
    <x v="9"/>
    <x v="6"/>
    <n v="190"/>
    <n v="226.28571428571399"/>
    <n v="-36.285714285714299"/>
    <n v="-0.160353535353535"/>
    <x v="1"/>
  </r>
  <r>
    <x v="20"/>
    <x v="9"/>
    <x v="7"/>
    <n v="528"/>
    <n v="640.09523809523796"/>
    <n v="-112.095238095238"/>
    <n v="-0.17512274959083499"/>
    <x v="1"/>
  </r>
  <r>
    <x v="20"/>
    <x v="9"/>
    <x v="8"/>
    <n v="1320"/>
    <n v="1232"/>
    <n v="88"/>
    <n v="7.1428571428571397E-2"/>
    <x v="1"/>
  </r>
  <r>
    <x v="20"/>
    <x v="9"/>
    <x v="9"/>
    <n v="346"/>
    <n v="279.71428571428601"/>
    <n v="66.285714285714306"/>
    <n v="0.23697650663942799"/>
    <x v="1"/>
  </r>
  <r>
    <x v="20"/>
    <x v="10"/>
    <x v="5"/>
    <n v="475"/>
    <n v="647.42857142857099"/>
    <n v="-172.42857142857099"/>
    <n v="-0.26632833186231197"/>
    <x v="1"/>
  </r>
  <r>
    <x v="20"/>
    <x v="10"/>
    <x v="6"/>
    <n v="260"/>
    <n v="225.23809523809501"/>
    <n v="34.761904761904802"/>
    <n v="0.15433403805496801"/>
    <x v="1"/>
  </r>
  <r>
    <x v="20"/>
    <x v="10"/>
    <x v="7"/>
    <n v="40"/>
    <n v="41.904761904761898"/>
    <n v="-1.90476190476191"/>
    <n v="-4.5454545454545497E-2"/>
    <x v="1"/>
  </r>
  <r>
    <x v="20"/>
    <x v="10"/>
    <x v="8"/>
    <n v="14"/>
    <n v="23.047619047619001"/>
    <n v="-9.0476190476190492"/>
    <n v="-0.39256198347107402"/>
    <x v="1"/>
  </r>
  <r>
    <x v="20"/>
    <x v="10"/>
    <x v="9"/>
    <n v="353"/>
    <n v="407.52380952380997"/>
    <n v="-54.523809523809497"/>
    <n v="-0.13379294227623301"/>
    <x v="1"/>
  </r>
  <r>
    <x v="20"/>
    <x v="11"/>
    <x v="5"/>
    <n v="43"/>
    <n v="58.6666666666667"/>
    <n v="-15.6666666666667"/>
    <n v="-0.26704545454545497"/>
    <x v="1"/>
  </r>
  <r>
    <x v="20"/>
    <x v="11"/>
    <x v="6"/>
    <n v="148"/>
    <n v="165.52380952381"/>
    <n v="-17.523809523809501"/>
    <n v="-0.105868814729574"/>
    <x v="1"/>
  </r>
  <r>
    <x v="20"/>
    <x v="11"/>
    <x v="7"/>
    <n v="187"/>
    <n v="208.47619047619"/>
    <n v="-21.476190476190499"/>
    <n v="-0.10301507537688399"/>
    <x v="1"/>
  </r>
  <r>
    <x v="20"/>
    <x v="11"/>
    <x v="8"/>
    <n v="337"/>
    <n v="305.90476190476198"/>
    <n v="31.095238095238098"/>
    <n v="0.101650062266501"/>
    <x v="1"/>
  </r>
  <r>
    <x v="20"/>
    <x v="11"/>
    <x v="9"/>
    <n v="354"/>
    <n v="301.71428571428601"/>
    <n v="52.285714285714299"/>
    <n v="0.173295454545455"/>
    <x v="1"/>
  </r>
  <r>
    <x v="20"/>
    <x v="12"/>
    <x v="5"/>
    <n v="718"/>
    <n v="858"/>
    <n v="-140"/>
    <n v="-0.163170163170163"/>
    <x v="1"/>
  </r>
  <r>
    <x v="20"/>
    <x v="12"/>
    <x v="6"/>
    <n v="290"/>
    <n v="390.76190476190499"/>
    <n v="-100.761904761905"/>
    <n v="-0.25786010236412399"/>
    <x v="1"/>
  </r>
  <r>
    <x v="20"/>
    <x v="12"/>
    <x v="7"/>
    <n v="565"/>
    <n v="726"/>
    <n v="-161"/>
    <n v="-0.221763085399449"/>
    <x v="1"/>
  </r>
  <r>
    <x v="20"/>
    <x v="12"/>
    <x v="8"/>
    <n v="472"/>
    <n v="457.80952380952402"/>
    <n v="14.190476190476099"/>
    <n v="3.0996463490742601E-2"/>
    <x v="1"/>
  </r>
  <r>
    <x v="20"/>
    <x v="12"/>
    <x v="9"/>
    <n v="881"/>
    <n v="981.61904761904805"/>
    <n v="-100.619047619048"/>
    <n v="-0.102503153196857"/>
    <x v="1"/>
  </r>
  <r>
    <x v="20"/>
    <x v="14"/>
    <x v="5"/>
    <n v="42"/>
    <n v="45.047619047619101"/>
    <n v="-3.0476190476190501"/>
    <n v="-6.7653276955602595E-2"/>
    <x v="1"/>
  </r>
  <r>
    <x v="20"/>
    <x v="14"/>
    <x v="6"/>
    <n v="71"/>
    <n v="70.190476190476204"/>
    <n v="0.80952380952380998"/>
    <n v="1.15332428765265E-2"/>
    <x v="1"/>
  </r>
  <r>
    <x v="20"/>
    <x v="14"/>
    <x v="7"/>
    <n v="67"/>
    <n v="88"/>
    <n v="-21"/>
    <n v="-0.23863636363636401"/>
    <x v="1"/>
  </r>
  <r>
    <x v="20"/>
    <x v="14"/>
    <x v="8"/>
    <n v="191"/>
    <n v="213.71428571428601"/>
    <n v="-22.714285714285701"/>
    <n v="-0.106283422459893"/>
    <x v="1"/>
  </r>
  <r>
    <x v="20"/>
    <x v="14"/>
    <x v="9"/>
    <n v="309"/>
    <n v="276.57142857142901"/>
    <n v="32.428571428571402"/>
    <n v="0.11725206611570201"/>
    <x v="1"/>
  </r>
  <r>
    <x v="20"/>
    <x v="15"/>
    <x v="5"/>
    <n v="393"/>
    <n v="411.71428571428601"/>
    <n v="-18.714285714285701"/>
    <n v="-4.5454545454545497E-2"/>
    <x v="1"/>
  </r>
  <r>
    <x v="20"/>
    <x v="15"/>
    <x v="6"/>
    <n v="190"/>
    <n v="193.80952380952399"/>
    <n v="-3.80952380952382"/>
    <n v="-1.9656019656019701E-2"/>
    <x v="1"/>
  </r>
  <r>
    <x v="20"/>
    <x v="15"/>
    <x v="7"/>
    <n v="182"/>
    <n v="160.28571428571399"/>
    <n v="21.714285714285701"/>
    <n v="0.13547237076648799"/>
    <x v="1"/>
  </r>
  <r>
    <x v="20"/>
    <x v="15"/>
    <x v="8"/>
    <n v="97"/>
    <n v="89.047619047619094"/>
    <n v="7.9523809523809499"/>
    <n v="8.9304812834224603E-2"/>
    <x v="1"/>
  </r>
  <r>
    <x v="20"/>
    <x v="15"/>
    <x v="9"/>
    <n v="658"/>
    <n v="648.47619047619003"/>
    <n v="9.5238095238095202"/>
    <n v="1.46864444118079E-2"/>
    <x v="1"/>
  </r>
  <r>
    <x v="21"/>
    <x v="0"/>
    <x v="5"/>
    <n v="4327"/>
    <n v="5004.5217391304304"/>
    <n v="-677.52173913043498"/>
    <n v="-0.13538191548512701"/>
    <x v="1"/>
  </r>
  <r>
    <x v="21"/>
    <x v="0"/>
    <x v="6"/>
    <n v="3010"/>
    <n v="3420.52173913043"/>
    <n v="-410.52173913043498"/>
    <n v="-0.120017286963596"/>
    <x v="1"/>
  </r>
  <r>
    <x v="21"/>
    <x v="0"/>
    <x v="7"/>
    <n v="2847"/>
    <n v="3317.2173913043498"/>
    <n v="-470.21739130434798"/>
    <n v="-0.14175055048757501"/>
    <x v="1"/>
  </r>
  <r>
    <x v="21"/>
    <x v="0"/>
    <x v="8"/>
    <n v="3015"/>
    <n v="3190"/>
    <n v="-175"/>
    <n v="-5.4858934169278999E-2"/>
    <x v="1"/>
  </r>
  <r>
    <x v="21"/>
    <x v="0"/>
    <x v="9"/>
    <n v="5767"/>
    <n v="5063.8260869565202"/>
    <n v="703.17391304347802"/>
    <n v="0.13886217673524101"/>
    <x v="1"/>
  </r>
  <r>
    <x v="21"/>
    <x v="3"/>
    <x v="5"/>
    <n v="1003"/>
    <n v="1215.73913043478"/>
    <n v="-212.73913043478299"/>
    <n v="-0.17498748301266001"/>
    <x v="1"/>
  </r>
  <r>
    <x v="21"/>
    <x v="3"/>
    <x v="6"/>
    <n v="1118"/>
    <n v="1219.5652173912999"/>
    <n v="-101.565217391304"/>
    <n v="-8.3279857397504597E-2"/>
    <x v="1"/>
  </r>
  <r>
    <x v="21"/>
    <x v="3"/>
    <x v="7"/>
    <n v="279"/>
    <n v="273.56521739130397"/>
    <n v="5.4347826086956301"/>
    <n v="1.9866497139224299E-2"/>
    <x v="1"/>
  </r>
  <r>
    <x v="21"/>
    <x v="3"/>
    <x v="8"/>
    <n v="101"/>
    <n v="75.565217391304301"/>
    <n v="25.434782608695699"/>
    <n v="0.33659378596087502"/>
    <x v="1"/>
  </r>
  <r>
    <x v="21"/>
    <x v="3"/>
    <x v="9"/>
    <n v="926"/>
    <n v="837.91304347826099"/>
    <n v="88.086956521739097"/>
    <n v="0.105126608551266"/>
    <x v="1"/>
  </r>
  <r>
    <x v="21"/>
    <x v="4"/>
    <x v="5"/>
    <n v="435"/>
    <n v="528"/>
    <n v="-93"/>
    <n v="-0.17613636363636401"/>
    <x v="1"/>
  </r>
  <r>
    <x v="21"/>
    <x v="4"/>
    <x v="6"/>
    <n v="651"/>
    <n v="744.17391304347802"/>
    <n v="-93.173913043478294"/>
    <n v="-0.12520448702968001"/>
    <x v="1"/>
  </r>
  <r>
    <x v="21"/>
    <x v="4"/>
    <x v="7"/>
    <n v="803"/>
    <n v="849.39130434782601"/>
    <n v="-46.3913043478261"/>
    <n v="-5.4617117117117198E-2"/>
    <x v="1"/>
  </r>
  <r>
    <x v="21"/>
    <x v="4"/>
    <x v="8"/>
    <n v="447"/>
    <n v="479.21739130434798"/>
    <n v="-32.2173913043478"/>
    <n v="-6.7229178007621099E-2"/>
    <x v="1"/>
  </r>
  <r>
    <x v="21"/>
    <x v="4"/>
    <x v="9"/>
    <n v="734"/>
    <n v="461.04347826087002"/>
    <n v="272.95652173912998"/>
    <n v="0.59204073934364398"/>
    <x v="1"/>
  </r>
  <r>
    <x v="21"/>
    <x v="6"/>
    <x v="5"/>
    <n v="457"/>
    <n v="463.91304347826099"/>
    <n v="-6.9130434782608701"/>
    <n v="-1.49015932521087E-2"/>
    <x v="1"/>
  </r>
  <r>
    <x v="21"/>
    <x v="6"/>
    <x v="6"/>
    <n v="54"/>
    <n v="52.6086956521739"/>
    <n v="1.39130434782609"/>
    <n v="2.6446280991735498E-2"/>
    <x v="1"/>
  </r>
  <r>
    <x v="21"/>
    <x v="6"/>
    <x v="7"/>
    <n v="147"/>
    <n v="152.08695652173901"/>
    <n v="-5.0869565217391299"/>
    <n v="-3.3447684391080597E-2"/>
    <x v="1"/>
  </r>
  <r>
    <x v="21"/>
    <x v="6"/>
    <x v="8"/>
    <n v="101"/>
    <n v="79.391304347826093"/>
    <n v="21.6086956521739"/>
    <n v="0.27217962760131398"/>
    <x v="1"/>
  </r>
  <r>
    <x v="21"/>
    <x v="6"/>
    <x v="9"/>
    <n v="462"/>
    <n v="295.56521739130397"/>
    <n v="166.434782608696"/>
    <n v="0.56310679611650505"/>
    <x v="1"/>
  </r>
  <r>
    <x v="21"/>
    <x v="7"/>
    <x v="5"/>
    <n v="53"/>
    <n v="84.173913043478294"/>
    <n v="-31.173913043478301"/>
    <n v="-0.37035123966942202"/>
    <x v="1"/>
  </r>
  <r>
    <x v="21"/>
    <x v="7"/>
    <x v="6"/>
    <n v="50"/>
    <n v="64.086956521739097"/>
    <n v="-14.086956521739101"/>
    <n v="-0.21981004070556301"/>
    <x v="1"/>
  </r>
  <r>
    <x v="21"/>
    <x v="7"/>
    <x v="7"/>
    <n v="65"/>
    <n v="107.130434782609"/>
    <n v="-42.130434782608702"/>
    <n v="-0.39326298701298701"/>
    <x v="1"/>
  </r>
  <r>
    <x v="21"/>
    <x v="7"/>
    <x v="8"/>
    <n v="142"/>
    <n v="204.695652173913"/>
    <n v="-62.695652173913103"/>
    <n v="-0.30628717077315198"/>
    <x v="1"/>
  </r>
  <r>
    <x v="21"/>
    <x v="7"/>
    <x v="9"/>
    <n v="629"/>
    <n v="581.56521739130403"/>
    <n v="47.434782608695599"/>
    <n v="8.1563995215311005E-2"/>
    <x v="1"/>
  </r>
  <r>
    <x v="21"/>
    <x v="9"/>
    <x v="5"/>
    <n v="607"/>
    <n v="609.304347826087"/>
    <n v="-2.3043478260870001"/>
    <n v="-3.7819323533609902E-3"/>
    <x v="1"/>
  </r>
  <r>
    <x v="21"/>
    <x v="9"/>
    <x v="6"/>
    <n v="200"/>
    <n v="237.21739130434801"/>
    <n v="-37.2173913043478"/>
    <n v="-0.15689149560117299"/>
    <x v="1"/>
  </r>
  <r>
    <x v="21"/>
    <x v="9"/>
    <x v="7"/>
    <n v="526"/>
    <n v="621.73913043478296"/>
    <n v="-95.739130434782595"/>
    <n v="-0.153986013986014"/>
    <x v="1"/>
  </r>
  <r>
    <x v="21"/>
    <x v="9"/>
    <x v="8"/>
    <n v="1192"/>
    <n v="1313.30434782609"/>
    <n v="-121.304347826087"/>
    <n v="-9.2365755147983897E-2"/>
    <x v="1"/>
  </r>
  <r>
    <x v="21"/>
    <x v="9"/>
    <x v="9"/>
    <n v="362"/>
    <n v="294.60869565217399"/>
    <n v="67.391304347826093"/>
    <n v="0.22874852420306999"/>
    <x v="1"/>
  </r>
  <r>
    <x v="21"/>
    <x v="10"/>
    <x v="5"/>
    <n v="493"/>
    <n v="616"/>
    <n v="-123"/>
    <n v="-0.19967532467532501"/>
    <x v="1"/>
  </r>
  <r>
    <x v="21"/>
    <x v="10"/>
    <x v="6"/>
    <n v="253"/>
    <n v="243.91304347826099"/>
    <n v="9.0869565217391308"/>
    <n v="3.7254901960784299E-2"/>
    <x v="1"/>
  </r>
  <r>
    <x v="21"/>
    <x v="10"/>
    <x v="7"/>
    <n v="33"/>
    <n v="34.434782608695699"/>
    <n v="-1.4347826086956601"/>
    <n v="-4.1666666666666803E-2"/>
    <x v="1"/>
  </r>
  <r>
    <x v="21"/>
    <x v="10"/>
    <x v="8"/>
    <n v="18"/>
    <n v="16.260869565217401"/>
    <n v="1.73913043478261"/>
    <n v="0.10695187165775399"/>
    <x v="1"/>
  </r>
  <r>
    <x v="21"/>
    <x v="10"/>
    <x v="9"/>
    <n v="329"/>
    <n v="387.39130434782601"/>
    <n v="-58.3913043478261"/>
    <n v="-0.15072951739618401"/>
    <x v="1"/>
  </r>
  <r>
    <x v="21"/>
    <x v="11"/>
    <x v="5"/>
    <n v="47"/>
    <n v="66"/>
    <n v="-19"/>
    <n v="-0.28787878787878801"/>
    <x v="1"/>
  </r>
  <r>
    <x v="21"/>
    <x v="11"/>
    <x v="6"/>
    <n v="135"/>
    <n v="171.21739130434801"/>
    <n v="-36.2173913043478"/>
    <n v="-0.211528694768918"/>
    <x v="1"/>
  </r>
  <r>
    <x v="21"/>
    <x v="11"/>
    <x v="7"/>
    <n v="207"/>
    <n v="198"/>
    <n v="9"/>
    <n v="4.5454545454545497E-2"/>
    <x v="1"/>
  </r>
  <r>
    <x v="21"/>
    <x v="11"/>
    <x v="8"/>
    <n v="251"/>
    <n v="283.13043478260897"/>
    <n v="-32.130434782608702"/>
    <n v="-0.113482800982801"/>
    <x v="1"/>
  </r>
  <r>
    <x v="21"/>
    <x v="11"/>
    <x v="9"/>
    <n v="381"/>
    <n v="273.56521739130397"/>
    <n v="107.434782608696"/>
    <n v="0.39272091544818799"/>
    <x v="1"/>
  </r>
  <r>
    <x v="21"/>
    <x v="12"/>
    <x v="5"/>
    <n v="754"/>
    <n v="945.04347826086996"/>
    <n v="-191.04347826086999"/>
    <n v="-0.202153110047847"/>
    <x v="1"/>
  </r>
  <r>
    <x v="21"/>
    <x v="12"/>
    <x v="6"/>
    <n v="290"/>
    <n v="417.04347826087002"/>
    <n v="-127.04347826087"/>
    <n v="-0.30462885738115097"/>
    <x v="1"/>
  </r>
  <r>
    <x v="21"/>
    <x v="12"/>
    <x v="7"/>
    <n v="583"/>
    <n v="858"/>
    <n v="-275"/>
    <n v="-0.32051282051282098"/>
    <x v="1"/>
  </r>
  <r>
    <x v="21"/>
    <x v="12"/>
    <x v="8"/>
    <n v="466"/>
    <n v="443.82608695652198"/>
    <n v="22.173913043478301"/>
    <n v="4.9960815047021899E-2"/>
    <x v="1"/>
  </r>
  <r>
    <x v="21"/>
    <x v="12"/>
    <x v="9"/>
    <n v="949"/>
    <n v="990.95652173913004"/>
    <n v="-41.956521739130501"/>
    <n v="-4.2339417339417401E-2"/>
    <x v="1"/>
  </r>
  <r>
    <x v="21"/>
    <x v="14"/>
    <x v="5"/>
    <n v="48"/>
    <n v="43.043478260869598"/>
    <n v="4.9565217391304301"/>
    <n v="0.115151515151515"/>
    <x v="1"/>
  </r>
  <r>
    <x v="21"/>
    <x v="14"/>
    <x v="6"/>
    <n v="70"/>
    <n v="57.3913043478261"/>
    <n v="12.6086956521739"/>
    <n v="0.21969696969697"/>
    <x v="1"/>
  </r>
  <r>
    <x v="21"/>
    <x v="14"/>
    <x v="7"/>
    <n v="60"/>
    <n v="63.130434782608702"/>
    <n v="-3.1304347826086998"/>
    <n v="-4.9586776859504099E-2"/>
    <x v="1"/>
  </r>
  <r>
    <x v="21"/>
    <x v="14"/>
    <x v="8"/>
    <n v="201"/>
    <n v="204.695652173913"/>
    <n v="-3.6956521739130599"/>
    <n v="-1.8054375531011101E-2"/>
    <x v="1"/>
  </r>
  <r>
    <x v="21"/>
    <x v="14"/>
    <x v="9"/>
    <n v="341"/>
    <n v="267.82608695652198"/>
    <n v="73.173913043478294"/>
    <n v="0.27321428571428602"/>
    <x v="1"/>
  </r>
  <r>
    <x v="21"/>
    <x v="15"/>
    <x v="5"/>
    <n v="430"/>
    <n v="433.304347826087"/>
    <n v="-3.3043478260870001"/>
    <n v="-7.6259281557295704E-3"/>
    <x v="1"/>
  </r>
  <r>
    <x v="21"/>
    <x v="15"/>
    <x v="6"/>
    <n v="189"/>
    <n v="213.304347826087"/>
    <n v="-24.304347826087"/>
    <n v="-0.11394211169995901"/>
    <x v="1"/>
  </r>
  <r>
    <x v="21"/>
    <x v="15"/>
    <x v="7"/>
    <n v="144"/>
    <n v="159.73913043478299"/>
    <n v="-15.7391304347826"/>
    <n v="-9.8530212302667494E-2"/>
    <x v="1"/>
  </r>
  <r>
    <x v="21"/>
    <x v="15"/>
    <x v="8"/>
    <n v="96"/>
    <n v="89.913043478260903"/>
    <n v="6.0869565217391299"/>
    <n v="6.7698259187620805E-2"/>
    <x v="1"/>
  </r>
  <r>
    <x v="21"/>
    <x v="15"/>
    <x v="9"/>
    <n v="654"/>
    <n v="673.39130434782601"/>
    <n v="-19.3913043478261"/>
    <n v="-2.87964876033058E-2"/>
    <x v="1"/>
  </r>
  <r>
    <x v="22"/>
    <x v="0"/>
    <x v="5"/>
    <n v="4088"/>
    <n v="4930"/>
    <n v="-842"/>
    <n v="-0.17079107505071001"/>
    <x v="1"/>
  </r>
  <r>
    <x v="22"/>
    <x v="0"/>
    <x v="6"/>
    <n v="2858"/>
    <n v="2992"/>
    <n v="-134"/>
    <n v="-4.4786096256684498E-2"/>
    <x v="1"/>
  </r>
  <r>
    <x v="22"/>
    <x v="0"/>
    <x v="7"/>
    <n v="2853"/>
    <n v="2978"/>
    <n v="-125"/>
    <n v="-4.1974479516454E-2"/>
    <x v="1"/>
  </r>
  <r>
    <x v="22"/>
    <x v="0"/>
    <x v="8"/>
    <n v="2927"/>
    <n v="3065"/>
    <n v="-138"/>
    <n v="-4.5024469820554601E-2"/>
    <x v="1"/>
  </r>
  <r>
    <x v="22"/>
    <x v="0"/>
    <x v="9"/>
    <n v="5689"/>
    <n v="4792"/>
    <n v="897"/>
    <n v="0.18718697829716199"/>
    <x v="1"/>
  </r>
  <r>
    <x v="22"/>
    <x v="3"/>
    <x v="5"/>
    <n v="988"/>
    <n v="1172"/>
    <n v="-184"/>
    <n v="-0.15699658703071701"/>
    <x v="1"/>
  </r>
  <r>
    <x v="22"/>
    <x v="3"/>
    <x v="6"/>
    <n v="1090"/>
    <n v="1060"/>
    <n v="30"/>
    <n v="2.83018867924528E-2"/>
    <x v="1"/>
  </r>
  <r>
    <x v="22"/>
    <x v="3"/>
    <x v="7"/>
    <n v="247"/>
    <n v="262"/>
    <n v="-15"/>
    <n v="-5.7251908396946598E-2"/>
    <x v="1"/>
  </r>
  <r>
    <x v="22"/>
    <x v="3"/>
    <x v="8"/>
    <n v="103"/>
    <n v="86"/>
    <n v="17"/>
    <n v="0.19767441860465099"/>
    <x v="1"/>
  </r>
  <r>
    <x v="22"/>
    <x v="3"/>
    <x v="9"/>
    <n v="1013"/>
    <n v="809"/>
    <n v="204"/>
    <n v="0.25216316440049402"/>
    <x v="1"/>
  </r>
  <r>
    <x v="22"/>
    <x v="4"/>
    <x v="5"/>
    <n v="467"/>
    <n v="604"/>
    <n v="-137"/>
    <n v="-0.22682119205297999"/>
    <x v="1"/>
  </r>
  <r>
    <x v="22"/>
    <x v="4"/>
    <x v="6"/>
    <n v="562"/>
    <n v="674"/>
    <n v="-112"/>
    <n v="-0.166172106824926"/>
    <x v="1"/>
  </r>
  <r>
    <x v="22"/>
    <x v="4"/>
    <x v="7"/>
    <n v="781"/>
    <n v="758"/>
    <n v="23"/>
    <n v="3.0343007915567301E-2"/>
    <x v="1"/>
  </r>
  <r>
    <x v="22"/>
    <x v="4"/>
    <x v="8"/>
    <n v="448"/>
    <n v="449"/>
    <n v="-1"/>
    <n v="-2.2271714922049001E-3"/>
    <x v="1"/>
  </r>
  <r>
    <x v="22"/>
    <x v="4"/>
    <x v="9"/>
    <n v="717"/>
    <n v="492"/>
    <n v="225"/>
    <n v="0.457317073170732"/>
    <x v="1"/>
  </r>
  <r>
    <x v="22"/>
    <x v="6"/>
    <x v="5"/>
    <n v="346"/>
    <n v="472"/>
    <n v="-126"/>
    <n v="-0.266949152542373"/>
    <x v="1"/>
  </r>
  <r>
    <x v="22"/>
    <x v="6"/>
    <x v="6"/>
    <n v="49"/>
    <n v="47"/>
    <n v="2"/>
    <n v="4.2553191489361701E-2"/>
    <x v="1"/>
  </r>
  <r>
    <x v="22"/>
    <x v="6"/>
    <x v="7"/>
    <n v="123"/>
    <n v="145"/>
    <n v="-22"/>
    <n v="-0.15172413793103401"/>
    <x v="1"/>
  </r>
  <r>
    <x v="22"/>
    <x v="6"/>
    <x v="8"/>
    <n v="90"/>
    <n v="91"/>
    <n v="-1"/>
    <n v="-1.0989010989011E-2"/>
    <x v="1"/>
  </r>
  <r>
    <x v="22"/>
    <x v="6"/>
    <x v="9"/>
    <n v="415"/>
    <n v="240"/>
    <n v="175"/>
    <n v="0.72916666666666696"/>
    <x v="1"/>
  </r>
  <r>
    <x v="22"/>
    <x v="7"/>
    <x v="5"/>
    <n v="50"/>
    <n v="77"/>
    <n v="-27"/>
    <n v="-0.35064935064935099"/>
    <x v="1"/>
  </r>
  <r>
    <x v="22"/>
    <x v="7"/>
    <x v="6"/>
    <n v="52"/>
    <n v="64"/>
    <n v="-12"/>
    <n v="-0.1875"/>
    <x v="1"/>
  </r>
  <r>
    <x v="22"/>
    <x v="7"/>
    <x v="7"/>
    <n v="81"/>
    <n v="84"/>
    <n v="-3"/>
    <n v="-3.5714285714285698E-2"/>
    <x v="1"/>
  </r>
  <r>
    <x v="22"/>
    <x v="7"/>
    <x v="8"/>
    <n v="143"/>
    <n v="216"/>
    <n v="-73"/>
    <n v="-0.33796296296296302"/>
    <x v="1"/>
  </r>
  <r>
    <x v="22"/>
    <x v="7"/>
    <x v="9"/>
    <n v="552"/>
    <n v="526"/>
    <n v="26"/>
    <n v="4.9429657794676798E-2"/>
    <x v="1"/>
  </r>
  <r>
    <x v="22"/>
    <x v="9"/>
    <x v="5"/>
    <n v="545"/>
    <n v="587"/>
    <n v="-42"/>
    <n v="-7.1550255536626903E-2"/>
    <x v="1"/>
  </r>
  <r>
    <x v="22"/>
    <x v="9"/>
    <x v="6"/>
    <n v="181"/>
    <n v="211"/>
    <n v="-30"/>
    <n v="-0.14218009478672999"/>
    <x v="1"/>
  </r>
  <r>
    <x v="22"/>
    <x v="9"/>
    <x v="7"/>
    <n v="572"/>
    <n v="560"/>
    <n v="12"/>
    <n v="2.1428571428571401E-2"/>
    <x v="1"/>
  </r>
  <r>
    <x v="22"/>
    <x v="9"/>
    <x v="8"/>
    <n v="1178"/>
    <n v="1175"/>
    <n v="3"/>
    <n v="2.5531914893616998E-3"/>
    <x v="1"/>
  </r>
  <r>
    <x v="22"/>
    <x v="9"/>
    <x v="9"/>
    <n v="363"/>
    <n v="276"/>
    <n v="87"/>
    <n v="0.315217391304348"/>
    <x v="1"/>
  </r>
  <r>
    <x v="22"/>
    <x v="10"/>
    <x v="5"/>
    <n v="466"/>
    <n v="560"/>
    <n v="-94"/>
    <n v="-0.16785714285714301"/>
    <x v="1"/>
  </r>
  <r>
    <x v="22"/>
    <x v="10"/>
    <x v="6"/>
    <n v="227"/>
    <n v="181"/>
    <n v="46"/>
    <n v="0.25414364640884002"/>
    <x v="1"/>
  </r>
  <r>
    <x v="22"/>
    <x v="10"/>
    <x v="7"/>
    <n v="32"/>
    <n v="31"/>
    <n v="1"/>
    <n v="3.2258064516128997E-2"/>
    <x v="1"/>
  </r>
  <r>
    <x v="22"/>
    <x v="10"/>
    <x v="8"/>
    <n v="18"/>
    <n v="12"/>
    <n v="6"/>
    <n v="0.5"/>
    <x v="1"/>
  </r>
  <r>
    <x v="22"/>
    <x v="10"/>
    <x v="9"/>
    <n v="283"/>
    <n v="348"/>
    <n v="-65"/>
    <n v="-0.18678160919540199"/>
    <x v="1"/>
  </r>
  <r>
    <x v="22"/>
    <x v="11"/>
    <x v="5"/>
    <n v="33"/>
    <n v="46"/>
    <n v="-13"/>
    <n v="-0.282608695652174"/>
    <x v="1"/>
  </r>
  <r>
    <x v="22"/>
    <x v="11"/>
    <x v="6"/>
    <n v="129"/>
    <n v="171"/>
    <n v="-42"/>
    <n v="-0.24561403508771901"/>
    <x v="1"/>
  </r>
  <r>
    <x v="22"/>
    <x v="11"/>
    <x v="7"/>
    <n v="192"/>
    <n v="180"/>
    <n v="12"/>
    <n v="6.6666666666666693E-2"/>
    <x v="1"/>
  </r>
  <r>
    <x v="22"/>
    <x v="11"/>
    <x v="8"/>
    <n v="256"/>
    <n v="272"/>
    <n v="-16"/>
    <n v="-5.8823529411764698E-2"/>
    <x v="1"/>
  </r>
  <r>
    <x v="22"/>
    <x v="11"/>
    <x v="9"/>
    <n v="344"/>
    <n v="248"/>
    <n v="96"/>
    <n v="0.38709677419354799"/>
    <x v="1"/>
  </r>
  <r>
    <x v="22"/>
    <x v="12"/>
    <x v="5"/>
    <n v="752"/>
    <n v="998"/>
    <n v="-246"/>
    <n v="-0.246492985971944"/>
    <x v="1"/>
  </r>
  <r>
    <x v="22"/>
    <x v="12"/>
    <x v="6"/>
    <n v="351"/>
    <n v="372"/>
    <n v="-21"/>
    <n v="-5.6451612903225798E-2"/>
    <x v="1"/>
  </r>
  <r>
    <x v="22"/>
    <x v="12"/>
    <x v="7"/>
    <n v="634"/>
    <n v="753"/>
    <n v="-119"/>
    <n v="-0.158034528552457"/>
    <x v="1"/>
  </r>
  <r>
    <x v="22"/>
    <x v="12"/>
    <x v="8"/>
    <n v="418"/>
    <n v="472"/>
    <n v="-54"/>
    <n v="-0.11440677966101701"/>
    <x v="1"/>
  </r>
  <r>
    <x v="22"/>
    <x v="12"/>
    <x v="9"/>
    <n v="1016"/>
    <n v="960"/>
    <n v="56"/>
    <n v="5.83333333333333E-2"/>
    <x v="1"/>
  </r>
  <r>
    <x v="22"/>
    <x v="14"/>
    <x v="5"/>
    <n v="45"/>
    <n v="35"/>
    <n v="10"/>
    <n v="0.28571428571428598"/>
    <x v="1"/>
  </r>
  <r>
    <x v="22"/>
    <x v="14"/>
    <x v="6"/>
    <n v="51"/>
    <n v="56"/>
    <n v="-5"/>
    <n v="-8.9285714285714302E-2"/>
    <x v="1"/>
  </r>
  <r>
    <x v="22"/>
    <x v="14"/>
    <x v="7"/>
    <n v="58"/>
    <n v="63"/>
    <n v="-5"/>
    <n v="-7.9365079365079402E-2"/>
    <x v="1"/>
  </r>
  <r>
    <x v="22"/>
    <x v="14"/>
    <x v="8"/>
    <n v="192"/>
    <n v="205"/>
    <n v="-13"/>
    <n v="-6.3414634146341506E-2"/>
    <x v="1"/>
  </r>
  <r>
    <x v="22"/>
    <x v="14"/>
    <x v="9"/>
    <n v="300"/>
    <n v="278"/>
    <n v="22"/>
    <n v="7.9136690647481994E-2"/>
    <x v="1"/>
  </r>
  <r>
    <x v="22"/>
    <x v="15"/>
    <x v="5"/>
    <n v="396"/>
    <n v="379"/>
    <n v="17"/>
    <n v="4.4854881266490801E-2"/>
    <x v="1"/>
  </r>
  <r>
    <x v="22"/>
    <x v="15"/>
    <x v="6"/>
    <n v="166"/>
    <n v="156"/>
    <n v="10"/>
    <n v="6.4102564102564097E-2"/>
    <x v="1"/>
  </r>
  <r>
    <x v="22"/>
    <x v="15"/>
    <x v="7"/>
    <n v="133"/>
    <n v="142"/>
    <n v="-9"/>
    <n v="-6.3380281690140802E-2"/>
    <x v="1"/>
  </r>
  <r>
    <x v="22"/>
    <x v="15"/>
    <x v="8"/>
    <n v="81"/>
    <n v="87"/>
    <n v="-6"/>
    <n v="-6.8965517241379296E-2"/>
    <x v="1"/>
  </r>
  <r>
    <x v="22"/>
    <x v="15"/>
    <x v="9"/>
    <n v="686"/>
    <n v="615"/>
    <n v="71"/>
    <n v="0.11544715447154499"/>
    <x v="1"/>
  </r>
  <r>
    <x v="23"/>
    <x v="0"/>
    <x v="5"/>
    <n v="4262"/>
    <n v="4784.8500000000004"/>
    <n v="-522.85"/>
    <n v="-0.10927197299810899"/>
    <x v="1"/>
  </r>
  <r>
    <x v="23"/>
    <x v="0"/>
    <x v="6"/>
    <n v="2882"/>
    <n v="3092.25"/>
    <n v="-210.25"/>
    <n v="-6.7992562050287003E-2"/>
    <x v="1"/>
  </r>
  <r>
    <x v="23"/>
    <x v="0"/>
    <x v="7"/>
    <n v="2767"/>
    <n v="3225.6"/>
    <n v="-458.6"/>
    <n v="-0.14217509920634899"/>
    <x v="1"/>
  </r>
  <r>
    <x v="23"/>
    <x v="0"/>
    <x v="8"/>
    <n v="2980"/>
    <n v="3016.65"/>
    <n v="-36.650000000000098"/>
    <n v="-1.21492383935823E-2"/>
    <x v="1"/>
  </r>
  <r>
    <x v="23"/>
    <x v="0"/>
    <x v="9"/>
    <n v="5692"/>
    <n v="4918.2"/>
    <n v="773.8"/>
    <n v="0.15733398397787801"/>
    <x v="1"/>
  </r>
  <r>
    <x v="23"/>
    <x v="3"/>
    <x v="5"/>
    <n v="1005"/>
    <n v="1177.05"/>
    <n v="-172.05"/>
    <n v="-0.14617051102332099"/>
    <x v="1"/>
  </r>
  <r>
    <x v="23"/>
    <x v="3"/>
    <x v="6"/>
    <n v="1031"/>
    <n v="1117.2"/>
    <n v="-86.2"/>
    <n v="-7.7157178660938103E-2"/>
    <x v="1"/>
  </r>
  <r>
    <x v="23"/>
    <x v="3"/>
    <x v="7"/>
    <n v="227"/>
    <n v="294"/>
    <n v="-67"/>
    <n v="-0.22789115646258501"/>
    <x v="1"/>
  </r>
  <r>
    <x v="23"/>
    <x v="3"/>
    <x v="8"/>
    <n v="122"/>
    <n v="108.15"/>
    <n v="13.85"/>
    <n v="0.12806287563569099"/>
    <x v="1"/>
  </r>
  <r>
    <x v="23"/>
    <x v="3"/>
    <x v="9"/>
    <n v="1020"/>
    <n v="783.3"/>
    <n v="236.7"/>
    <n v="0.30218307162006902"/>
    <x v="1"/>
  </r>
  <r>
    <x v="23"/>
    <x v="4"/>
    <x v="5"/>
    <n v="509"/>
    <n v="512.4"/>
    <n v="-3.3999999999999799"/>
    <n v="-6.6354410616705304E-3"/>
    <x v="1"/>
  </r>
  <r>
    <x v="23"/>
    <x v="4"/>
    <x v="6"/>
    <n v="575"/>
    <n v="633.15"/>
    <n v="-58.15"/>
    <n v="-9.1842375424464898E-2"/>
    <x v="1"/>
  </r>
  <r>
    <x v="23"/>
    <x v="4"/>
    <x v="7"/>
    <n v="745"/>
    <n v="793.8"/>
    <n v="-48.800000000000097"/>
    <n v="-6.1476442428823497E-2"/>
    <x v="1"/>
  </r>
  <r>
    <x v="23"/>
    <x v="4"/>
    <x v="8"/>
    <n v="371"/>
    <n v="434.7"/>
    <n v="-63.7"/>
    <n v="-0.146537842190016"/>
    <x v="1"/>
  </r>
  <r>
    <x v="23"/>
    <x v="4"/>
    <x v="9"/>
    <n v="693"/>
    <n v="468.3"/>
    <n v="224.7"/>
    <n v="0.47982062780269102"/>
    <x v="1"/>
  </r>
  <r>
    <x v="23"/>
    <x v="6"/>
    <x v="5"/>
    <n v="363"/>
    <n v="426.3"/>
    <n v="-63.3"/>
    <n v="-0.148486980999296"/>
    <x v="1"/>
  </r>
  <r>
    <x v="23"/>
    <x v="6"/>
    <x v="6"/>
    <n v="51"/>
    <n v="60.9"/>
    <n v="-9.9000000000000092"/>
    <n v="-0.16256157635467999"/>
    <x v="1"/>
  </r>
  <r>
    <x v="23"/>
    <x v="6"/>
    <x v="7"/>
    <n v="109"/>
    <n v="159.6"/>
    <n v="-50.6"/>
    <n v="-0.31704260651629101"/>
    <x v="1"/>
  </r>
  <r>
    <x v="23"/>
    <x v="6"/>
    <x v="8"/>
    <n v="90"/>
    <n v="92.4"/>
    <n v="-2.4000000000000101"/>
    <n v="-2.5974025974026E-2"/>
    <x v="1"/>
  </r>
  <r>
    <x v="23"/>
    <x v="6"/>
    <x v="9"/>
    <n v="411"/>
    <n v="273"/>
    <n v="138"/>
    <n v="0.50549450549450503"/>
    <x v="1"/>
  </r>
  <r>
    <x v="23"/>
    <x v="7"/>
    <x v="5"/>
    <n v="75"/>
    <n v="76.650000000000006"/>
    <n v="-1.6500000000000099"/>
    <n v="-2.15264187866928E-2"/>
    <x v="1"/>
  </r>
  <r>
    <x v="23"/>
    <x v="7"/>
    <x v="6"/>
    <n v="62"/>
    <n v="65.099999999999994"/>
    <n v="-3.1000000000000099"/>
    <n v="-4.76190476190477E-2"/>
    <x v="1"/>
  </r>
  <r>
    <x v="23"/>
    <x v="7"/>
    <x v="7"/>
    <n v="70"/>
    <n v="94.5"/>
    <n v="-24.5"/>
    <n v="-0.25925925925925902"/>
    <x v="1"/>
  </r>
  <r>
    <x v="23"/>
    <x v="7"/>
    <x v="8"/>
    <n v="140"/>
    <n v="176.4"/>
    <n v="-36.4"/>
    <n v="-0.206349206349206"/>
    <x v="1"/>
  </r>
  <r>
    <x v="23"/>
    <x v="7"/>
    <x v="9"/>
    <n v="627"/>
    <n v="573.29999999999995"/>
    <n v="53.699999999999903"/>
    <n v="9.3668236525379298E-2"/>
    <x v="1"/>
  </r>
  <r>
    <x v="23"/>
    <x v="9"/>
    <x v="5"/>
    <n v="576"/>
    <n v="600.6"/>
    <n v="-24.6"/>
    <n v="-4.0959040959041002E-2"/>
    <x v="1"/>
  </r>
  <r>
    <x v="23"/>
    <x v="9"/>
    <x v="6"/>
    <n v="182"/>
    <n v="214.2"/>
    <n v="-32.200000000000003"/>
    <n v="-0.15032679738562099"/>
    <x v="1"/>
  </r>
  <r>
    <x v="23"/>
    <x v="9"/>
    <x v="7"/>
    <n v="514"/>
    <n v="549.15"/>
    <n v="-35.15"/>
    <n v="-6.4008012382773302E-2"/>
    <x v="1"/>
  </r>
  <r>
    <x v="23"/>
    <x v="9"/>
    <x v="8"/>
    <n v="1281"/>
    <n v="1128.75"/>
    <n v="152.25"/>
    <n v="0.13488372093023299"/>
    <x v="1"/>
  </r>
  <r>
    <x v="23"/>
    <x v="9"/>
    <x v="9"/>
    <n v="375"/>
    <n v="288.75"/>
    <n v="86.25"/>
    <n v="0.29870129870129902"/>
    <x v="1"/>
  </r>
  <r>
    <x v="23"/>
    <x v="10"/>
    <x v="5"/>
    <n v="443"/>
    <n v="494.55"/>
    <n v="-51.55"/>
    <n v="-0.10423617429986901"/>
    <x v="1"/>
  </r>
  <r>
    <x v="23"/>
    <x v="10"/>
    <x v="6"/>
    <n v="220"/>
    <n v="183.75"/>
    <n v="36.25"/>
    <n v="0.19727891156462601"/>
    <x v="1"/>
  </r>
  <r>
    <x v="23"/>
    <x v="10"/>
    <x v="7"/>
    <n v="37"/>
    <n v="27.3"/>
    <n v="9.6999999999999993"/>
    <n v="0.35531135531135499"/>
    <x v="1"/>
  </r>
  <r>
    <x v="23"/>
    <x v="10"/>
    <x v="8"/>
    <n v="10"/>
    <n v="17.850000000000001"/>
    <n v="-7.85"/>
    <n v="-0.43977591036414598"/>
    <x v="1"/>
  </r>
  <r>
    <x v="23"/>
    <x v="10"/>
    <x v="9"/>
    <n v="293"/>
    <n v="352.8"/>
    <n v="-59.8"/>
    <n v="-0.169501133786848"/>
    <x v="1"/>
  </r>
  <r>
    <x v="23"/>
    <x v="11"/>
    <x v="5"/>
    <n v="53"/>
    <n v="65.099999999999994"/>
    <n v="-12.1"/>
    <n v="-0.18586789554531499"/>
    <x v="1"/>
  </r>
  <r>
    <x v="23"/>
    <x v="11"/>
    <x v="6"/>
    <n v="140"/>
    <n v="156.44999999999999"/>
    <n v="-16.45"/>
    <n v="-0.10514541387024599"/>
    <x v="1"/>
  </r>
  <r>
    <x v="23"/>
    <x v="11"/>
    <x v="7"/>
    <n v="171"/>
    <n v="184.8"/>
    <n v="-13.8"/>
    <n v="-7.46753246753247E-2"/>
    <x v="1"/>
  </r>
  <r>
    <x v="23"/>
    <x v="11"/>
    <x v="8"/>
    <n v="235"/>
    <n v="306.60000000000002"/>
    <n v="-71.599999999999994"/>
    <n v="-0.23352902804957601"/>
    <x v="1"/>
  </r>
  <r>
    <x v="23"/>
    <x v="11"/>
    <x v="9"/>
    <n v="332"/>
    <n v="270.89999999999998"/>
    <n v="61.1"/>
    <n v="0.225544481358435"/>
    <x v="1"/>
  </r>
  <r>
    <x v="23"/>
    <x v="12"/>
    <x v="5"/>
    <n v="796"/>
    <n v="994.35"/>
    <n v="-198.35"/>
    <n v="-0.19947704530597901"/>
    <x v="1"/>
  </r>
  <r>
    <x v="23"/>
    <x v="12"/>
    <x v="6"/>
    <n v="387"/>
    <n v="422.1"/>
    <n v="-35.1"/>
    <n v="-8.3155650319829494E-2"/>
    <x v="1"/>
  </r>
  <r>
    <x v="23"/>
    <x v="12"/>
    <x v="7"/>
    <n v="663"/>
    <n v="865.2"/>
    <n v="-202.2"/>
    <n v="-0.23370319001386999"/>
    <x v="1"/>
  </r>
  <r>
    <x v="23"/>
    <x v="12"/>
    <x v="8"/>
    <n v="435"/>
    <n v="498.75"/>
    <n v="-63.75"/>
    <n v="-0.12781954887218"/>
    <x v="1"/>
  </r>
  <r>
    <x v="23"/>
    <x v="12"/>
    <x v="9"/>
    <n v="991"/>
    <n v="997.5"/>
    <n v="-6.5"/>
    <n v="-6.5162907268170398E-3"/>
    <x v="1"/>
  </r>
  <r>
    <x v="23"/>
    <x v="14"/>
    <x v="5"/>
    <n v="49"/>
    <n v="31.5"/>
    <n v="17.5"/>
    <n v="0.55555555555555602"/>
    <x v="1"/>
  </r>
  <r>
    <x v="23"/>
    <x v="14"/>
    <x v="6"/>
    <n v="46"/>
    <n v="46.2"/>
    <n v="-0.20000000000000301"/>
    <n v="-4.3290043290043897E-3"/>
    <x v="1"/>
  </r>
  <r>
    <x v="23"/>
    <x v="14"/>
    <x v="7"/>
    <n v="61"/>
    <n v="71.400000000000006"/>
    <n v="-10.4"/>
    <n v="-0.145658263305322"/>
    <x v="1"/>
  </r>
  <r>
    <x v="23"/>
    <x v="14"/>
    <x v="8"/>
    <n v="202"/>
    <n v="164.85"/>
    <n v="37.15"/>
    <n v="0.22535638459205301"/>
    <x v="1"/>
  </r>
  <r>
    <x v="23"/>
    <x v="14"/>
    <x v="9"/>
    <n v="276"/>
    <n v="263.55"/>
    <n v="12.45"/>
    <n v="4.7239612976664701E-2"/>
    <x v="1"/>
  </r>
  <r>
    <x v="23"/>
    <x v="15"/>
    <x v="5"/>
    <n v="393"/>
    <n v="406.35"/>
    <n v="-13.35"/>
    <n v="-3.28534514581027E-2"/>
    <x v="1"/>
  </r>
  <r>
    <x v="23"/>
    <x v="15"/>
    <x v="6"/>
    <n v="188"/>
    <n v="193.2"/>
    <n v="-5.2000000000000197"/>
    <n v="-2.6915113871635699E-2"/>
    <x v="1"/>
  </r>
  <r>
    <x v="23"/>
    <x v="15"/>
    <x v="7"/>
    <n v="170"/>
    <n v="185.85"/>
    <n v="-15.85"/>
    <n v="-8.5283831046542899E-2"/>
    <x v="1"/>
  </r>
  <r>
    <x v="23"/>
    <x v="15"/>
    <x v="8"/>
    <n v="94"/>
    <n v="88.2"/>
    <n v="5.8"/>
    <n v="6.5759637188208597E-2"/>
    <x v="1"/>
  </r>
  <r>
    <x v="23"/>
    <x v="15"/>
    <x v="9"/>
    <n v="674"/>
    <n v="646.79999999999995"/>
    <n v="27.1999999999999"/>
    <n v="4.2053184910327703E-2"/>
    <x v="1"/>
  </r>
  <r>
    <x v="24"/>
    <x v="0"/>
    <x v="5"/>
    <n v="3822"/>
    <n v="4380"/>
    <n v="-558"/>
    <n v="-0.127397260273973"/>
    <x v="1"/>
  </r>
  <r>
    <x v="24"/>
    <x v="0"/>
    <x v="6"/>
    <n v="2617"/>
    <n v="2986.3636363636401"/>
    <n v="-369.36363636363598"/>
    <n v="-0.12368340943683399"/>
    <x v="1"/>
  </r>
  <r>
    <x v="24"/>
    <x v="0"/>
    <x v="7"/>
    <n v="2654"/>
    <n v="2991.8181818181802"/>
    <n v="-337.81818181818198"/>
    <n v="-0.112914007900334"/>
    <x v="1"/>
  </r>
  <r>
    <x v="24"/>
    <x v="0"/>
    <x v="8"/>
    <n v="2722"/>
    <n v="3121.8181818181802"/>
    <n v="-399.81818181818198"/>
    <n v="-0.12807221898660401"/>
    <x v="1"/>
  </r>
  <r>
    <x v="24"/>
    <x v="0"/>
    <x v="9"/>
    <n v="5096"/>
    <n v="4368.1818181818198"/>
    <n v="727.81818181818198"/>
    <n v="0.166618106139438"/>
    <x v="1"/>
  </r>
  <r>
    <x v="24"/>
    <x v="3"/>
    <x v="5"/>
    <n v="881"/>
    <n v="1007.27272727273"/>
    <n v="-126.272727272727"/>
    <n v="-0.125361010830325"/>
    <x v="1"/>
  </r>
  <r>
    <x v="24"/>
    <x v="3"/>
    <x v="6"/>
    <n v="907"/>
    <n v="1084.54545454545"/>
    <n v="-177.54545454545499"/>
    <n v="-0.16370494551550699"/>
    <x v="1"/>
  </r>
  <r>
    <x v="24"/>
    <x v="3"/>
    <x v="7"/>
    <n v="221"/>
    <n v="230.90909090909099"/>
    <n v="-9.9090909090909101"/>
    <n v="-4.2913385826771601E-2"/>
    <x v="1"/>
  </r>
  <r>
    <x v="24"/>
    <x v="3"/>
    <x v="8"/>
    <n v="107"/>
    <n v="98.181818181818201"/>
    <n v="8.8181818181818308"/>
    <n v="8.9814814814814903E-2"/>
    <x v="1"/>
  </r>
  <r>
    <x v="24"/>
    <x v="3"/>
    <x v="9"/>
    <n v="941"/>
    <n v="712.72727272727298"/>
    <n v="228.272727272727"/>
    <n v="0.32028061224489801"/>
    <x v="1"/>
  </r>
  <r>
    <x v="24"/>
    <x v="4"/>
    <x v="5"/>
    <n v="477"/>
    <n v="434.54545454545502"/>
    <n v="42.454545454545503"/>
    <n v="9.7698744769874599E-2"/>
    <x v="1"/>
  </r>
  <r>
    <x v="24"/>
    <x v="4"/>
    <x v="6"/>
    <n v="560"/>
    <n v="561.81818181818198"/>
    <n v="-1.8181818181817599"/>
    <n v="-3.2362459546924501E-3"/>
    <x v="1"/>
  </r>
  <r>
    <x v="24"/>
    <x v="4"/>
    <x v="7"/>
    <n v="739"/>
    <n v="649.09090909090901"/>
    <n v="89.909090909090907"/>
    <n v="0.13851540616246499"/>
    <x v="1"/>
  </r>
  <r>
    <x v="24"/>
    <x v="4"/>
    <x v="8"/>
    <n v="402"/>
    <n v="410"/>
    <n v="-8"/>
    <n v="-1.9512195121951199E-2"/>
    <x v="1"/>
  </r>
  <r>
    <x v="24"/>
    <x v="4"/>
    <x v="9"/>
    <n v="606"/>
    <n v="443.63636363636402"/>
    <n v="162.363636363636"/>
    <n v="0.36598360655737699"/>
    <x v="1"/>
  </r>
  <r>
    <x v="24"/>
    <x v="6"/>
    <x v="5"/>
    <n v="375"/>
    <n v="436.36363636363598"/>
    <n v="-61.363636363636402"/>
    <n v="-0.140625"/>
    <x v="1"/>
  </r>
  <r>
    <x v="24"/>
    <x v="6"/>
    <x v="6"/>
    <n v="52"/>
    <n v="57.272727272727302"/>
    <n v="-5.2727272727272698"/>
    <n v="-9.2063492063492097E-2"/>
    <x v="1"/>
  </r>
  <r>
    <x v="24"/>
    <x v="6"/>
    <x v="7"/>
    <n v="109"/>
    <n v="148.18181818181799"/>
    <n v="-39.181818181818201"/>
    <n v="-0.26441717791411001"/>
    <x v="1"/>
  </r>
  <r>
    <x v="24"/>
    <x v="6"/>
    <x v="8"/>
    <n v="62"/>
    <n v="100.90909090909101"/>
    <n v="-38.909090909090899"/>
    <n v="-0.38558558558558598"/>
    <x v="1"/>
  </r>
  <r>
    <x v="24"/>
    <x v="6"/>
    <x v="9"/>
    <n v="409"/>
    <n v="221.81818181818201"/>
    <n v="187.18181818181799"/>
    <n v="0.84385245901639305"/>
    <x v="1"/>
  </r>
  <r>
    <x v="24"/>
    <x v="7"/>
    <x v="5"/>
    <n v="59"/>
    <n v="80"/>
    <n v="-21"/>
    <n v="-0.26250000000000001"/>
    <x v="1"/>
  </r>
  <r>
    <x v="24"/>
    <x v="7"/>
    <x v="6"/>
    <n v="58"/>
    <n v="78.181818181818201"/>
    <n v="-20.181818181818201"/>
    <n v="-0.25813953488372099"/>
    <x v="1"/>
  </r>
  <r>
    <x v="24"/>
    <x v="7"/>
    <x v="7"/>
    <n v="61"/>
    <n v="110"/>
    <n v="-49"/>
    <n v="-0.44545454545454499"/>
    <x v="1"/>
  </r>
  <r>
    <x v="24"/>
    <x v="7"/>
    <x v="8"/>
    <n v="114"/>
    <n v="196.363636363636"/>
    <n v="-82.363636363636303"/>
    <n v="-0.41944444444444401"/>
    <x v="1"/>
  </r>
  <r>
    <x v="24"/>
    <x v="7"/>
    <x v="9"/>
    <n v="570"/>
    <n v="458.18181818181802"/>
    <n v="111.818181818182"/>
    <n v="0.24404761904761901"/>
    <x v="1"/>
  </r>
  <r>
    <x v="24"/>
    <x v="9"/>
    <x v="5"/>
    <n v="490"/>
    <n v="521.81818181818198"/>
    <n v="-31.818181818181799"/>
    <n v="-6.09756097560974E-2"/>
    <x v="1"/>
  </r>
  <r>
    <x v="24"/>
    <x v="9"/>
    <x v="6"/>
    <n v="175"/>
    <n v="218.18181818181799"/>
    <n v="-43.181818181818201"/>
    <n v="-0.19791666666666699"/>
    <x v="1"/>
  </r>
  <r>
    <x v="24"/>
    <x v="9"/>
    <x v="7"/>
    <n v="477"/>
    <n v="565.45454545454504"/>
    <n v="-88.454545454545396"/>
    <n v="-0.156430868167202"/>
    <x v="1"/>
  </r>
  <r>
    <x v="24"/>
    <x v="9"/>
    <x v="8"/>
    <n v="1100"/>
    <n v="1224.54545454545"/>
    <n v="-124.545454545455"/>
    <n v="-0.10170749814402399"/>
    <x v="1"/>
  </r>
  <r>
    <x v="24"/>
    <x v="9"/>
    <x v="9"/>
    <n v="307"/>
    <n v="223.636363636364"/>
    <n v="83.363636363636402"/>
    <n v="0.37276422764227701"/>
    <x v="1"/>
  </r>
  <r>
    <x v="24"/>
    <x v="10"/>
    <x v="5"/>
    <n v="414"/>
    <n v="442.72727272727298"/>
    <n v="-28.727272727272702"/>
    <n v="-6.4887063655030705E-2"/>
    <x v="1"/>
  </r>
  <r>
    <x v="24"/>
    <x v="10"/>
    <x v="6"/>
    <n v="207"/>
    <n v="182.727272727273"/>
    <n v="24.272727272727298"/>
    <n v="0.13283582089552201"/>
    <x v="1"/>
  </r>
  <r>
    <x v="24"/>
    <x v="10"/>
    <x v="7"/>
    <n v="28"/>
    <n v="30"/>
    <n v="-2"/>
    <n v="-6.6666666666666693E-2"/>
    <x v="1"/>
  </r>
  <r>
    <x v="24"/>
    <x v="10"/>
    <x v="8"/>
    <n v="11"/>
    <n v="17.272727272727298"/>
    <n v="-6.2727272727272698"/>
    <n v="-0.36315789473684201"/>
    <x v="1"/>
  </r>
  <r>
    <x v="24"/>
    <x v="10"/>
    <x v="9"/>
    <n v="265"/>
    <n v="277.27272727272702"/>
    <n v="-12.2727272727273"/>
    <n v="-4.42622950819671E-2"/>
    <x v="1"/>
  </r>
  <r>
    <x v="24"/>
    <x v="11"/>
    <x v="5"/>
    <n v="35"/>
    <n v="55.454545454545503"/>
    <n v="-20.454545454545499"/>
    <n v="-0.36885245901639302"/>
    <x v="1"/>
  </r>
  <r>
    <x v="24"/>
    <x v="11"/>
    <x v="6"/>
    <n v="115"/>
    <n v="142.727272727273"/>
    <n v="-27.727272727272702"/>
    <n v="-0.194267515923567"/>
    <x v="1"/>
  </r>
  <r>
    <x v="24"/>
    <x v="11"/>
    <x v="7"/>
    <n v="180"/>
    <n v="232.727272727273"/>
    <n v="-52.727272727272698"/>
    <n v="-0.2265625"/>
    <x v="1"/>
  </r>
  <r>
    <x v="24"/>
    <x v="11"/>
    <x v="8"/>
    <n v="290"/>
    <n v="310"/>
    <n v="-20"/>
    <n v="-6.4516129032258104E-2"/>
    <x v="1"/>
  </r>
  <r>
    <x v="24"/>
    <x v="11"/>
    <x v="9"/>
    <n v="248"/>
    <n v="252.727272727273"/>
    <n v="-4.7272727272727204"/>
    <n v="-1.8705035971223E-2"/>
    <x v="1"/>
  </r>
  <r>
    <x v="24"/>
    <x v="12"/>
    <x v="5"/>
    <n v="705"/>
    <n v="951.81818181818198"/>
    <n v="-246.81818181818201"/>
    <n v="-0.25931232091690498"/>
    <x v="1"/>
  </r>
  <r>
    <x v="24"/>
    <x v="12"/>
    <x v="6"/>
    <n v="336"/>
    <n v="435.45454545454498"/>
    <n v="-99.454545454545396"/>
    <n v="-0.22839248434237999"/>
    <x v="1"/>
  </r>
  <r>
    <x v="24"/>
    <x v="12"/>
    <x v="7"/>
    <n v="634"/>
    <n v="773.63636363636397"/>
    <n v="-139.636363636364"/>
    <n v="-0.18049353701527601"/>
    <x v="1"/>
  </r>
  <r>
    <x v="24"/>
    <x v="12"/>
    <x v="8"/>
    <n v="357"/>
    <n v="454.54545454545502"/>
    <n v="-97.545454545454504"/>
    <n v="-0.21460000000000001"/>
    <x v="1"/>
  </r>
  <r>
    <x v="24"/>
    <x v="12"/>
    <x v="9"/>
    <n v="869"/>
    <n v="949.09090909090901"/>
    <n v="-80.090909090908994"/>
    <n v="-8.4386973180076597E-2"/>
    <x v="1"/>
  </r>
  <r>
    <x v="24"/>
    <x v="14"/>
    <x v="5"/>
    <n v="41"/>
    <n v="33.636363636363598"/>
    <n v="7.3636363636363704"/>
    <n v="0.21891891891891899"/>
    <x v="1"/>
  </r>
  <r>
    <x v="24"/>
    <x v="14"/>
    <x v="6"/>
    <n v="48"/>
    <n v="48.181818181818201"/>
    <n v="-0.18181818181817999"/>
    <n v="-3.7735849056603401E-3"/>
    <x v="1"/>
  </r>
  <r>
    <x v="24"/>
    <x v="14"/>
    <x v="7"/>
    <n v="53"/>
    <n v="80.909090909090907"/>
    <n v="-27.909090909090899"/>
    <n v="-0.34494382022471898"/>
    <x v="1"/>
  </r>
  <r>
    <x v="24"/>
    <x v="14"/>
    <x v="8"/>
    <n v="200"/>
    <n v="202.727272727273"/>
    <n v="-2.72727272727272"/>
    <n v="-1.3452914798206201E-2"/>
    <x v="1"/>
  </r>
  <r>
    <x v="24"/>
    <x v="14"/>
    <x v="9"/>
    <n v="284"/>
    <n v="220.90909090909099"/>
    <n v="63.090909090909101"/>
    <n v="0.28559670781892998"/>
    <x v="1"/>
  </r>
  <r>
    <x v="24"/>
    <x v="15"/>
    <x v="5"/>
    <n v="345"/>
    <n v="416.36363636363598"/>
    <n v="-71.363636363636402"/>
    <n v="-0.17139737991266399"/>
    <x v="1"/>
  </r>
  <r>
    <x v="24"/>
    <x v="15"/>
    <x v="6"/>
    <n v="159"/>
    <n v="177.272727272727"/>
    <n v="-18.272727272727298"/>
    <n v="-0.103076923076923"/>
    <x v="1"/>
  </r>
  <r>
    <x v="24"/>
    <x v="15"/>
    <x v="7"/>
    <n v="152"/>
    <n v="170.90909090909099"/>
    <n v="-18.909090909090899"/>
    <n v="-0.11063829787234"/>
    <x v="1"/>
  </r>
  <r>
    <x v="24"/>
    <x v="15"/>
    <x v="8"/>
    <n v="79"/>
    <n v="107.272727272727"/>
    <n v="-28.272727272727298"/>
    <n v="-0.26355932203389798"/>
    <x v="1"/>
  </r>
  <r>
    <x v="24"/>
    <x v="15"/>
    <x v="9"/>
    <n v="597"/>
    <n v="608.18181818181802"/>
    <n v="-11.1818181818181"/>
    <n v="-1.8385650224215198E-2"/>
    <x v="1"/>
  </r>
  <r>
    <x v="25"/>
    <x v="0"/>
    <x v="5"/>
    <n v="3659"/>
    <n v="4439"/>
    <n v="-780"/>
    <n v="-0.17571525118269901"/>
    <x v="1"/>
  </r>
  <r>
    <x v="25"/>
    <x v="0"/>
    <x v="6"/>
    <n v="2518"/>
    <n v="3008"/>
    <n v="-490"/>
    <n v="-0.162898936170213"/>
    <x v="1"/>
  </r>
  <r>
    <x v="25"/>
    <x v="0"/>
    <x v="7"/>
    <n v="2580"/>
    <n v="3083"/>
    <n v="-503"/>
    <n v="-0.16315277327278599"/>
    <x v="1"/>
  </r>
  <r>
    <x v="25"/>
    <x v="0"/>
    <x v="8"/>
    <n v="2724"/>
    <n v="2958"/>
    <n v="-234"/>
    <n v="-7.91075050709939E-2"/>
    <x v="1"/>
  </r>
  <r>
    <x v="25"/>
    <x v="0"/>
    <x v="9"/>
    <n v="5327"/>
    <n v="4382"/>
    <n v="945"/>
    <n v="0.21565495207667701"/>
    <x v="1"/>
  </r>
  <r>
    <x v="25"/>
    <x v="3"/>
    <x v="5"/>
    <n v="846"/>
    <n v="1056"/>
    <n v="-210"/>
    <n v="-0.19886363636363599"/>
    <x v="1"/>
  </r>
  <r>
    <x v="25"/>
    <x v="3"/>
    <x v="6"/>
    <n v="921"/>
    <n v="1070"/>
    <n v="-149"/>
    <n v="-0.139252336448598"/>
    <x v="1"/>
  </r>
  <r>
    <x v="25"/>
    <x v="3"/>
    <x v="7"/>
    <n v="201"/>
    <n v="237"/>
    <n v="-36"/>
    <n v="-0.151898734177215"/>
    <x v="1"/>
  </r>
  <r>
    <x v="25"/>
    <x v="3"/>
    <x v="8"/>
    <n v="126"/>
    <n v="89"/>
    <n v="37"/>
    <n v="0.41573033707865198"/>
    <x v="1"/>
  </r>
  <r>
    <x v="25"/>
    <x v="3"/>
    <x v="9"/>
    <n v="1062"/>
    <n v="792"/>
    <n v="270"/>
    <n v="0.34090909090909099"/>
    <x v="1"/>
  </r>
  <r>
    <x v="25"/>
    <x v="4"/>
    <x v="5"/>
    <n v="472"/>
    <n v="409"/>
    <n v="63"/>
    <n v="0.15403422982885101"/>
    <x v="1"/>
  </r>
  <r>
    <x v="25"/>
    <x v="4"/>
    <x v="6"/>
    <n v="544"/>
    <n v="590"/>
    <n v="-46"/>
    <n v="-7.7966101694915302E-2"/>
    <x v="1"/>
  </r>
  <r>
    <x v="25"/>
    <x v="4"/>
    <x v="7"/>
    <n v="737"/>
    <n v="674"/>
    <n v="63"/>
    <n v="9.3471810089020793E-2"/>
    <x v="1"/>
  </r>
  <r>
    <x v="25"/>
    <x v="4"/>
    <x v="8"/>
    <n v="393"/>
    <n v="406"/>
    <n v="-13"/>
    <n v="-3.2019704433497498E-2"/>
    <x v="1"/>
  </r>
  <r>
    <x v="25"/>
    <x v="4"/>
    <x v="9"/>
    <n v="651"/>
    <n v="464"/>
    <n v="187"/>
    <n v="0.40301724137931"/>
    <x v="1"/>
  </r>
  <r>
    <x v="25"/>
    <x v="6"/>
    <x v="5"/>
    <n v="337"/>
    <n v="501"/>
    <n v="-164"/>
    <n v="-0.32734530938123801"/>
    <x v="1"/>
  </r>
  <r>
    <x v="25"/>
    <x v="6"/>
    <x v="6"/>
    <n v="41"/>
    <n v="65"/>
    <n v="-24"/>
    <n v="-0.36923076923076897"/>
    <x v="1"/>
  </r>
  <r>
    <x v="25"/>
    <x v="6"/>
    <x v="7"/>
    <n v="126"/>
    <n v="148"/>
    <n v="-22"/>
    <n v="-0.14864864864864899"/>
    <x v="1"/>
  </r>
  <r>
    <x v="25"/>
    <x v="6"/>
    <x v="8"/>
    <n v="83"/>
    <n v="100"/>
    <n v="-17"/>
    <n v="-0.17"/>
    <x v="1"/>
  </r>
  <r>
    <x v="25"/>
    <x v="6"/>
    <x v="9"/>
    <n v="388"/>
    <n v="198"/>
    <n v="190"/>
    <n v="0.95959595959596"/>
    <x v="1"/>
  </r>
  <r>
    <x v="25"/>
    <x v="7"/>
    <x v="5"/>
    <n v="52"/>
    <n v="64"/>
    <n v="-12"/>
    <n v="-0.1875"/>
    <x v="1"/>
  </r>
  <r>
    <x v="25"/>
    <x v="7"/>
    <x v="6"/>
    <n v="59"/>
    <n v="79"/>
    <n v="-20"/>
    <n v="-0.253164556962025"/>
    <x v="1"/>
  </r>
  <r>
    <x v="25"/>
    <x v="7"/>
    <x v="7"/>
    <n v="73"/>
    <n v="93"/>
    <n v="-20"/>
    <n v="-0.21505376344086"/>
    <x v="1"/>
  </r>
  <r>
    <x v="25"/>
    <x v="7"/>
    <x v="8"/>
    <n v="153"/>
    <n v="197"/>
    <n v="-44"/>
    <n v="-0.22335025380710699"/>
    <x v="1"/>
  </r>
  <r>
    <x v="25"/>
    <x v="7"/>
    <x v="9"/>
    <n v="561"/>
    <n v="459"/>
    <n v="102"/>
    <n v="0.22222222222222199"/>
    <x v="1"/>
  </r>
  <r>
    <x v="25"/>
    <x v="9"/>
    <x v="5"/>
    <n v="435"/>
    <n v="467"/>
    <n v="-32"/>
    <n v="-6.8522483940042803E-2"/>
    <x v="1"/>
  </r>
  <r>
    <x v="25"/>
    <x v="9"/>
    <x v="6"/>
    <n v="174"/>
    <n v="213"/>
    <n v="-39"/>
    <n v="-0.183098591549296"/>
    <x v="1"/>
  </r>
  <r>
    <x v="25"/>
    <x v="9"/>
    <x v="7"/>
    <n v="456"/>
    <n v="604"/>
    <n v="-148"/>
    <n v="-0.24503311258278099"/>
    <x v="1"/>
  </r>
  <r>
    <x v="25"/>
    <x v="9"/>
    <x v="8"/>
    <n v="1079"/>
    <n v="1177"/>
    <n v="-98"/>
    <n v="-8.3262531860662695E-2"/>
    <x v="1"/>
  </r>
  <r>
    <x v="25"/>
    <x v="9"/>
    <x v="9"/>
    <n v="422"/>
    <n v="256"/>
    <n v="166"/>
    <n v="0.6484375"/>
    <x v="1"/>
  </r>
  <r>
    <x v="25"/>
    <x v="10"/>
    <x v="5"/>
    <n v="381"/>
    <n v="416"/>
    <n v="-35"/>
    <n v="-8.4134615384615405E-2"/>
    <x v="1"/>
  </r>
  <r>
    <x v="25"/>
    <x v="10"/>
    <x v="6"/>
    <n v="185"/>
    <n v="186"/>
    <n v="-1"/>
    <n v="-5.3763440860215101E-3"/>
    <x v="1"/>
  </r>
  <r>
    <x v="25"/>
    <x v="10"/>
    <x v="7"/>
    <n v="29"/>
    <n v="32"/>
    <n v="-3"/>
    <n v="-9.375E-2"/>
    <x v="1"/>
  </r>
  <r>
    <x v="25"/>
    <x v="10"/>
    <x v="8"/>
    <n v="18"/>
    <n v="24"/>
    <n v="-6"/>
    <n v="-0.25"/>
    <x v="1"/>
  </r>
  <r>
    <x v="25"/>
    <x v="10"/>
    <x v="9"/>
    <n v="229"/>
    <n v="271"/>
    <n v="-42"/>
    <n v="-0.154981549815498"/>
    <x v="1"/>
  </r>
  <r>
    <x v="25"/>
    <x v="11"/>
    <x v="5"/>
    <n v="34"/>
    <n v="58"/>
    <n v="-24"/>
    <n v="-0.41379310344827602"/>
    <x v="1"/>
  </r>
  <r>
    <x v="25"/>
    <x v="11"/>
    <x v="6"/>
    <n v="120"/>
    <n v="125"/>
    <n v="-5"/>
    <n v="-0.04"/>
    <x v="1"/>
  </r>
  <r>
    <x v="25"/>
    <x v="11"/>
    <x v="7"/>
    <n v="166"/>
    <n v="201"/>
    <n v="-35"/>
    <n v="-0.174129353233831"/>
    <x v="1"/>
  </r>
  <r>
    <x v="25"/>
    <x v="11"/>
    <x v="8"/>
    <n v="243"/>
    <n v="234"/>
    <n v="9"/>
    <n v="3.8461538461538498E-2"/>
    <x v="1"/>
  </r>
  <r>
    <x v="25"/>
    <x v="11"/>
    <x v="9"/>
    <n v="314"/>
    <n v="240"/>
    <n v="74"/>
    <n v="0.30833333333333302"/>
    <x v="1"/>
  </r>
  <r>
    <x v="25"/>
    <x v="12"/>
    <x v="5"/>
    <n v="721"/>
    <n v="1037"/>
    <n v="-316"/>
    <n v="-0.30472516875602701"/>
    <x v="1"/>
  </r>
  <r>
    <x v="25"/>
    <x v="12"/>
    <x v="6"/>
    <n v="283"/>
    <n v="460"/>
    <n v="-177"/>
    <n v="-0.38478260869565201"/>
    <x v="1"/>
  </r>
  <r>
    <x v="25"/>
    <x v="12"/>
    <x v="7"/>
    <n v="588"/>
    <n v="866"/>
    <n v="-278"/>
    <n v="-0.321016166281755"/>
    <x v="1"/>
  </r>
  <r>
    <x v="25"/>
    <x v="12"/>
    <x v="8"/>
    <n v="372"/>
    <n v="426"/>
    <n v="-54"/>
    <n v="-0.12676056338028199"/>
    <x v="1"/>
  </r>
  <r>
    <x v="25"/>
    <x v="12"/>
    <x v="9"/>
    <n v="824"/>
    <n v="887"/>
    <n v="-63"/>
    <n v="-7.1025930101465601E-2"/>
    <x v="1"/>
  </r>
  <r>
    <x v="25"/>
    <x v="14"/>
    <x v="5"/>
    <n v="42"/>
    <n v="32"/>
    <n v="10"/>
    <n v="0.3125"/>
    <x v="1"/>
  </r>
  <r>
    <x v="25"/>
    <x v="14"/>
    <x v="6"/>
    <n v="36"/>
    <n v="48"/>
    <n v="-12"/>
    <n v="-0.25"/>
    <x v="1"/>
  </r>
  <r>
    <x v="25"/>
    <x v="14"/>
    <x v="7"/>
    <n v="65"/>
    <n v="55"/>
    <n v="10"/>
    <n v="0.18181818181818199"/>
    <x v="1"/>
  </r>
  <r>
    <x v="25"/>
    <x v="14"/>
    <x v="8"/>
    <n v="171"/>
    <n v="206"/>
    <n v="-35"/>
    <n v="-0.16990291262135901"/>
    <x v="1"/>
  </r>
  <r>
    <x v="25"/>
    <x v="14"/>
    <x v="9"/>
    <n v="277"/>
    <n v="233"/>
    <n v="44"/>
    <n v="0.18884120171673799"/>
    <x v="1"/>
  </r>
  <r>
    <x v="25"/>
    <x v="15"/>
    <x v="5"/>
    <n v="339"/>
    <n v="399"/>
    <n v="-60"/>
    <n v="-0.150375939849624"/>
    <x v="1"/>
  </r>
  <r>
    <x v="25"/>
    <x v="15"/>
    <x v="6"/>
    <n v="155"/>
    <n v="172"/>
    <n v="-17"/>
    <n v="-9.8837209302325604E-2"/>
    <x v="1"/>
  </r>
  <r>
    <x v="25"/>
    <x v="15"/>
    <x v="7"/>
    <n v="139"/>
    <n v="173"/>
    <n v="-34"/>
    <n v="-0.19653179190751399"/>
    <x v="1"/>
  </r>
  <r>
    <x v="25"/>
    <x v="15"/>
    <x v="8"/>
    <n v="86"/>
    <n v="99"/>
    <n v="-13"/>
    <n v="-0.13131313131313099"/>
    <x v="1"/>
  </r>
  <r>
    <x v="25"/>
    <x v="15"/>
    <x v="9"/>
    <n v="599"/>
    <n v="582"/>
    <n v="17"/>
    <n v="2.92096219931271E-2"/>
    <x v="1"/>
  </r>
  <r>
    <x v="26"/>
    <x v="0"/>
    <x v="5"/>
    <n v="4579"/>
    <n v="5188.1428571428596"/>
    <n v="-609.14285714285802"/>
    <n v="-0.11741057906765399"/>
    <x v="1"/>
  </r>
  <r>
    <x v="26"/>
    <x v="0"/>
    <x v="6"/>
    <n v="3122"/>
    <n v="3469.7142857142899"/>
    <n v="-347.71428571428601"/>
    <n v="-0.100214097496706"/>
    <x v="1"/>
  </r>
  <r>
    <x v="26"/>
    <x v="0"/>
    <x v="7"/>
    <n v="3013"/>
    <n v="3471.9047619047601"/>
    <n v="-458.90476190476198"/>
    <n v="-0.13217665615141999"/>
    <x v="1"/>
  </r>
  <r>
    <x v="26"/>
    <x v="0"/>
    <x v="8"/>
    <n v="3100"/>
    <n v="3368.9523809523798"/>
    <n v="-268.95238095238102"/>
    <n v="-7.9832645445807704E-2"/>
    <x v="1"/>
  </r>
  <r>
    <x v="26"/>
    <x v="0"/>
    <x v="9"/>
    <n v="6382"/>
    <n v="5075.3333333333303"/>
    <n v="1306.6666666666699"/>
    <n v="0.25745435439379999"/>
    <x v="1"/>
  </r>
  <r>
    <x v="26"/>
    <x v="3"/>
    <x v="5"/>
    <n v="1146"/>
    <n v="1312.0952380952399"/>
    <n v="-166.09523809523799"/>
    <n v="-0.12658779124628"/>
    <x v="1"/>
  </r>
  <r>
    <x v="26"/>
    <x v="3"/>
    <x v="6"/>
    <n v="1142"/>
    <n v="1252.9523809523801"/>
    <n v="-110.95238095238101"/>
    <n v="-8.8552751596229898E-2"/>
    <x v="1"/>
  </r>
  <r>
    <x v="26"/>
    <x v="3"/>
    <x v="7"/>
    <n v="239"/>
    <n v="281.47619047619003"/>
    <n v="-42.476190476190503"/>
    <n v="-0.150905092200981"/>
    <x v="1"/>
  </r>
  <r>
    <x v="26"/>
    <x v="3"/>
    <x v="8"/>
    <n v="126"/>
    <n v="102.95238095238101"/>
    <n v="23.047619047619001"/>
    <n v="0.223866790009251"/>
    <x v="1"/>
  </r>
  <r>
    <x v="26"/>
    <x v="3"/>
    <x v="9"/>
    <n v="1202"/>
    <n v="904.66666666666697"/>
    <n v="297.33333333333297"/>
    <n v="0.32866617538688297"/>
    <x v="1"/>
  </r>
  <r>
    <x v="26"/>
    <x v="4"/>
    <x v="5"/>
    <n v="522"/>
    <n v="532.28571428571399"/>
    <n v="-10.285714285714301"/>
    <n v="-1.9323671497584599E-2"/>
    <x v="1"/>
  </r>
  <r>
    <x v="26"/>
    <x v="4"/>
    <x v="6"/>
    <n v="643"/>
    <n v="637.42857142857099"/>
    <n v="5.5714285714285596"/>
    <n v="8.7404751232630796E-3"/>
    <x v="1"/>
  </r>
  <r>
    <x v="26"/>
    <x v="4"/>
    <x v="7"/>
    <n v="919"/>
    <n v="786.38095238095195"/>
    <n v="132.61904761904799"/>
    <n v="0.16864478624197601"/>
    <x v="1"/>
  </r>
  <r>
    <x v="26"/>
    <x v="4"/>
    <x v="8"/>
    <n v="435"/>
    <n v="463.28571428571399"/>
    <n v="-28.285714285714299"/>
    <n v="-6.10545790934321E-2"/>
    <x v="1"/>
  </r>
  <r>
    <x v="26"/>
    <x v="4"/>
    <x v="9"/>
    <n v="830"/>
    <n v="518.04761904761904"/>
    <n v="311.95238095238102"/>
    <n v="0.60216931703281495"/>
    <x v="1"/>
  </r>
  <r>
    <x v="26"/>
    <x v="6"/>
    <x v="5"/>
    <n v="379"/>
    <n v="543.23809523809496"/>
    <n v="-164.23809523809501"/>
    <n v="-0.30233169705469898"/>
    <x v="1"/>
  </r>
  <r>
    <x v="26"/>
    <x v="6"/>
    <x v="6"/>
    <n v="43"/>
    <n v="65.714285714285694"/>
    <n v="-22.714285714285701"/>
    <n v="-0.34565217391304398"/>
    <x v="1"/>
  </r>
  <r>
    <x v="26"/>
    <x v="6"/>
    <x v="7"/>
    <n v="130"/>
    <n v="181.80952380952399"/>
    <n v="-51.809523809523803"/>
    <n v="-0.28496595075955999"/>
    <x v="1"/>
  </r>
  <r>
    <x v="26"/>
    <x v="6"/>
    <x v="8"/>
    <n v="103"/>
    <n v="134.71428571428601"/>
    <n v="-31.714285714285701"/>
    <n v="-0.23541887592788999"/>
    <x v="1"/>
  </r>
  <r>
    <x v="26"/>
    <x v="6"/>
    <x v="9"/>
    <n v="499"/>
    <n v="221.23809523809501"/>
    <n v="277.76190476190499"/>
    <n v="1.2554885923374901"/>
    <x v="1"/>
  </r>
  <r>
    <x v="26"/>
    <x v="7"/>
    <x v="5"/>
    <n v="61"/>
    <n v="88.714285714285694"/>
    <n v="-27.714285714285701"/>
    <n v="-0.31239935587761702"/>
    <x v="1"/>
  </r>
  <r>
    <x v="26"/>
    <x v="7"/>
    <x v="6"/>
    <n v="59"/>
    <n v="92"/>
    <n v="-33"/>
    <n v="-0.35869565217391303"/>
    <x v="1"/>
  </r>
  <r>
    <x v="26"/>
    <x v="7"/>
    <x v="7"/>
    <n v="87"/>
    <n v="109.52380952381"/>
    <n v="-22.523809523809501"/>
    <n v="-0.205652173913044"/>
    <x v="1"/>
  </r>
  <r>
    <x v="26"/>
    <x v="7"/>
    <x v="8"/>
    <n v="146"/>
    <n v="242.04761904761901"/>
    <n v="-96.047619047619094"/>
    <n v="-0.396812905764312"/>
    <x v="1"/>
  </r>
  <r>
    <x v="26"/>
    <x v="7"/>
    <x v="9"/>
    <n v="725"/>
    <n v="575"/>
    <n v="150"/>
    <n v="0.26086956521739102"/>
    <x v="1"/>
  </r>
  <r>
    <x v="26"/>
    <x v="9"/>
    <x v="5"/>
    <n v="619"/>
    <n v="582.66666666666697"/>
    <n v="36.3333333333333"/>
    <n v="6.2356979405034201E-2"/>
    <x v="1"/>
  </r>
  <r>
    <x v="26"/>
    <x v="9"/>
    <x v="6"/>
    <n v="216"/>
    <n v="255.19047619047601"/>
    <n v="-39.190476190476197"/>
    <n v="-0.153573427878336"/>
    <x v="1"/>
  </r>
  <r>
    <x v="26"/>
    <x v="9"/>
    <x v="7"/>
    <n v="554"/>
    <n v="670.28571428571399"/>
    <n v="-116.28571428571399"/>
    <n v="-0.173486786018755"/>
    <x v="1"/>
  </r>
  <r>
    <x v="26"/>
    <x v="9"/>
    <x v="8"/>
    <n v="1275"/>
    <n v="1258.42857142857"/>
    <n v="16.571428571428399"/>
    <n v="1.31683505505732E-2"/>
    <x v="1"/>
  </r>
  <r>
    <x v="26"/>
    <x v="9"/>
    <x v="9"/>
    <n v="429"/>
    <n v="277.09523809523802"/>
    <n v="151.90476190476201"/>
    <n v="0.54820415879017004"/>
    <x v="1"/>
  </r>
  <r>
    <x v="26"/>
    <x v="10"/>
    <x v="5"/>
    <n v="502"/>
    <n v="541.04761904761904"/>
    <n v="-39.0476190476192"/>
    <n v="-7.2170392536525393E-2"/>
    <x v="1"/>
  </r>
  <r>
    <x v="26"/>
    <x v="10"/>
    <x v="6"/>
    <n v="263"/>
    <n v="208.09523809523799"/>
    <n v="54.904761904761898"/>
    <n v="0.26384439359267697"/>
    <x v="1"/>
  </r>
  <r>
    <x v="26"/>
    <x v="10"/>
    <x v="7"/>
    <n v="46"/>
    <n v="41.619047619047599"/>
    <n v="4.3809523809523796"/>
    <n v="0.105263157894737"/>
    <x v="1"/>
  </r>
  <r>
    <x v="26"/>
    <x v="10"/>
    <x v="8"/>
    <n v="16"/>
    <n v="19.714285714285701"/>
    <n v="-3.7142857142857202"/>
    <n v="-0.188405797101449"/>
    <x v="1"/>
  </r>
  <r>
    <x v="26"/>
    <x v="10"/>
    <x v="9"/>
    <n v="290"/>
    <n v="317.61904761904799"/>
    <n v="-27.619047619047599"/>
    <n v="-8.6956521739130502E-2"/>
    <x v="1"/>
  </r>
  <r>
    <x v="26"/>
    <x v="11"/>
    <x v="5"/>
    <n v="46"/>
    <n v="74.476190476190496"/>
    <n v="-28.476190476190499"/>
    <n v="-0.38235294117647101"/>
    <x v="1"/>
  </r>
  <r>
    <x v="26"/>
    <x v="11"/>
    <x v="6"/>
    <n v="153"/>
    <n v="184"/>
    <n v="-31"/>
    <n v="-0.16847826086956499"/>
    <x v="1"/>
  </r>
  <r>
    <x v="26"/>
    <x v="11"/>
    <x v="7"/>
    <n v="186"/>
    <n v="242.04761904761901"/>
    <n v="-56.047619047619101"/>
    <n v="-0.23155616761754899"/>
    <x v="1"/>
  </r>
  <r>
    <x v="26"/>
    <x v="11"/>
    <x v="8"/>
    <n v="263"/>
    <n v="338.42857142857099"/>
    <n v="-75.428571428571402"/>
    <n v="-0.222878851836218"/>
    <x v="1"/>
  </r>
  <r>
    <x v="26"/>
    <x v="11"/>
    <x v="9"/>
    <n v="389"/>
    <n v="322"/>
    <n v="66.999999999999901"/>
    <n v="0.20807453416148999"/>
    <x v="1"/>
  </r>
  <r>
    <x v="26"/>
    <x v="12"/>
    <x v="5"/>
    <n v="841"/>
    <n v="1035"/>
    <n v="-194"/>
    <n v="-0.18743961352656999"/>
    <x v="1"/>
  </r>
  <r>
    <x v="26"/>
    <x v="12"/>
    <x v="6"/>
    <n v="350"/>
    <n v="493.95238095238102"/>
    <n v="-143.95238095238099"/>
    <n v="-0.29142967319001301"/>
    <x v="1"/>
  </r>
  <r>
    <x v="26"/>
    <x v="12"/>
    <x v="7"/>
    <n v="621"/>
    <n v="911.23809523809496"/>
    <n v="-290.23809523809501"/>
    <n v="-0.31850961538461497"/>
    <x v="1"/>
  </r>
  <r>
    <x v="26"/>
    <x v="12"/>
    <x v="8"/>
    <n v="412"/>
    <n v="516.95238095238096"/>
    <n v="-104.95238095238101"/>
    <n v="-0.203021370670597"/>
    <x v="1"/>
  </r>
  <r>
    <x v="26"/>
    <x v="12"/>
    <x v="9"/>
    <n v="1002"/>
    <n v="986.80952380952397"/>
    <n v="15.190476190476099"/>
    <n v="1.5393524103652899E-2"/>
    <x v="1"/>
  </r>
  <r>
    <x v="26"/>
    <x v="14"/>
    <x v="5"/>
    <n v="39"/>
    <n v="38.3333333333333"/>
    <n v="0.66666666666666397"/>
    <n v="1.7391304347826E-2"/>
    <x v="1"/>
  </r>
  <r>
    <x v="26"/>
    <x v="14"/>
    <x v="6"/>
    <n v="73"/>
    <n v="55.857142857142897"/>
    <n v="17.1428571428571"/>
    <n v="0.30690537084399"/>
    <x v="1"/>
  </r>
  <r>
    <x v="26"/>
    <x v="14"/>
    <x v="7"/>
    <n v="74"/>
    <n v="74.476190476190496"/>
    <n v="-0.47619047619048199"/>
    <n v="-6.3938618925831903E-3"/>
    <x v="1"/>
  </r>
  <r>
    <x v="26"/>
    <x v="14"/>
    <x v="8"/>
    <n v="236"/>
    <n v="193.857142857143"/>
    <n v="42.142857142857103"/>
    <n v="0.217391304347826"/>
    <x v="1"/>
  </r>
  <r>
    <x v="26"/>
    <x v="14"/>
    <x v="9"/>
    <n v="312"/>
    <n v="280.38095238095201"/>
    <n v="31.619047619047599"/>
    <n v="0.11277173913043501"/>
    <x v="1"/>
  </r>
  <r>
    <x v="26"/>
    <x v="15"/>
    <x v="5"/>
    <n v="424"/>
    <n v="440.28571428571399"/>
    <n v="-16.285714285714299"/>
    <n v="-3.6988968202465999E-2"/>
    <x v="1"/>
  </r>
  <r>
    <x v="26"/>
    <x v="15"/>
    <x v="6"/>
    <n v="180"/>
    <n v="224.52380952381"/>
    <n v="-44.523809523809497"/>
    <n v="-0.19830328738069999"/>
    <x v="1"/>
  </r>
  <r>
    <x v="26"/>
    <x v="15"/>
    <x v="7"/>
    <n v="157"/>
    <n v="173.04761904761901"/>
    <n v="-16.047619047619101"/>
    <n v="-9.2735277930655002E-2"/>
    <x v="1"/>
  </r>
  <r>
    <x v="26"/>
    <x v="15"/>
    <x v="8"/>
    <n v="88"/>
    <n v="98.571428571428598"/>
    <n v="-10.5714285714286"/>
    <n v="-0.107246376811594"/>
    <x v="1"/>
  </r>
  <r>
    <x v="26"/>
    <x v="15"/>
    <x v="9"/>
    <n v="704"/>
    <n v="672.47619047619105"/>
    <n v="31.523809523809401"/>
    <n v="4.6877212859368203E-2"/>
    <x v="1"/>
  </r>
  <r>
    <x v="27"/>
    <x v="0"/>
    <x v="5"/>
    <n v="4161"/>
    <n v="4697"/>
    <n v="-536"/>
    <n v="-0.114115392803917"/>
    <x v="1"/>
  </r>
  <r>
    <x v="27"/>
    <x v="0"/>
    <x v="6"/>
    <n v="2896"/>
    <n v="3193"/>
    <n v="-297"/>
    <n v="-9.3015972439711894E-2"/>
    <x v="1"/>
  </r>
  <r>
    <x v="27"/>
    <x v="0"/>
    <x v="7"/>
    <n v="2721"/>
    <n v="3123"/>
    <n v="-402"/>
    <n v="-0.128722382324688"/>
    <x v="1"/>
  </r>
  <r>
    <x v="27"/>
    <x v="0"/>
    <x v="8"/>
    <n v="3068"/>
    <n v="3198"/>
    <n v="-130"/>
    <n v="-4.0650406504064998E-2"/>
    <x v="1"/>
  </r>
  <r>
    <x v="27"/>
    <x v="0"/>
    <x v="9"/>
    <n v="6078"/>
    <n v="4576"/>
    <n v="1502"/>
    <n v="0.32823426573426601"/>
    <x v="1"/>
  </r>
  <r>
    <x v="27"/>
    <x v="3"/>
    <x v="5"/>
    <n v="919"/>
    <n v="1182"/>
    <n v="-263"/>
    <n v="-0.222504230118443"/>
    <x v="1"/>
  </r>
  <r>
    <x v="27"/>
    <x v="3"/>
    <x v="6"/>
    <n v="1045"/>
    <n v="1115"/>
    <n v="-70"/>
    <n v="-6.2780269058296007E-2"/>
    <x v="1"/>
  </r>
  <r>
    <x v="27"/>
    <x v="3"/>
    <x v="7"/>
    <n v="206"/>
    <n v="288"/>
    <n v="-82"/>
    <n v="-0.28472222222222199"/>
    <x v="1"/>
  </r>
  <r>
    <x v="27"/>
    <x v="3"/>
    <x v="8"/>
    <n v="124"/>
    <n v="101"/>
    <n v="23"/>
    <n v="0.22772277227722801"/>
    <x v="1"/>
  </r>
  <r>
    <x v="27"/>
    <x v="3"/>
    <x v="9"/>
    <n v="1266"/>
    <n v="828"/>
    <n v="438"/>
    <n v="0.52898550724637705"/>
    <x v="1"/>
  </r>
  <r>
    <x v="27"/>
    <x v="4"/>
    <x v="5"/>
    <n v="534"/>
    <n v="408"/>
    <n v="126"/>
    <n v="0.308823529411765"/>
    <x v="1"/>
  </r>
  <r>
    <x v="27"/>
    <x v="4"/>
    <x v="6"/>
    <n v="575"/>
    <n v="587"/>
    <n v="-12"/>
    <n v="-2.0442930153321999E-2"/>
    <x v="1"/>
  </r>
  <r>
    <x v="27"/>
    <x v="4"/>
    <x v="7"/>
    <n v="801"/>
    <n v="712"/>
    <n v="89"/>
    <n v="0.125"/>
    <x v="1"/>
  </r>
  <r>
    <x v="27"/>
    <x v="4"/>
    <x v="8"/>
    <n v="449"/>
    <n v="467"/>
    <n v="-18"/>
    <n v="-3.8543897216274103E-2"/>
    <x v="1"/>
  </r>
  <r>
    <x v="27"/>
    <x v="4"/>
    <x v="9"/>
    <n v="809"/>
    <n v="447"/>
    <n v="362"/>
    <n v="0.80984340044742698"/>
    <x v="1"/>
  </r>
  <r>
    <x v="27"/>
    <x v="6"/>
    <x v="5"/>
    <n v="374"/>
    <n v="503"/>
    <n v="-129"/>
    <n v="-0.25646123260437398"/>
    <x v="1"/>
  </r>
  <r>
    <x v="27"/>
    <x v="6"/>
    <x v="6"/>
    <n v="39"/>
    <n v="65"/>
    <n v="-26"/>
    <n v="-0.4"/>
    <x v="1"/>
  </r>
  <r>
    <x v="27"/>
    <x v="6"/>
    <x v="7"/>
    <n v="130"/>
    <n v="164"/>
    <n v="-34"/>
    <n v="-0.207317073170732"/>
    <x v="1"/>
  </r>
  <r>
    <x v="27"/>
    <x v="6"/>
    <x v="8"/>
    <n v="80"/>
    <n v="109"/>
    <n v="-29"/>
    <n v="-0.26605504587155998"/>
    <x v="1"/>
  </r>
  <r>
    <x v="27"/>
    <x v="6"/>
    <x v="9"/>
    <n v="478"/>
    <n v="253"/>
    <n v="225"/>
    <n v="0.88932806324110703"/>
    <x v="1"/>
  </r>
  <r>
    <x v="27"/>
    <x v="7"/>
    <x v="5"/>
    <n v="38"/>
    <n v="77"/>
    <n v="-39"/>
    <n v="-0.506493506493506"/>
    <x v="1"/>
  </r>
  <r>
    <x v="27"/>
    <x v="7"/>
    <x v="6"/>
    <n v="45"/>
    <n v="81"/>
    <n v="-36"/>
    <n v="-0.44444444444444398"/>
    <x v="1"/>
  </r>
  <r>
    <x v="27"/>
    <x v="7"/>
    <x v="7"/>
    <n v="67"/>
    <n v="85"/>
    <n v="-18"/>
    <n v="-0.21176470588235299"/>
    <x v="1"/>
  </r>
  <r>
    <x v="27"/>
    <x v="7"/>
    <x v="8"/>
    <n v="152"/>
    <n v="218"/>
    <n v="-66"/>
    <n v="-0.302752293577982"/>
    <x v="1"/>
  </r>
  <r>
    <x v="27"/>
    <x v="7"/>
    <x v="9"/>
    <n v="637"/>
    <n v="483"/>
    <n v="154"/>
    <n v="0.31884057971014501"/>
    <x v="1"/>
  </r>
  <r>
    <x v="27"/>
    <x v="9"/>
    <x v="5"/>
    <n v="527"/>
    <n v="544"/>
    <n v="-17"/>
    <n v="-3.125E-2"/>
    <x v="1"/>
  </r>
  <r>
    <x v="27"/>
    <x v="9"/>
    <x v="6"/>
    <n v="193"/>
    <n v="221"/>
    <n v="-28"/>
    <n v="-0.12669683257918599"/>
    <x v="1"/>
  </r>
  <r>
    <x v="27"/>
    <x v="9"/>
    <x v="7"/>
    <n v="517"/>
    <n v="574"/>
    <n v="-57"/>
    <n v="-9.9303135888501703E-2"/>
    <x v="1"/>
  </r>
  <r>
    <x v="27"/>
    <x v="9"/>
    <x v="8"/>
    <n v="1244"/>
    <n v="1229"/>
    <n v="15"/>
    <n v="1.2205044751830801E-2"/>
    <x v="1"/>
  </r>
  <r>
    <x v="27"/>
    <x v="9"/>
    <x v="9"/>
    <n v="397"/>
    <n v="251"/>
    <n v="146"/>
    <n v="0.58167330677290796"/>
    <x v="1"/>
  </r>
  <r>
    <x v="27"/>
    <x v="10"/>
    <x v="5"/>
    <n v="491"/>
    <n v="508"/>
    <n v="-17"/>
    <n v="-3.3464566929133903E-2"/>
    <x v="1"/>
  </r>
  <r>
    <x v="27"/>
    <x v="10"/>
    <x v="6"/>
    <n v="290"/>
    <n v="228"/>
    <n v="62"/>
    <n v="0.27192982456140402"/>
    <x v="1"/>
  </r>
  <r>
    <x v="27"/>
    <x v="10"/>
    <x v="7"/>
    <n v="31"/>
    <n v="36"/>
    <n v="-5"/>
    <n v="-0.13888888888888901"/>
    <x v="1"/>
  </r>
  <r>
    <x v="27"/>
    <x v="10"/>
    <x v="8"/>
    <n v="18"/>
    <n v="18"/>
    <n v="0"/>
    <n v="0"/>
    <x v="1"/>
  </r>
  <r>
    <x v="27"/>
    <x v="10"/>
    <x v="9"/>
    <n v="296"/>
    <n v="310"/>
    <n v="-14"/>
    <n v="-4.5161290322580601E-2"/>
    <x v="1"/>
  </r>
  <r>
    <x v="27"/>
    <x v="11"/>
    <x v="5"/>
    <n v="38"/>
    <n v="60"/>
    <n v="-22"/>
    <n v="-0.36666666666666697"/>
    <x v="1"/>
  </r>
  <r>
    <x v="27"/>
    <x v="11"/>
    <x v="6"/>
    <n v="111"/>
    <n v="171"/>
    <n v="-60"/>
    <n v="-0.35087719298245601"/>
    <x v="1"/>
  </r>
  <r>
    <x v="27"/>
    <x v="11"/>
    <x v="7"/>
    <n v="186"/>
    <n v="219"/>
    <n v="-33"/>
    <n v="-0.150684931506849"/>
    <x v="1"/>
  </r>
  <r>
    <x v="27"/>
    <x v="11"/>
    <x v="8"/>
    <n v="260"/>
    <n v="302"/>
    <n v="-42"/>
    <n v="-0.139072847682119"/>
    <x v="1"/>
  </r>
  <r>
    <x v="27"/>
    <x v="11"/>
    <x v="9"/>
    <n v="358"/>
    <n v="232"/>
    <n v="126"/>
    <n v="0.54310344827586199"/>
    <x v="1"/>
  </r>
  <r>
    <x v="27"/>
    <x v="12"/>
    <x v="5"/>
    <n v="805"/>
    <n v="973"/>
    <n v="-168"/>
    <n v="-0.17266187050359699"/>
    <x v="1"/>
  </r>
  <r>
    <x v="27"/>
    <x v="12"/>
    <x v="6"/>
    <n v="339"/>
    <n v="464"/>
    <n v="-125"/>
    <n v="-0.26939655172413801"/>
    <x v="1"/>
  </r>
  <r>
    <x v="27"/>
    <x v="12"/>
    <x v="7"/>
    <n v="579"/>
    <n v="825"/>
    <n v="-246"/>
    <n v="-0.29818181818181799"/>
    <x v="1"/>
  </r>
  <r>
    <x v="27"/>
    <x v="12"/>
    <x v="8"/>
    <n v="458"/>
    <n v="460"/>
    <n v="-2"/>
    <n v="-4.3478260869565201E-3"/>
    <x v="1"/>
  </r>
  <r>
    <x v="27"/>
    <x v="12"/>
    <x v="9"/>
    <n v="928"/>
    <n v="922"/>
    <n v="6"/>
    <n v="6.5075921908893698E-3"/>
    <x v="1"/>
  </r>
  <r>
    <x v="27"/>
    <x v="14"/>
    <x v="5"/>
    <n v="38"/>
    <n v="31"/>
    <n v="7"/>
    <n v="0.225806451612903"/>
    <x v="1"/>
  </r>
  <r>
    <x v="27"/>
    <x v="14"/>
    <x v="6"/>
    <n v="59"/>
    <n v="60"/>
    <n v="-1"/>
    <n v="-1.6666666666666701E-2"/>
    <x v="1"/>
  </r>
  <r>
    <x v="27"/>
    <x v="14"/>
    <x v="7"/>
    <n v="63"/>
    <n v="68"/>
    <n v="-5"/>
    <n v="-7.3529411764705899E-2"/>
    <x v="1"/>
  </r>
  <r>
    <x v="27"/>
    <x v="14"/>
    <x v="8"/>
    <n v="198"/>
    <n v="177"/>
    <n v="21"/>
    <n v="0.11864406779661001"/>
    <x v="1"/>
  </r>
  <r>
    <x v="27"/>
    <x v="14"/>
    <x v="9"/>
    <n v="278"/>
    <n v="247"/>
    <n v="31"/>
    <n v="0.125506072874494"/>
    <x v="1"/>
  </r>
  <r>
    <x v="27"/>
    <x v="15"/>
    <x v="5"/>
    <n v="397"/>
    <n v="411"/>
    <n v="-14"/>
    <n v="-3.4063260340632603E-2"/>
    <x v="1"/>
  </r>
  <r>
    <x v="27"/>
    <x v="15"/>
    <x v="6"/>
    <n v="200"/>
    <n v="201"/>
    <n v="-1"/>
    <n v="-4.97512437810945E-3"/>
    <x v="1"/>
  </r>
  <r>
    <x v="27"/>
    <x v="15"/>
    <x v="7"/>
    <n v="141"/>
    <n v="152"/>
    <n v="-11"/>
    <n v="-7.2368421052631596E-2"/>
    <x v="1"/>
  </r>
  <r>
    <x v="27"/>
    <x v="15"/>
    <x v="8"/>
    <n v="85"/>
    <n v="117"/>
    <n v="-32"/>
    <n v="-0.27350427350427398"/>
    <x v="1"/>
  </r>
  <r>
    <x v="27"/>
    <x v="15"/>
    <x v="9"/>
    <n v="631"/>
    <n v="603"/>
    <n v="28"/>
    <n v="4.6434494195688202E-2"/>
    <x v="1"/>
  </r>
  <r>
    <x v="28"/>
    <x v="0"/>
    <x v="5"/>
    <n v="3999"/>
    <n v="4475.8571428571404"/>
    <n v="-476.857142857143"/>
    <n v="-0.10653984871213799"/>
    <x v="1"/>
  </r>
  <r>
    <x v="28"/>
    <x v="0"/>
    <x v="6"/>
    <n v="2689"/>
    <n v="3039.0952380952399"/>
    <n v="-350.09523809523802"/>
    <n v="-0.115197192146786"/>
    <x v="1"/>
  </r>
  <r>
    <x v="28"/>
    <x v="0"/>
    <x v="7"/>
    <n v="2592"/>
    <n v="3011.9523809523798"/>
    <n v="-419.95238095238102"/>
    <n v="-0.139428625634377"/>
    <x v="1"/>
  </r>
  <r>
    <x v="28"/>
    <x v="0"/>
    <x v="8"/>
    <n v="2851"/>
    <n v="3068.0476190476202"/>
    <n v="-217.04761904761901"/>
    <n v="-7.0744540501948006E-2"/>
    <x v="1"/>
  </r>
  <r>
    <x v="28"/>
    <x v="0"/>
    <x v="9"/>
    <n v="6332"/>
    <n v="4466.8095238095202"/>
    <n v="1865.19047619048"/>
    <n v="0.417566602347473"/>
    <x v="1"/>
  </r>
  <r>
    <x v="28"/>
    <x v="3"/>
    <x v="5"/>
    <n v="954"/>
    <n v="1142.7142857142901"/>
    <n v="-188.71428571428601"/>
    <n v="-0.16514564320540101"/>
    <x v="1"/>
  </r>
  <r>
    <x v="28"/>
    <x v="3"/>
    <x v="6"/>
    <n v="938"/>
    <n v="1098.38095238095"/>
    <n v="-160.38095238095201"/>
    <n v="-0.146015780802913"/>
    <x v="1"/>
  </r>
  <r>
    <x v="28"/>
    <x v="3"/>
    <x v="7"/>
    <n v="188"/>
    <n v="303.09523809523802"/>
    <n v="-115.095238095238"/>
    <n v="-0.379732914375491"/>
    <x v="1"/>
  </r>
  <r>
    <x v="28"/>
    <x v="3"/>
    <x v="8"/>
    <n v="100"/>
    <n v="99.523809523809504"/>
    <n v="0.47619047619048199"/>
    <n v="4.7846889952153698E-3"/>
    <x v="1"/>
  </r>
  <r>
    <x v="28"/>
    <x v="3"/>
    <x v="9"/>
    <n v="1357"/>
    <n v="827.857142857143"/>
    <n v="529.142857142857"/>
    <n v="0.63917169974115595"/>
    <x v="1"/>
  </r>
  <r>
    <x v="28"/>
    <x v="4"/>
    <x v="5"/>
    <n v="474"/>
    <n v="412.57142857142901"/>
    <n v="61.428571428571402"/>
    <n v="0.14889196675900301"/>
    <x v="1"/>
  </r>
  <r>
    <x v="28"/>
    <x v="4"/>
    <x v="6"/>
    <n v="546"/>
    <n v="579.04761904761904"/>
    <n v="-33.047619047619001"/>
    <n v="-5.7072368421052601E-2"/>
    <x v="1"/>
  </r>
  <r>
    <x v="28"/>
    <x v="4"/>
    <x v="7"/>
    <n v="752"/>
    <n v="684"/>
    <n v="68"/>
    <n v="9.9415204678362595E-2"/>
    <x v="1"/>
  </r>
  <r>
    <x v="28"/>
    <x v="4"/>
    <x v="8"/>
    <n v="394"/>
    <n v="421.61904761904799"/>
    <n v="-27.619047619047599"/>
    <n v="-6.5507115428055193E-2"/>
    <x v="1"/>
  </r>
  <r>
    <x v="28"/>
    <x v="4"/>
    <x v="9"/>
    <n v="941"/>
    <n v="445.142857142857"/>
    <n v="495.857142857143"/>
    <n v="1.11392811296534"/>
    <x v="1"/>
  </r>
  <r>
    <x v="28"/>
    <x v="6"/>
    <x v="5"/>
    <n v="327"/>
    <n v="471.38095238095201"/>
    <n v="-144.38095238095201"/>
    <n v="-0.30629356500656602"/>
    <x v="1"/>
  </r>
  <r>
    <x v="28"/>
    <x v="6"/>
    <x v="6"/>
    <n v="38"/>
    <n v="57.904761904761898"/>
    <n v="-19.904761904761902"/>
    <n v="-0.34375"/>
    <x v="1"/>
  </r>
  <r>
    <x v="28"/>
    <x v="6"/>
    <x v="7"/>
    <n v="102"/>
    <n v="151.09523809523799"/>
    <n v="-49.095238095238102"/>
    <n v="-0.32492908919004099"/>
    <x v="1"/>
  </r>
  <r>
    <x v="28"/>
    <x v="6"/>
    <x v="8"/>
    <n v="64"/>
    <n v="88.6666666666667"/>
    <n v="-24.6666666666667"/>
    <n v="-0.278195488721805"/>
    <x v="1"/>
  </r>
  <r>
    <x v="28"/>
    <x v="6"/>
    <x v="9"/>
    <n v="508"/>
    <n v="219.857142857143"/>
    <n v="288.142857142857"/>
    <n v="1.3105912930474299"/>
    <x v="1"/>
  </r>
  <r>
    <x v="28"/>
    <x v="7"/>
    <x v="5"/>
    <n v="46"/>
    <n v="77.809523809523796"/>
    <n v="-31.8095238095238"/>
    <n v="-0.408812729498164"/>
    <x v="1"/>
  </r>
  <r>
    <x v="28"/>
    <x v="7"/>
    <x v="6"/>
    <n v="60"/>
    <n v="69.6666666666667"/>
    <n v="-9.6666666666666696"/>
    <n v="-0.13875598086124399"/>
    <x v="1"/>
  </r>
  <r>
    <x v="28"/>
    <x v="7"/>
    <x v="7"/>
    <n v="63"/>
    <n v="86.857142857142904"/>
    <n v="-23.8571428571429"/>
    <n v="-0.27467105263157898"/>
    <x v="1"/>
  </r>
  <r>
    <x v="28"/>
    <x v="7"/>
    <x v="8"/>
    <n v="145"/>
    <n v="245.19047619047601"/>
    <n v="-100.19047619047601"/>
    <n v="-0.40862303359875701"/>
    <x v="1"/>
  </r>
  <r>
    <x v="28"/>
    <x v="7"/>
    <x v="9"/>
    <n v="656"/>
    <n v="498.52380952380997"/>
    <n v="157.47619047619"/>
    <n v="0.315884993791193"/>
    <x v="1"/>
  </r>
  <r>
    <x v="28"/>
    <x v="9"/>
    <x v="5"/>
    <n v="552"/>
    <n v="494.90476190476198"/>
    <n v="57.095238095238102"/>
    <n v="0.11536611180602301"/>
    <x v="1"/>
  </r>
  <r>
    <x v="28"/>
    <x v="9"/>
    <x v="6"/>
    <n v="184"/>
    <n v="215.333333333333"/>
    <n v="-31.3333333333333"/>
    <n v="-0.14551083591331301"/>
    <x v="1"/>
  </r>
  <r>
    <x v="28"/>
    <x v="9"/>
    <x v="7"/>
    <n v="539"/>
    <n v="596.23809523809496"/>
    <n v="-57.238095238095298"/>
    <n v="-9.5998722146793503E-2"/>
    <x v="1"/>
  </r>
  <r>
    <x v="28"/>
    <x v="9"/>
    <x v="8"/>
    <n v="1164"/>
    <n v="1222.3333333333301"/>
    <n v="-58.3333333333333"/>
    <n v="-4.7722934278701903E-2"/>
    <x v="1"/>
  </r>
  <r>
    <x v="28"/>
    <x v="9"/>
    <x v="9"/>
    <n v="335"/>
    <n v="204.47619047619"/>
    <n v="130.52380952381"/>
    <n v="0.63833255705635805"/>
    <x v="1"/>
  </r>
  <r>
    <x v="28"/>
    <x v="10"/>
    <x v="5"/>
    <n v="473"/>
    <n v="524.76190476190504"/>
    <n v="-51.761904761904802"/>
    <n v="-9.8638838475499202E-2"/>
    <x v="1"/>
  </r>
  <r>
    <x v="28"/>
    <x v="10"/>
    <x v="6"/>
    <n v="261"/>
    <n v="254.23809523809501"/>
    <n v="6.7619047619047601"/>
    <n v="2.65967409627271E-2"/>
    <x v="1"/>
  </r>
  <r>
    <x v="28"/>
    <x v="10"/>
    <x v="7"/>
    <n v="21"/>
    <n v="41.619047619047599"/>
    <n v="-20.619047619047599"/>
    <n v="-0.49542334096109802"/>
    <x v="1"/>
  </r>
  <r>
    <x v="28"/>
    <x v="10"/>
    <x v="8"/>
    <n v="14"/>
    <n v="9.0476190476190492"/>
    <n v="4.9523809523809499"/>
    <n v="0.54736842105263195"/>
    <x v="1"/>
  </r>
  <r>
    <x v="28"/>
    <x v="10"/>
    <x v="9"/>
    <n v="254"/>
    <n v="278.66666666666703"/>
    <n v="-24.6666666666667"/>
    <n v="-8.8516746411483299E-2"/>
    <x v="1"/>
  </r>
  <r>
    <x v="28"/>
    <x v="11"/>
    <x v="5"/>
    <n v="31"/>
    <n v="47.952380952380999"/>
    <n v="-16.952380952380999"/>
    <n v="-0.353525322740814"/>
    <x v="1"/>
  </r>
  <r>
    <x v="28"/>
    <x v="11"/>
    <x v="6"/>
    <n v="129"/>
    <n v="136.61904761904799"/>
    <n v="-7.6190476190476204"/>
    <n v="-5.5768560474032801E-2"/>
    <x v="1"/>
  </r>
  <r>
    <x v="28"/>
    <x v="11"/>
    <x v="7"/>
    <n v="170"/>
    <n v="197.23809523809501"/>
    <n v="-27.238095238095202"/>
    <n v="-0.13809753742153499"/>
    <x v="1"/>
  </r>
  <r>
    <x v="28"/>
    <x v="11"/>
    <x v="8"/>
    <n v="264"/>
    <n v="285"/>
    <n v="-21"/>
    <n v="-7.3684210526315796E-2"/>
    <x v="1"/>
  </r>
  <r>
    <x v="28"/>
    <x v="11"/>
    <x v="9"/>
    <n v="366"/>
    <n v="275.04761904761898"/>
    <n v="90.952380952381006"/>
    <n v="0.330678670360111"/>
    <x v="1"/>
  </r>
  <r>
    <x v="28"/>
    <x v="12"/>
    <x v="5"/>
    <n v="733"/>
    <n v="896.61904761904805"/>
    <n v="-163.61904761904799"/>
    <n v="-0.18248446545222799"/>
    <x v="1"/>
  </r>
  <r>
    <x v="28"/>
    <x v="12"/>
    <x v="6"/>
    <n v="321"/>
    <n v="404.42857142857099"/>
    <n v="-83.428571428571402"/>
    <n v="-0.20628753090780599"/>
    <x v="1"/>
  </r>
  <r>
    <x v="28"/>
    <x v="12"/>
    <x v="7"/>
    <n v="571"/>
    <n v="734.66666666666697"/>
    <n v="-163.666666666667"/>
    <n v="-0.22277676950998199"/>
    <x v="1"/>
  </r>
  <r>
    <x v="28"/>
    <x v="12"/>
    <x v="8"/>
    <n v="436"/>
    <n v="407.142857142857"/>
    <n v="28.857142857142801"/>
    <n v="7.0877192982456094E-2"/>
    <x v="1"/>
  </r>
  <r>
    <x v="28"/>
    <x v="12"/>
    <x v="9"/>
    <n v="929"/>
    <n v="890.28571428571399"/>
    <n v="38.714285714285701"/>
    <n v="4.34852374839537E-2"/>
    <x v="1"/>
  </r>
  <r>
    <x v="28"/>
    <x v="14"/>
    <x v="5"/>
    <n v="40"/>
    <n v="33.476190476190503"/>
    <n v="6.5238095238095299"/>
    <n v="0.19487908961593201"/>
    <x v="1"/>
  </r>
  <r>
    <x v="28"/>
    <x v="14"/>
    <x v="6"/>
    <n v="43"/>
    <n v="51.571428571428598"/>
    <n v="-8.5714285714285694"/>
    <n v="-0.16620498614958401"/>
    <x v="1"/>
  </r>
  <r>
    <x v="28"/>
    <x v="14"/>
    <x v="7"/>
    <n v="44"/>
    <n v="72.380952380952394"/>
    <n v="-28.380952380952401"/>
    <n v="-0.39210526315789501"/>
    <x v="1"/>
  </r>
  <r>
    <x v="28"/>
    <x v="14"/>
    <x v="8"/>
    <n v="193"/>
    <n v="196.333333333333"/>
    <n v="-3.3333333333333401"/>
    <n v="-1.6977928692699502E-2"/>
    <x v="1"/>
  </r>
  <r>
    <x v="28"/>
    <x v="14"/>
    <x v="9"/>
    <n v="274"/>
    <n v="231.61904761904799"/>
    <n v="42.380952380952401"/>
    <n v="0.18297697368421101"/>
    <x v="1"/>
  </r>
  <r>
    <x v="28"/>
    <x v="15"/>
    <x v="5"/>
    <n v="369"/>
    <n v="373.66666666666703"/>
    <n v="-4.6666666666666901"/>
    <n v="-1.2488849241748499E-2"/>
    <x v="1"/>
  </r>
  <r>
    <x v="28"/>
    <x v="15"/>
    <x v="6"/>
    <n v="169"/>
    <n v="171.90476190476201"/>
    <n v="-2.9047619047619002"/>
    <n v="-1.6897506925207698E-2"/>
    <x v="1"/>
  </r>
  <r>
    <x v="28"/>
    <x v="15"/>
    <x v="7"/>
    <n v="142"/>
    <n v="144.76190476190499"/>
    <n v="-2.7619047619047601"/>
    <n v="-1.9078947368421001E-2"/>
    <x v="1"/>
  </r>
  <r>
    <x v="28"/>
    <x v="15"/>
    <x v="8"/>
    <n v="77"/>
    <n v="93.190476190476204"/>
    <n v="-16.1904761904762"/>
    <n v="-0.173735309146653"/>
    <x v="1"/>
  </r>
  <r>
    <x v="28"/>
    <x v="15"/>
    <x v="9"/>
    <n v="712"/>
    <n v="595.33333333333303"/>
    <n v="116.666666666667"/>
    <n v="0.19596864501679701"/>
    <x v="1"/>
  </r>
  <r>
    <x v="29"/>
    <x v="0"/>
    <x v="5"/>
    <n v="3848"/>
    <n v="4987.3999999999996"/>
    <n v="-1139.4000000000001"/>
    <n v="-0.22845570838513099"/>
    <x v="1"/>
  </r>
  <r>
    <x v="29"/>
    <x v="0"/>
    <x v="6"/>
    <n v="2519"/>
    <n v="3428.7"/>
    <n v="-909.7"/>
    <n v="-0.26531921719602197"/>
    <x v="1"/>
  </r>
  <r>
    <x v="29"/>
    <x v="0"/>
    <x v="7"/>
    <n v="2582"/>
    <n v="3364.9"/>
    <n v="-782.9"/>
    <n v="-0.23266664685429"/>
    <x v="1"/>
  </r>
  <r>
    <x v="29"/>
    <x v="0"/>
    <x v="8"/>
    <n v="2768"/>
    <n v="3357.2"/>
    <n v="-589.20000000000005"/>
    <n v="-0.175503395686882"/>
    <x v="1"/>
  </r>
  <r>
    <x v="29"/>
    <x v="0"/>
    <x v="9"/>
    <n v="7020"/>
    <n v="5225"/>
    <n v="1795"/>
    <n v="0.34354066985645898"/>
    <x v="1"/>
  </r>
  <r>
    <x v="29"/>
    <x v="3"/>
    <x v="5"/>
    <n v="837"/>
    <n v="1197.9000000000001"/>
    <n v="-360.9"/>
    <n v="-0.30127723516153299"/>
    <x v="1"/>
  </r>
  <r>
    <x v="29"/>
    <x v="3"/>
    <x v="6"/>
    <n v="848"/>
    <n v="1202.3"/>
    <n v="-354.3"/>
    <n v="-0.29468518672544303"/>
    <x v="1"/>
  </r>
  <r>
    <x v="29"/>
    <x v="3"/>
    <x v="7"/>
    <n v="174"/>
    <n v="281.60000000000002"/>
    <n v="-107.6"/>
    <n v="-0.38210227272727298"/>
    <x v="1"/>
  </r>
  <r>
    <x v="29"/>
    <x v="3"/>
    <x v="8"/>
    <n v="94"/>
    <n v="102.3"/>
    <n v="-8.3000000000000096"/>
    <n v="-8.1133919843597399E-2"/>
    <x v="1"/>
  </r>
  <r>
    <x v="29"/>
    <x v="3"/>
    <x v="9"/>
    <n v="1670"/>
    <n v="917.4"/>
    <n v="752.6"/>
    <n v="0.82036189230433798"/>
    <x v="1"/>
  </r>
  <r>
    <x v="29"/>
    <x v="4"/>
    <x v="5"/>
    <n v="427"/>
    <n v="490.6"/>
    <n v="-63.6"/>
    <n v="-0.129637178964533"/>
    <x v="1"/>
  </r>
  <r>
    <x v="29"/>
    <x v="4"/>
    <x v="6"/>
    <n v="469"/>
    <n v="697.4"/>
    <n v="-228.4"/>
    <n v="-0.32750215084599998"/>
    <x v="1"/>
  </r>
  <r>
    <x v="29"/>
    <x v="4"/>
    <x v="7"/>
    <n v="725"/>
    <n v="839.3"/>
    <n v="-114.3"/>
    <n v="-0.13618491600143001"/>
    <x v="1"/>
  </r>
  <r>
    <x v="29"/>
    <x v="4"/>
    <x v="8"/>
    <n v="390"/>
    <n v="474.1"/>
    <n v="-84.1"/>
    <n v="-0.17738873655347001"/>
    <x v="1"/>
  </r>
  <r>
    <x v="29"/>
    <x v="4"/>
    <x v="9"/>
    <n v="959"/>
    <n v="535.70000000000005"/>
    <n v="423.3"/>
    <n v="0.79018107149523997"/>
    <x v="1"/>
  </r>
  <r>
    <x v="29"/>
    <x v="6"/>
    <x v="5"/>
    <n v="282"/>
    <n v="508.2"/>
    <n v="-226.2"/>
    <n v="-0.44510035419126298"/>
    <x v="1"/>
  </r>
  <r>
    <x v="29"/>
    <x v="6"/>
    <x v="6"/>
    <n v="28"/>
    <n v="62.7"/>
    <n v="-34.700000000000003"/>
    <n v="-0.55342902711323805"/>
    <x v="1"/>
  </r>
  <r>
    <x v="29"/>
    <x v="6"/>
    <x v="7"/>
    <n v="83"/>
    <n v="165"/>
    <n v="-82"/>
    <n v="-0.49696969696969701"/>
    <x v="1"/>
  </r>
  <r>
    <x v="29"/>
    <x v="6"/>
    <x v="8"/>
    <n v="59"/>
    <n v="102.3"/>
    <n v="-43.3"/>
    <n v="-0.423264907135875"/>
    <x v="1"/>
  </r>
  <r>
    <x v="29"/>
    <x v="6"/>
    <x v="9"/>
    <n v="553"/>
    <n v="283.8"/>
    <n v="269.2"/>
    <n v="0.94855532064834402"/>
    <x v="1"/>
  </r>
  <r>
    <x v="29"/>
    <x v="7"/>
    <x v="5"/>
    <n v="44"/>
    <n v="99"/>
    <n v="-55"/>
    <n v="-0.55555555555555602"/>
    <x v="1"/>
  </r>
  <r>
    <x v="29"/>
    <x v="7"/>
    <x v="6"/>
    <n v="55"/>
    <n v="69.3"/>
    <n v="-14.3"/>
    <n v="-0.206349206349206"/>
    <x v="1"/>
  </r>
  <r>
    <x v="29"/>
    <x v="7"/>
    <x v="7"/>
    <n v="67"/>
    <n v="92.4"/>
    <n v="-25.4"/>
    <n v="-0.27489177489177502"/>
    <x v="1"/>
  </r>
  <r>
    <x v="29"/>
    <x v="7"/>
    <x v="8"/>
    <n v="129"/>
    <n v="212.3"/>
    <n v="-83.3"/>
    <n v="-0.392369288742346"/>
    <x v="1"/>
  </r>
  <r>
    <x v="29"/>
    <x v="7"/>
    <x v="9"/>
    <n v="612"/>
    <n v="529.1"/>
    <n v="82.9"/>
    <n v="0.15668115668115701"/>
    <x v="1"/>
  </r>
  <r>
    <x v="29"/>
    <x v="9"/>
    <x v="5"/>
    <n v="584"/>
    <n v="621.5"/>
    <n v="-37.5"/>
    <n v="-6.03378921962993E-2"/>
    <x v="1"/>
  </r>
  <r>
    <x v="29"/>
    <x v="9"/>
    <x v="6"/>
    <n v="191"/>
    <n v="253"/>
    <n v="-62"/>
    <n v="-0.24505928853754899"/>
    <x v="1"/>
  </r>
  <r>
    <x v="29"/>
    <x v="9"/>
    <x v="7"/>
    <n v="578"/>
    <n v="671"/>
    <n v="-93"/>
    <n v="-0.13859910581222101"/>
    <x v="1"/>
  </r>
  <r>
    <x v="29"/>
    <x v="9"/>
    <x v="8"/>
    <n v="1197"/>
    <n v="1360.7"/>
    <n v="-163.69999999999999"/>
    <n v="-0.12030572499448799"/>
    <x v="1"/>
  </r>
  <r>
    <x v="29"/>
    <x v="9"/>
    <x v="9"/>
    <n v="392"/>
    <n v="286"/>
    <n v="106"/>
    <n v="0.37062937062937101"/>
    <x v="1"/>
  </r>
  <r>
    <x v="29"/>
    <x v="10"/>
    <x v="5"/>
    <n v="535"/>
    <n v="589.6"/>
    <n v="-54.6"/>
    <n v="-9.2605156037991895E-2"/>
    <x v="1"/>
  </r>
  <r>
    <x v="29"/>
    <x v="10"/>
    <x v="6"/>
    <n v="282"/>
    <n v="266.2"/>
    <n v="15.8"/>
    <n v="5.9353869271224498E-2"/>
    <x v="1"/>
  </r>
  <r>
    <x v="29"/>
    <x v="10"/>
    <x v="7"/>
    <n v="17"/>
    <n v="44"/>
    <n v="-27"/>
    <n v="-0.61363636363636398"/>
    <x v="1"/>
  </r>
  <r>
    <x v="29"/>
    <x v="10"/>
    <x v="8"/>
    <n v="14"/>
    <n v="18.7"/>
    <n v="-4.7"/>
    <n v="-0.25133689839572199"/>
    <x v="1"/>
  </r>
  <r>
    <x v="29"/>
    <x v="10"/>
    <x v="9"/>
    <n v="326"/>
    <n v="349.8"/>
    <n v="-23.8"/>
    <n v="-6.8038879359634097E-2"/>
    <x v="1"/>
  </r>
  <r>
    <x v="29"/>
    <x v="11"/>
    <x v="5"/>
    <n v="19"/>
    <n v="56.1"/>
    <n v="-37.1"/>
    <n v="-0.66131907308377902"/>
    <x v="1"/>
  </r>
  <r>
    <x v="29"/>
    <x v="11"/>
    <x v="6"/>
    <n v="107"/>
    <n v="178.2"/>
    <n v="-71.2"/>
    <n v="-0.39955106621773301"/>
    <x v="1"/>
  </r>
  <r>
    <x v="29"/>
    <x v="11"/>
    <x v="7"/>
    <n v="162"/>
    <n v="178.2"/>
    <n v="-16.2"/>
    <n v="-9.0909090909090995E-2"/>
    <x v="1"/>
  </r>
  <r>
    <x v="29"/>
    <x v="11"/>
    <x v="8"/>
    <n v="254"/>
    <n v="333.3"/>
    <n v="-79.3"/>
    <n v="-0.237923792379238"/>
    <x v="1"/>
  </r>
  <r>
    <x v="29"/>
    <x v="11"/>
    <x v="9"/>
    <n v="374"/>
    <n v="326.7"/>
    <n v="47.3"/>
    <n v="0.14478114478114501"/>
    <x v="1"/>
  </r>
  <r>
    <x v="29"/>
    <x v="12"/>
    <x v="5"/>
    <n v="721"/>
    <n v="932.8"/>
    <n v="-211.8"/>
    <n v="-0.22705831903945101"/>
    <x v="1"/>
  </r>
  <r>
    <x v="29"/>
    <x v="12"/>
    <x v="6"/>
    <n v="294"/>
    <n v="442.2"/>
    <n v="-148.19999999999999"/>
    <n v="-0.33514246947082799"/>
    <x v="1"/>
  </r>
  <r>
    <x v="29"/>
    <x v="12"/>
    <x v="7"/>
    <n v="600"/>
    <n v="847"/>
    <n v="-247"/>
    <n v="-0.29161747343565497"/>
    <x v="1"/>
  </r>
  <r>
    <x v="29"/>
    <x v="12"/>
    <x v="8"/>
    <n v="369"/>
    <n v="446.6"/>
    <n v="-77.599999999999994"/>
    <n v="-0.17375727720555301"/>
    <x v="1"/>
  </r>
  <r>
    <x v="29"/>
    <x v="12"/>
    <x v="9"/>
    <n v="1161"/>
    <n v="1040.5999999999999"/>
    <n v="120.4"/>
    <n v="0.11570247933884301"/>
    <x v="1"/>
  </r>
  <r>
    <x v="29"/>
    <x v="14"/>
    <x v="5"/>
    <n v="53"/>
    <n v="42.9"/>
    <n v="10.1"/>
    <n v="0.23543123543123501"/>
    <x v="1"/>
  </r>
  <r>
    <x v="29"/>
    <x v="14"/>
    <x v="6"/>
    <n v="49"/>
    <n v="49.5"/>
    <n v="-0.50000000000000699"/>
    <n v="-1.0101010101010201E-2"/>
    <x v="1"/>
  </r>
  <r>
    <x v="29"/>
    <x v="14"/>
    <x v="7"/>
    <n v="54"/>
    <n v="64.900000000000006"/>
    <n v="-10.9"/>
    <n v="-0.16795069337442201"/>
    <x v="1"/>
  </r>
  <r>
    <x v="29"/>
    <x v="14"/>
    <x v="8"/>
    <n v="193"/>
    <n v="210.1"/>
    <n v="-17.100000000000001"/>
    <n v="-8.1389814374107694E-2"/>
    <x v="1"/>
  </r>
  <r>
    <x v="29"/>
    <x v="14"/>
    <x v="9"/>
    <n v="274"/>
    <n v="261.8"/>
    <n v="12.2"/>
    <n v="4.6600458365164202E-2"/>
    <x v="1"/>
  </r>
  <r>
    <x v="29"/>
    <x v="15"/>
    <x v="5"/>
    <n v="346"/>
    <n v="448.8"/>
    <n v="-102.8"/>
    <n v="-0.22905525846702299"/>
    <x v="1"/>
  </r>
  <r>
    <x v="29"/>
    <x v="15"/>
    <x v="6"/>
    <n v="196"/>
    <n v="207.9"/>
    <n v="-11.9"/>
    <n v="-5.7239057239057298E-2"/>
    <x v="1"/>
  </r>
  <r>
    <x v="29"/>
    <x v="15"/>
    <x v="7"/>
    <n v="122"/>
    <n v="181.5"/>
    <n v="-59.5"/>
    <n v="-0.32782369146005502"/>
    <x v="1"/>
  </r>
  <r>
    <x v="29"/>
    <x v="15"/>
    <x v="8"/>
    <n v="69"/>
    <n v="96.8"/>
    <n v="-27.8"/>
    <n v="-0.28719008264462798"/>
    <x v="1"/>
  </r>
  <r>
    <x v="29"/>
    <x v="15"/>
    <x v="9"/>
    <n v="699"/>
    <n v="694.1"/>
    <n v="4.8999999999999799"/>
    <n v="7.0595015127502903E-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27D83D-1576-4972-82BF-EBEBC9A1DB4F}" name="PivotTable12" cacheId="58"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1">
  <location ref="AT6:AX19" firstHeaderRow="1" firstDataRow="2" firstDataCol="1" rowPageCount="2" colPageCount="1"/>
  <pivotFields count="8">
    <pivotField axis="axisRow" numFmtId="17" showAll="0">
      <items count="31">
        <item h="1" x="0"/>
        <item h="1" x="1"/>
        <item h="1" x="2"/>
        <item h="1" x="3"/>
        <item h="1" x="4"/>
        <item h="1" x="5"/>
        <item h="1" x="6"/>
        <item h="1" x="7"/>
        <item h="1" x="8"/>
        <item h="1" x="9"/>
        <item h="1" x="10"/>
        <item h="1" x="11"/>
        <item x="12"/>
        <item x="13"/>
        <item x="14"/>
        <item x="15"/>
        <item x="16"/>
        <item x="17"/>
        <item x="18"/>
        <item x="19"/>
        <item x="20"/>
        <item x="21"/>
        <item x="22"/>
        <item x="23"/>
        <item x="24"/>
        <item x="25"/>
        <item x="26"/>
        <item x="27"/>
        <item x="28"/>
        <item x="29"/>
        <item t="default"/>
      </items>
    </pivotField>
    <pivotField axis="axisPage" showAll="0">
      <items count="17">
        <item x="0"/>
        <item x="1"/>
        <item x="2"/>
        <item x="3"/>
        <item x="4"/>
        <item x="5"/>
        <item x="6"/>
        <item x="7"/>
        <item x="8"/>
        <item x="9"/>
        <item x="10"/>
        <item x="11"/>
        <item x="12"/>
        <item x="13"/>
        <item x="14"/>
        <item x="15"/>
        <item t="default"/>
      </items>
    </pivotField>
    <pivotField axis="axisCol" showAll="0">
      <items count="11">
        <item x="0"/>
        <item x="1"/>
        <item x="2"/>
        <item x="3"/>
        <item x="5"/>
        <item x="6"/>
        <item x="7"/>
        <item x="8"/>
        <item x="4"/>
        <item x="9"/>
        <item t="default"/>
      </items>
    </pivotField>
    <pivotField showAll="0"/>
    <pivotField showAll="0"/>
    <pivotField showAll="0"/>
    <pivotField dataField="1" showAll="0"/>
    <pivotField axis="axisPage" showAll="0">
      <items count="3">
        <item x="0"/>
        <item x="1"/>
        <item t="default"/>
      </items>
    </pivotField>
  </pivotFields>
  <rowFields count="1">
    <field x="0"/>
  </rowFields>
  <rowItems count="12">
    <i>
      <x v="12"/>
    </i>
    <i>
      <x v="13"/>
    </i>
    <i>
      <x v="14"/>
    </i>
    <i>
      <x v="15"/>
    </i>
    <i>
      <x v="16"/>
    </i>
    <i>
      <x v="17"/>
    </i>
    <i>
      <x v="18"/>
    </i>
    <i>
      <x v="19"/>
    </i>
    <i>
      <x v="20"/>
    </i>
    <i>
      <x v="21"/>
    </i>
    <i>
      <x v="22"/>
    </i>
    <i>
      <x v="23"/>
    </i>
  </rowItems>
  <colFields count="1">
    <field x="2"/>
  </colFields>
  <colItems count="4">
    <i>
      <x/>
    </i>
    <i>
      <x v="1"/>
    </i>
    <i>
      <x v="2"/>
    </i>
    <i>
      <x v="8"/>
    </i>
  </colItems>
  <pageFields count="2">
    <pageField fld="7" item="0" hier="-1"/>
    <pageField fld="1" item="9" hier="-1"/>
  </pageFields>
  <dataFields count="1">
    <dataField name="Sum of propChange" fld="6" baseField="0" baseItem="0"/>
  </dataFields>
  <formats count="2">
    <format dxfId="324">
      <pivotArea collapsedLevelsAreSubtotals="1" fieldPosition="0">
        <references count="1">
          <reference field="0" count="24">
            <x v="0"/>
            <x v="1"/>
            <x v="2"/>
            <x v="3"/>
            <x v="4"/>
            <x v="5"/>
            <x v="6"/>
            <x v="7"/>
            <x v="8"/>
            <x v="9"/>
            <x v="10"/>
            <x v="11"/>
            <x v="12"/>
            <x v="13"/>
            <x v="14"/>
            <x v="15"/>
            <x v="16"/>
            <x v="17"/>
            <x v="18"/>
            <x v="19"/>
            <x v="20"/>
            <x v="21"/>
            <x v="22"/>
            <x v="23"/>
          </reference>
        </references>
      </pivotArea>
    </format>
    <format dxfId="323">
      <pivotArea grandRow="1" outline="0" collapsedLevelsAreSubtotals="1" fieldPosition="0"/>
    </format>
  </format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8"/>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4B516E-36CF-4349-AFD0-20E0765CB257}" name="PivotTable8" cacheId="58"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12">
  <location ref="W6:AB32" firstHeaderRow="1" firstDataRow="2" firstDataCol="1" rowPageCount="2" colPageCount="1"/>
  <pivotFields count="8">
    <pivotField axis="axisRow" numFmtId="17"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Page" multipleItemSelectionAllowed="1" showAll="0">
      <items count="17">
        <item h="1" x="0"/>
        <item h="1" x="1"/>
        <item h="1" x="2"/>
        <item h="1" x="3"/>
        <item h="1" x="4"/>
        <item h="1" x="5"/>
        <item h="1" x="6"/>
        <item h="1" x="7"/>
        <item h="1" x="8"/>
        <item x="9"/>
        <item h="1" x="10"/>
        <item h="1" x="11"/>
        <item h="1" x="12"/>
        <item h="1" x="13"/>
        <item h="1" x="14"/>
        <item h="1" x="15"/>
        <item t="default"/>
      </items>
    </pivotField>
    <pivotField axis="axisCol" showAll="0">
      <items count="11">
        <item x="0"/>
        <item x="1"/>
        <item x="2"/>
        <item x="3"/>
        <item x="5"/>
        <item x="6"/>
        <item x="7"/>
        <item x="8"/>
        <item x="4"/>
        <item x="9"/>
        <item t="default"/>
      </items>
    </pivotField>
    <pivotField dataField="1" showAll="0"/>
    <pivotField showAll="0"/>
    <pivotField showAll="0"/>
    <pivotField showAll="0"/>
    <pivotField axis="axisPage" showAll="0">
      <items count="3">
        <item x="0"/>
        <item x="1"/>
        <item t="default"/>
      </items>
    </pivotField>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5">
    <i>
      <x/>
    </i>
    <i>
      <x v="1"/>
    </i>
    <i>
      <x v="2"/>
    </i>
    <i>
      <x v="8"/>
    </i>
    <i t="grand">
      <x/>
    </i>
  </colItems>
  <pageFields count="2">
    <pageField fld="7" item="0" hier="-1"/>
    <pageField fld="1" hier="-1"/>
  </pageFields>
  <dataFields count="1">
    <dataField name="Sum of Statistic" fld="3"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EC2ECA-88B3-4CA9-972C-247A440A2A53}" name="PivotTable4" cacheId="58" dataPosition="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8">
  <location ref="A4:U406" firstHeaderRow="1" firstDataRow="3" firstDataCol="1" rowPageCount="1" colPageCount="1"/>
  <pivotFields count="8">
    <pivotField axis="axisRow" numFmtId="17"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defaultSubtotal="0">
      <items count="16">
        <item x="0"/>
        <item x="1"/>
        <item x="2"/>
        <item x="3"/>
        <item x="4"/>
        <item x="5"/>
        <item x="6"/>
        <item x="7"/>
        <item x="8"/>
        <item x="9"/>
        <item x="10"/>
        <item x="11"/>
        <item x="12"/>
        <item x="13"/>
        <item x="14"/>
        <item x="15"/>
      </items>
    </pivotField>
    <pivotField axis="axisCol" showAll="0">
      <items count="11">
        <item x="0"/>
        <item x="1"/>
        <item x="2"/>
        <item x="3"/>
        <item x="5"/>
        <item x="6"/>
        <item x="7"/>
        <item x="8"/>
        <item x="4"/>
        <item x="9"/>
        <item t="default"/>
      </items>
    </pivotField>
    <pivotField dataField="1" showAll="0"/>
    <pivotField dataField="1" showAll="0"/>
    <pivotField dataField="1" showAll="0"/>
    <pivotField dataField="1" showAll="0"/>
    <pivotField axis="axisPage" showAll="0">
      <items count="3">
        <item x="0"/>
        <item x="1"/>
        <item t="default"/>
      </items>
    </pivotField>
  </pivotFields>
  <rowFields count="2">
    <field x="1"/>
    <field x="0"/>
  </rowFields>
  <rowItems count="400">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x v="4"/>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x v="5"/>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x v="6"/>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x v="7"/>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x v="8"/>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x v="9"/>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x v="10"/>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x v="1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x v="1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x v="1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x v="14"/>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x v="15"/>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rowItems>
  <colFields count="2">
    <field x="-2"/>
    <field x="2"/>
  </colFields>
  <colItems count="20">
    <i>
      <x/>
      <x/>
    </i>
    <i r="1">
      <x v="1"/>
    </i>
    <i r="1">
      <x v="2"/>
    </i>
    <i r="1">
      <x v="3"/>
    </i>
    <i r="1">
      <x v="8"/>
    </i>
    <i i="1">
      <x v="1"/>
      <x/>
    </i>
    <i r="1" i="1">
      <x v="1"/>
    </i>
    <i r="1" i="1">
      <x v="2"/>
    </i>
    <i r="1" i="1">
      <x v="3"/>
    </i>
    <i r="1" i="1">
      <x v="8"/>
    </i>
    <i i="2">
      <x v="2"/>
      <x/>
    </i>
    <i r="1" i="2">
      <x v="1"/>
    </i>
    <i r="1" i="2">
      <x v="2"/>
    </i>
    <i r="1" i="2">
      <x v="3"/>
    </i>
    <i r="1" i="2">
      <x v="8"/>
    </i>
    <i i="3">
      <x v="3"/>
      <x/>
    </i>
    <i r="1" i="3">
      <x v="1"/>
    </i>
    <i r="1" i="3">
      <x v="2"/>
    </i>
    <i r="1" i="3">
      <x v="3"/>
    </i>
    <i r="1" i="3">
      <x v="8"/>
    </i>
  </colItems>
  <pageFields count="1">
    <pageField fld="7" item="0" hier="-1"/>
  </pageFields>
  <dataFields count="4">
    <dataField name="Observed statistics" fld="3" baseField="0" baseItem="0"/>
    <dataField name="2019 - WD Adjusted" fld="4" baseField="0" baseItem="0"/>
    <dataField name="nDiff (Observed - 2019)" fld="5" baseField="0" baseItem="0"/>
    <dataField name="propChange (nDiff / 2019 WD Adjusted)" fld="6" baseField="0" baseItem="0"/>
  </dataFields>
  <formats count="28">
    <format dxfId="344">
      <pivotArea dataOnly="0" labelOnly="1" fieldPosition="0">
        <references count="2">
          <reference field="4294967294" count="1" selected="0">
            <x v="0"/>
          </reference>
          <reference field="2" count="5">
            <x v="0"/>
            <x v="1"/>
            <x v="2"/>
            <x v="3"/>
            <x v="8"/>
          </reference>
        </references>
      </pivotArea>
    </format>
    <format dxfId="345">
      <pivotArea dataOnly="0" labelOnly="1" fieldPosition="0">
        <references count="2">
          <reference field="4294967294" count="1" selected="0">
            <x v="1"/>
          </reference>
          <reference field="2" count="5">
            <x v="0"/>
            <x v="1"/>
            <x v="2"/>
            <x v="3"/>
            <x v="8"/>
          </reference>
        </references>
      </pivotArea>
    </format>
    <format dxfId="346">
      <pivotArea dataOnly="0" labelOnly="1" fieldPosition="0">
        <references count="2">
          <reference field="4294967294" count="1" selected="0">
            <x v="2"/>
          </reference>
          <reference field="2" count="5">
            <x v="0"/>
            <x v="1"/>
            <x v="2"/>
            <x v="3"/>
            <x v="8"/>
          </reference>
        </references>
      </pivotArea>
    </format>
    <format dxfId="347">
      <pivotArea dataOnly="0" labelOnly="1" fieldPosition="0">
        <references count="2">
          <reference field="4294967294" count="1" selected="0">
            <x v="3"/>
          </reference>
          <reference field="2" count="5">
            <x v="0"/>
            <x v="1"/>
            <x v="2"/>
            <x v="3"/>
            <x v="8"/>
          </reference>
        </references>
      </pivotArea>
    </format>
    <format dxfId="348">
      <pivotArea dataOnly="0" outline="0" fieldPosition="0">
        <references count="2">
          <reference field="4294967294" count="1">
            <x v="1"/>
          </reference>
          <reference field="7" count="1" selected="0">
            <x v="0"/>
          </reference>
        </references>
      </pivotArea>
    </format>
    <format dxfId="349">
      <pivotArea dataOnly="0" outline="0" fieldPosition="0">
        <references count="2">
          <reference field="4294967294" count="1">
            <x v="2"/>
          </reference>
          <reference field="7" count="1" selected="0">
            <x v="0"/>
          </reference>
        </references>
      </pivotArea>
    </format>
    <format dxfId="350">
      <pivotArea dataOnly="0" outline="0" fieldPosition="0">
        <references count="2">
          <reference field="4294967294" count="1">
            <x v="3"/>
          </reference>
          <reference field="7" count="1" selected="0">
            <x v="0"/>
          </reference>
        </references>
      </pivotArea>
    </format>
    <format dxfId="351">
      <pivotArea field="2" grandRow="1" outline="0" collapsedLevelsAreSubtotals="1" axis="axisCol" fieldPosition="1">
        <references count="2">
          <reference field="4294967294" count="1" selected="0">
            <x v="3"/>
          </reference>
          <reference field="2" count="0" selected="0" defaultSubtotal="1" sumSubtotal="1" countASubtotal="1" avgSubtotal="1" maxSubtotal="1" minSubtotal="1" productSubtotal="1" countSubtotal="1" stdDevSubtotal="1" stdDevPSubtotal="1" varSubtotal="1" varPSubtotal="1"/>
        </references>
      </pivotArea>
    </format>
    <format dxfId="352">
      <pivotArea field="2" grandRow="1" outline="0" collapsedLevelsAreSubtotals="1" axis="axisCol" fieldPosition="1">
        <references count="2">
          <reference field="4294967294" count="1" selected="0">
            <x v="2"/>
          </reference>
          <reference field="2" count="5" selected="0">
            <x v="0"/>
            <x v="1"/>
            <x v="2"/>
            <x v="3"/>
            <x v="8"/>
          </reference>
        </references>
      </pivotArea>
    </format>
    <format dxfId="353">
      <pivotArea field="2" grandRow="1" outline="0" collapsedLevelsAreSubtotals="1" axis="axisCol" fieldPosition="1">
        <references count="2">
          <reference field="4294967294" count="1" selected="0">
            <x v="1"/>
          </reference>
          <reference field="2" count="5" selected="0">
            <x v="0"/>
            <x v="1"/>
            <x v="2"/>
            <x v="3"/>
            <x v="8"/>
          </reference>
        </references>
      </pivotArea>
    </format>
    <format dxfId="354">
      <pivotArea outline="0" collapsedLevelsAreSubtotals="1" fieldPosition="0">
        <references count="2">
          <reference field="4294967294" count="3" selected="0">
            <x v="0"/>
            <x v="1"/>
            <x v="2"/>
          </reference>
          <reference field="2" count="5" selected="0">
            <x v="0"/>
            <x v="1"/>
            <x v="2"/>
            <x v="3"/>
            <x v="8"/>
          </reference>
        </references>
      </pivotArea>
    </format>
    <format dxfId="355">
      <pivotArea dataOnly="0" labelOnly="1" fieldPosition="0">
        <references count="2">
          <reference field="4294967294" count="1" selected="0">
            <x v="0"/>
          </reference>
          <reference field="2" count="5">
            <x v="0"/>
            <x v="1"/>
            <x v="2"/>
            <x v="3"/>
            <x v="8"/>
          </reference>
        </references>
      </pivotArea>
    </format>
    <format dxfId="356">
      <pivotArea dataOnly="0" labelOnly="1" fieldPosition="0">
        <references count="2">
          <reference field="4294967294" count="1" selected="0">
            <x v="1"/>
          </reference>
          <reference field="2" count="5">
            <x v="0"/>
            <x v="1"/>
            <x v="2"/>
            <x v="3"/>
            <x v="8"/>
          </reference>
        </references>
      </pivotArea>
    </format>
    <format dxfId="357">
      <pivotArea dataOnly="0" labelOnly="1" fieldPosition="0">
        <references count="2">
          <reference field="4294967294" count="1" selected="0">
            <x v="2"/>
          </reference>
          <reference field="2" count="5">
            <x v="0"/>
            <x v="1"/>
            <x v="2"/>
            <x v="3"/>
            <x v="8"/>
          </reference>
        </references>
      </pivotArea>
    </format>
    <format dxfId="358">
      <pivotArea dataOnly="0" labelOnly="1" fieldPosition="0">
        <references count="2">
          <reference field="4294967294" count="1" selected="0">
            <x v="3"/>
          </reference>
          <reference field="2" count="5">
            <x v="0"/>
            <x v="1"/>
            <x v="2"/>
            <x v="3"/>
            <x v="8"/>
          </reference>
        </references>
      </pivotArea>
    </format>
    <format dxfId="359">
      <pivotArea dataOnly="0" labelOnly="1" fieldPosition="0">
        <references count="2">
          <reference field="4294967294" count="1" selected="0">
            <x v="0"/>
          </reference>
          <reference field="2" count="5">
            <x v="0"/>
            <x v="1"/>
            <x v="2"/>
            <x v="3"/>
            <x v="8"/>
          </reference>
        </references>
      </pivotArea>
    </format>
    <format dxfId="360">
      <pivotArea dataOnly="0" labelOnly="1" fieldPosition="0">
        <references count="2">
          <reference field="4294967294" count="1" selected="0">
            <x v="1"/>
          </reference>
          <reference field="2" count="5">
            <x v="0"/>
            <x v="1"/>
            <x v="2"/>
            <x v="3"/>
            <x v="8"/>
          </reference>
        </references>
      </pivotArea>
    </format>
    <format dxfId="361">
      <pivotArea dataOnly="0" labelOnly="1" fieldPosition="0">
        <references count="2">
          <reference field="4294967294" count="1" selected="0">
            <x v="2"/>
          </reference>
          <reference field="2" count="5">
            <x v="0"/>
            <x v="1"/>
            <x v="2"/>
            <x v="3"/>
            <x v="8"/>
          </reference>
        </references>
      </pivotArea>
    </format>
    <format dxfId="362">
      <pivotArea dataOnly="0" labelOnly="1" fieldPosition="0">
        <references count="2">
          <reference field="4294967294" count="1" selected="0">
            <x v="3"/>
          </reference>
          <reference field="2" count="5">
            <x v="0"/>
            <x v="1"/>
            <x v="2"/>
            <x v="3"/>
            <x v="8"/>
          </reference>
        </references>
      </pivotArea>
    </format>
    <format dxfId="363">
      <pivotArea dataOnly="0" labelOnly="1" fieldPosition="0">
        <references count="2">
          <reference field="4294967294" count="1" selected="0">
            <x v="0"/>
          </reference>
          <reference field="2" count="5">
            <x v="0"/>
            <x v="1"/>
            <x v="2"/>
            <x v="3"/>
            <x v="8"/>
          </reference>
        </references>
      </pivotArea>
    </format>
    <format dxfId="364">
      <pivotArea dataOnly="0" labelOnly="1" fieldPosition="0">
        <references count="2">
          <reference field="4294967294" count="1" selected="0">
            <x v="1"/>
          </reference>
          <reference field="2" count="5">
            <x v="0"/>
            <x v="1"/>
            <x v="2"/>
            <x v="3"/>
            <x v="8"/>
          </reference>
        </references>
      </pivotArea>
    </format>
    <format dxfId="365">
      <pivotArea dataOnly="0" labelOnly="1" fieldPosition="0">
        <references count="2">
          <reference field="4294967294" count="1" selected="0">
            <x v="2"/>
          </reference>
          <reference field="2" count="5">
            <x v="0"/>
            <x v="1"/>
            <x v="2"/>
            <x v="3"/>
            <x v="8"/>
          </reference>
        </references>
      </pivotArea>
    </format>
    <format dxfId="366">
      <pivotArea dataOnly="0" labelOnly="1" fieldPosition="0">
        <references count="2">
          <reference field="4294967294" count="1" selected="0">
            <x v="3"/>
          </reference>
          <reference field="2" count="5">
            <x v="0"/>
            <x v="1"/>
            <x v="2"/>
            <x v="3"/>
            <x v="8"/>
          </reference>
        </references>
      </pivotArea>
    </format>
    <format dxfId="367">
      <pivotArea dataOnly="0" outline="0" fieldPosition="0">
        <references count="2">
          <reference field="4294967294" count="1">
            <x v="3"/>
          </reference>
          <reference field="7" count="1" selected="0">
            <x v="0"/>
          </reference>
        </references>
      </pivotArea>
    </format>
    <format dxfId="269">
      <pivotArea dataOnly="0" outline="0" fieldPosition="0">
        <references count="2">
          <reference field="4294967294" count="1">
            <x v="0"/>
          </reference>
          <reference field="7" count="1" selected="0">
            <x v="0"/>
          </reference>
        </references>
      </pivotArea>
    </format>
    <format dxfId="268">
      <pivotArea dataOnly="0" outline="0" fieldPosition="0">
        <references count="2">
          <reference field="4294967294" count="3">
            <x v="1"/>
            <x v="2"/>
            <x v="3"/>
          </reference>
          <reference field="7" count="1" selected="0">
            <x v="0"/>
          </reference>
        </references>
      </pivotArea>
    </format>
    <format dxfId="267">
      <pivotArea dataOnly="0" outline="0" fieldPosition="0">
        <references count="2">
          <reference field="4294967294" count="1">
            <x v="2"/>
          </reference>
          <reference field="7" count="1" selected="0">
            <x v="0"/>
          </reference>
        </references>
      </pivotArea>
    </format>
    <format dxfId="0">
      <pivotArea dataOnly="0" outline="0" fieldPosition="0">
        <references count="2">
          <reference field="4294967294" count="1">
            <x v="2"/>
          </reference>
          <reference field="7" count="1" selected="0">
            <x v="0"/>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BD40DC-E693-4CB1-B196-B9A0981696B8}" name="PivotTable10" cacheId="58"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2" rowHeaderCaption="Cancer site" colHeaderCaption="Demographic">
  <location ref="C6:R24" firstHeaderRow="1" firstDataRow="3" firstDataCol="1" rowPageCount="1" colPageCount="1"/>
  <pivotFields count="8">
    <pivotField numFmtId="17" showAll="0">
      <items count="31">
        <item h="1" x="0"/>
        <item h="1" x="1"/>
        <item h="1" x="2"/>
        <item h="1" x="3"/>
        <item h="1" x="4"/>
        <item h="1" x="5"/>
        <item h="1" x="6"/>
        <item h="1" x="7"/>
        <item h="1" x="8"/>
        <item h="1" x="9"/>
        <item h="1" x="10"/>
        <item h="1" x="11"/>
        <item h="1" x="12"/>
        <item h="1" x="13"/>
        <item h="1" x="14"/>
        <item x="15"/>
        <item x="16"/>
        <item x="17"/>
        <item x="18"/>
        <item x="19"/>
        <item x="20"/>
        <item x="21"/>
        <item x="22"/>
        <item x="23"/>
        <item h="1" x="24"/>
        <item h="1" x="25"/>
        <item h="1" x="26"/>
        <item h="1" x="27"/>
        <item h="1" x="28"/>
        <item h="1" x="29"/>
        <item t="default"/>
      </items>
    </pivotField>
    <pivotField axis="axisRow" showAll="0">
      <items count="17">
        <item x="0"/>
        <item x="1"/>
        <item x="2"/>
        <item x="3"/>
        <item x="4"/>
        <item x="5"/>
        <item x="6"/>
        <item x="7"/>
        <item x="8"/>
        <item x="9"/>
        <item x="10"/>
        <item x="11"/>
        <item x="12"/>
        <item x="13"/>
        <item x="14"/>
        <item x="15"/>
        <item t="default"/>
      </items>
    </pivotField>
    <pivotField axis="axisCol" showAll="0">
      <items count="11">
        <item x="0"/>
        <item x="1"/>
        <item x="2"/>
        <item x="3"/>
        <item x="5"/>
        <item x="6"/>
        <item x="7"/>
        <item x="8"/>
        <item x="4"/>
        <item x="9"/>
        <item t="default"/>
      </items>
    </pivotField>
    <pivotField dataField="1" showAll="0"/>
    <pivotField dataField="1" showAll="0"/>
    <pivotField dataField="1" showAll="0"/>
    <pivotField showAll="0"/>
    <pivotField axis="axisPage" showAll="0">
      <items count="3">
        <item x="0"/>
        <item x="1"/>
        <item t="default"/>
      </items>
    </pivotField>
  </pivotFields>
  <rowFields count="1">
    <field x="1"/>
  </rowFields>
  <rowItems count="16">
    <i>
      <x/>
    </i>
    <i>
      <x v="1"/>
    </i>
    <i>
      <x v="2"/>
    </i>
    <i>
      <x v="3"/>
    </i>
    <i>
      <x v="4"/>
    </i>
    <i>
      <x v="5"/>
    </i>
    <i>
      <x v="6"/>
    </i>
    <i>
      <x v="7"/>
    </i>
    <i>
      <x v="8"/>
    </i>
    <i>
      <x v="9"/>
    </i>
    <i>
      <x v="10"/>
    </i>
    <i>
      <x v="11"/>
    </i>
    <i>
      <x v="12"/>
    </i>
    <i>
      <x v="13"/>
    </i>
    <i>
      <x v="14"/>
    </i>
    <i>
      <x v="15"/>
    </i>
  </rowItems>
  <colFields count="2">
    <field x="-2"/>
    <field x="2"/>
  </colFields>
  <colItems count="15">
    <i>
      <x/>
      <x/>
    </i>
    <i r="1">
      <x v="1"/>
    </i>
    <i r="1">
      <x v="2"/>
    </i>
    <i r="1">
      <x v="3"/>
    </i>
    <i r="1">
      <x v="8"/>
    </i>
    <i i="1">
      <x v="1"/>
      <x/>
    </i>
    <i r="1" i="1">
      <x v="1"/>
    </i>
    <i r="1" i="1">
      <x v="2"/>
    </i>
    <i r="1" i="1">
      <x v="3"/>
    </i>
    <i r="1" i="1">
      <x v="8"/>
    </i>
    <i i="2">
      <x v="2"/>
      <x/>
    </i>
    <i r="1" i="2">
      <x v="1"/>
    </i>
    <i r="1" i="2">
      <x v="2"/>
    </i>
    <i r="1" i="2">
      <x v="3"/>
    </i>
    <i r="1" i="2">
      <x v="8"/>
    </i>
  </colItems>
  <pageFields count="1">
    <pageField fld="7" item="0" hier="-1"/>
  </pageFields>
  <dataFields count="3">
    <dataField name="2019 WD adjusted" fld="4" baseField="0" baseItem="0"/>
    <dataField name="Observed" fld="3" baseField="0" baseItem="0"/>
    <dataField name="nDiff (2019 - obs)" fld="5" baseField="0" baseItem="0"/>
  </dataFields>
  <formats count="27">
    <format dxfId="325">
      <pivotArea dataOnly="0" labelOnly="1" fieldPosition="0">
        <references count="2">
          <reference field="4294967294" count="1" selected="0">
            <x v="1"/>
          </reference>
          <reference field="2" count="5">
            <x v="0"/>
            <x v="1"/>
            <x v="2"/>
            <x v="3"/>
            <x v="8"/>
          </reference>
        </references>
      </pivotArea>
    </format>
    <format dxfId="326">
      <pivotArea dataOnly="0" labelOnly="1" fieldPosition="0">
        <references count="2">
          <reference field="4294967294" count="1" selected="0">
            <x v="0"/>
          </reference>
          <reference field="2" count="5">
            <x v="0"/>
            <x v="1"/>
            <x v="2"/>
            <x v="3"/>
            <x v="8"/>
          </reference>
        </references>
      </pivotArea>
    </format>
    <format dxfId="327">
      <pivotArea dataOnly="0" labelOnly="1" fieldPosition="0">
        <references count="2">
          <reference field="4294967294" count="1" selected="0">
            <x v="2"/>
          </reference>
          <reference field="2" count="5">
            <x v="0"/>
            <x v="1"/>
            <x v="2"/>
            <x v="3"/>
            <x v="8"/>
          </reference>
        </references>
      </pivotArea>
    </format>
    <format dxfId="328">
      <pivotArea dataOnly="0" labelOnly="1" fieldPosition="0">
        <references count="2">
          <reference field="4294967294" count="1" selected="0">
            <x v="1"/>
          </reference>
          <reference field="2" count="5">
            <x v="0"/>
            <x v="1"/>
            <x v="2"/>
            <x v="3"/>
            <x v="8"/>
          </reference>
        </references>
      </pivotArea>
    </format>
    <format dxfId="329">
      <pivotArea dataOnly="0" labelOnly="1" fieldPosition="0">
        <references count="2">
          <reference field="4294967294" count="1" selected="0">
            <x v="0"/>
          </reference>
          <reference field="2" count="5">
            <x v="0"/>
            <x v="1"/>
            <x v="2"/>
            <x v="3"/>
            <x v="8"/>
          </reference>
        </references>
      </pivotArea>
    </format>
    <format dxfId="330">
      <pivotArea dataOnly="0" labelOnly="1" fieldPosition="0">
        <references count="2">
          <reference field="4294967294" count="1" selected="0">
            <x v="2"/>
          </reference>
          <reference field="2" count="5">
            <x v="0"/>
            <x v="1"/>
            <x v="2"/>
            <x v="3"/>
            <x v="8"/>
          </reference>
        </references>
      </pivotArea>
    </format>
    <format dxfId="331">
      <pivotArea dataOnly="0" labelOnly="1" fieldPosition="0">
        <references count="2">
          <reference field="4294967294" count="1" selected="0">
            <x v="1"/>
          </reference>
          <reference field="2" count="5">
            <x v="0"/>
            <x v="1"/>
            <x v="2"/>
            <x v="3"/>
            <x v="8"/>
          </reference>
        </references>
      </pivotArea>
    </format>
    <format dxfId="332">
      <pivotArea dataOnly="0" labelOnly="1" fieldPosition="0">
        <references count="2">
          <reference field="4294967294" count="1" selected="0">
            <x v="0"/>
          </reference>
          <reference field="2" count="5">
            <x v="0"/>
            <x v="1"/>
            <x v="2"/>
            <x v="3"/>
            <x v="8"/>
          </reference>
        </references>
      </pivotArea>
    </format>
    <format dxfId="333">
      <pivotArea dataOnly="0" labelOnly="1" fieldPosition="0">
        <references count="2">
          <reference field="4294967294" count="1" selected="0">
            <x v="2"/>
          </reference>
          <reference field="2" count="5">
            <x v="0"/>
            <x v="1"/>
            <x v="2"/>
            <x v="3"/>
            <x v="8"/>
          </reference>
        </references>
      </pivotArea>
    </format>
    <format dxfId="334">
      <pivotArea outline="0" collapsedLevelsAreSubtotals="1" fieldPosition="0">
        <references count="2">
          <reference field="4294967294" count="2" selected="0">
            <x v="0"/>
            <x v="1"/>
          </reference>
          <reference field="2" count="5" selected="0">
            <x v="0"/>
            <x v="1"/>
            <x v="2"/>
            <x v="3"/>
            <x v="8"/>
          </reference>
        </references>
      </pivotArea>
    </format>
    <format dxfId="335">
      <pivotArea outline="0" collapsedLevelsAreSubtotals="1" fieldPosition="0"/>
    </format>
    <format dxfId="336">
      <pivotArea dataOnly="0" outline="0" fieldPosition="0">
        <references count="2">
          <reference field="4294967294" count="1">
            <x v="1"/>
          </reference>
          <reference field="7" count="1" selected="0">
            <x v="0"/>
          </reference>
        </references>
      </pivotArea>
    </format>
    <format dxfId="337">
      <pivotArea dataOnly="0" outline="0" fieldPosition="0">
        <references count="2">
          <reference field="4294967294" count="1">
            <x v="2"/>
          </reference>
          <reference field="7" count="1" selected="0">
            <x v="0"/>
          </reference>
        </references>
      </pivotArea>
    </format>
    <format dxfId="338">
      <pivotArea type="all" dataOnly="0" outline="0" fieldPosition="0"/>
    </format>
    <format dxfId="339">
      <pivotArea dataOnly="0" labelOnly="1" fieldPosition="0">
        <references count="2">
          <reference field="4294967294" count="1" selected="0">
            <x v="0"/>
          </reference>
          <reference field="2" count="5">
            <x v="0"/>
            <x v="1"/>
            <x v="2"/>
            <x v="3"/>
            <x v="8"/>
          </reference>
        </references>
      </pivotArea>
    </format>
    <format dxfId="340">
      <pivotArea dataOnly="0" labelOnly="1" fieldPosition="0">
        <references count="2">
          <reference field="4294967294" count="1" selected="0">
            <x v="1"/>
          </reference>
          <reference field="2" count="5">
            <x v="0"/>
            <x v="1"/>
            <x v="2"/>
            <x v="3"/>
            <x v="8"/>
          </reference>
        </references>
      </pivotArea>
    </format>
    <format dxfId="341">
      <pivotArea dataOnly="0" labelOnly="1" fieldPosition="0">
        <references count="2">
          <reference field="4294967294" count="1" selected="0">
            <x v="2"/>
          </reference>
          <reference field="2" count="5">
            <x v="0"/>
            <x v="1"/>
            <x v="2"/>
            <x v="3"/>
            <x v="8"/>
          </reference>
        </references>
      </pivotArea>
    </format>
    <format dxfId="342">
      <pivotArea dataOnly="0" labelOnly="1" fieldPosition="0">
        <references count="1">
          <reference field="1" count="0"/>
        </references>
      </pivotArea>
    </format>
    <format dxfId="343">
      <pivotArea outline="0" collapsedLevelsAreSubtotals="1" fieldPosition="0">
        <references count="2">
          <reference field="4294967294" count="1" selected="0">
            <x v="2"/>
          </reference>
          <reference field="2" count="0" selected="0" defaultSubtotal="1" sumSubtotal="1" countASubtotal="1" avgSubtotal="1" maxSubtotal="1" minSubtotal="1" productSubtotal="1" countSubtotal="1" stdDevSubtotal="1" stdDevPSubtotal="1" varSubtotal="1" varPSubtotal="1"/>
        </references>
      </pivotArea>
    </format>
    <format dxfId="266">
      <pivotArea dataOnly="0" outline="0" fieldPosition="0">
        <references count="2">
          <reference field="4294967294" count="1">
            <x v="0"/>
          </reference>
          <reference field="7" count="1" selected="0">
            <x v="0"/>
          </reference>
        </references>
      </pivotArea>
    </format>
    <format dxfId="265">
      <pivotArea dataOnly="0" outline="0" fieldPosition="0">
        <references count="2">
          <reference field="4294967294" count="1">
            <x v="1"/>
          </reference>
          <reference field="7" count="1" selected="0">
            <x v="0"/>
          </reference>
        </references>
      </pivotArea>
    </format>
    <format dxfId="264">
      <pivotArea dataOnly="0" outline="0" fieldPosition="0">
        <references count="2">
          <reference field="4294967294" count="1">
            <x v="2"/>
          </reference>
          <reference field="7" count="1" selected="0">
            <x v="0"/>
          </reference>
        </references>
      </pivotArea>
    </format>
    <format dxfId="263">
      <pivotArea dataOnly="0" outline="0" fieldPosition="0">
        <references count="2">
          <reference field="4294967294" count="1">
            <x v="1"/>
          </reference>
          <reference field="7" count="1" selected="0">
            <x v="0"/>
          </reference>
        </references>
      </pivotArea>
    </format>
    <format dxfId="262">
      <pivotArea dataOnly="0" outline="0" fieldPosition="0">
        <references count="2">
          <reference field="4294967294" count="1">
            <x v="2"/>
          </reference>
          <reference field="7" count="1" selected="0">
            <x v="0"/>
          </reference>
        </references>
      </pivotArea>
    </format>
    <format dxfId="261">
      <pivotArea outline="0" collapsedLevelsAreSubtotals="1" fieldPosition="0">
        <references count="2">
          <reference field="4294967294" count="1" selected="0">
            <x v="1"/>
          </reference>
          <reference field="2" count="5" selected="0">
            <x v="0"/>
            <x v="1"/>
            <x v="2"/>
            <x v="3"/>
            <x v="8"/>
          </reference>
        </references>
      </pivotArea>
    </format>
    <format dxfId="260">
      <pivotArea collapsedLevelsAreSubtotals="1" fieldPosition="0">
        <references count="3">
          <reference field="4294967294" count="1" selected="0">
            <x v="2"/>
          </reference>
          <reference field="1" count="15">
            <x v="1"/>
            <x v="2"/>
            <x v="3"/>
            <x v="4"/>
            <x v="5"/>
            <x v="6"/>
            <x v="7"/>
            <x v="8"/>
            <x v="9"/>
            <x v="10"/>
            <x v="11"/>
            <x v="12"/>
            <x v="13"/>
            <x v="14"/>
            <x v="15"/>
          </reference>
          <reference field="2" count="0" selected="0" defaultSubtotal="1" sumSubtotal="1" countASubtotal="1" avgSubtotal="1" maxSubtotal="1" minSubtotal="1" productSubtotal="1" countSubtotal="1" stdDevSubtotal="1" stdDevPSubtotal="1" varSubtotal="1" varPSubtotal="1"/>
        </references>
      </pivotArea>
    </format>
    <format dxfId="259">
      <pivotArea collapsedLevelsAreSubtotals="1" fieldPosition="0">
        <references count="3">
          <reference field="4294967294" count="1" selected="0">
            <x v="2"/>
          </reference>
          <reference field="1" count="1">
            <x v="0"/>
          </reference>
          <reference field="2" count="0" selected="0" defaultSubtotal="1" sumSubtotal="1" countASubtotal="1" avgSubtotal="1" maxSubtotal="1" minSubtotal="1" productSubtotal="1" countSubtotal="1" stdDevSubtotal="1" stdDevPSubtotal="1" varSubtotal="1" varPSubtotal="1"/>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913990-13F1-447A-A3C3-A8333C72537C}" name="PivotTable4" cacheId="58" dataPosition="0"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8">
  <location ref="A4:U347" firstHeaderRow="1" firstDataRow="3" firstDataCol="1" rowPageCount="1" colPageCount="1"/>
  <pivotFields count="8">
    <pivotField axis="axisRow" numFmtId="17"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defaultSubtotal="0">
      <items count="16">
        <item x="0"/>
        <item x="1"/>
        <item x="2"/>
        <item x="3"/>
        <item x="4"/>
        <item x="5"/>
        <item x="6"/>
        <item x="7"/>
        <item x="8"/>
        <item x="9"/>
        <item x="10"/>
        <item x="11"/>
        <item x="12"/>
        <item x="13"/>
        <item x="14"/>
        <item x="15"/>
      </items>
    </pivotField>
    <pivotField axis="axisCol" showAll="0">
      <items count="11">
        <item x="0"/>
        <item x="1"/>
        <item x="2"/>
        <item x="3"/>
        <item x="5"/>
        <item x="6"/>
        <item x="7"/>
        <item x="8"/>
        <item x="4"/>
        <item x="9"/>
        <item t="default"/>
      </items>
    </pivotField>
    <pivotField dataField="1" showAll="0"/>
    <pivotField dataField="1" showAll="0"/>
    <pivotField dataField="1" showAll="0"/>
    <pivotField dataField="1" showAll="0"/>
    <pivotField axis="axisPage" showAll="0">
      <items count="3">
        <item x="0"/>
        <item x="1"/>
        <item t="default"/>
      </items>
    </pivotField>
  </pivotFields>
  <rowFields count="2">
    <field x="1"/>
    <field x="0"/>
  </rowFields>
  <rowItems count="34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4"/>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6"/>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7"/>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9"/>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10"/>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1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1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14"/>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15"/>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rowItems>
  <colFields count="2">
    <field x="-2"/>
    <field x="2"/>
  </colFields>
  <colItems count="20">
    <i>
      <x/>
      <x v="4"/>
    </i>
    <i r="1">
      <x v="5"/>
    </i>
    <i r="1">
      <x v="6"/>
    </i>
    <i r="1">
      <x v="7"/>
    </i>
    <i r="1">
      <x v="9"/>
    </i>
    <i i="1">
      <x v="1"/>
      <x v="4"/>
    </i>
    <i r="1" i="1">
      <x v="5"/>
    </i>
    <i r="1" i="1">
      <x v="6"/>
    </i>
    <i r="1" i="1">
      <x v="7"/>
    </i>
    <i r="1" i="1">
      <x v="9"/>
    </i>
    <i i="2">
      <x v="2"/>
      <x v="4"/>
    </i>
    <i r="1" i="2">
      <x v="5"/>
    </i>
    <i r="1" i="2">
      <x v="6"/>
    </i>
    <i r="1" i="2">
      <x v="7"/>
    </i>
    <i r="1" i="2">
      <x v="9"/>
    </i>
    <i i="3">
      <x v="3"/>
      <x v="4"/>
    </i>
    <i r="1" i="3">
      <x v="5"/>
    </i>
    <i r="1" i="3">
      <x v="6"/>
    </i>
    <i r="1" i="3">
      <x v="7"/>
    </i>
    <i r="1" i="3">
      <x v="9"/>
    </i>
  </colItems>
  <pageFields count="1">
    <pageField fld="7" item="1" hier="-1"/>
  </pageFields>
  <dataFields count="4">
    <dataField name="Observed statistics" fld="3" baseField="0" baseItem="0"/>
    <dataField name="2019 - WD Adjusted" fld="4" baseField="0" baseItem="0"/>
    <dataField name="nDiff (Observed - 2019)" fld="5" baseField="0" baseItem="0"/>
    <dataField name="propChange (nDiff / 2019 WD Adjusted)" fld="6" baseField="0" baseItem="0"/>
  </dataFields>
  <formats count="31">
    <format dxfId="296">
      <pivotArea dataOnly="0" labelOnly="1" fieldPosition="0">
        <references count="2">
          <reference field="4294967294" count="1" selected="0">
            <x v="0"/>
          </reference>
          <reference field="2" count="5">
            <x v="0"/>
            <x v="1"/>
            <x v="2"/>
            <x v="3"/>
            <x v="8"/>
          </reference>
        </references>
      </pivotArea>
    </format>
    <format dxfId="297">
      <pivotArea dataOnly="0" labelOnly="1" fieldPosition="0">
        <references count="2">
          <reference field="4294967294" count="1" selected="0">
            <x v="1"/>
          </reference>
          <reference field="2" count="5">
            <x v="0"/>
            <x v="1"/>
            <x v="2"/>
            <x v="3"/>
            <x v="8"/>
          </reference>
        </references>
      </pivotArea>
    </format>
    <format dxfId="298">
      <pivotArea dataOnly="0" labelOnly="1" fieldPosition="0">
        <references count="2">
          <reference field="4294967294" count="1" selected="0">
            <x v="2"/>
          </reference>
          <reference field="2" count="5">
            <x v="0"/>
            <x v="1"/>
            <x v="2"/>
            <x v="3"/>
            <x v="8"/>
          </reference>
        </references>
      </pivotArea>
    </format>
    <format dxfId="299">
      <pivotArea dataOnly="0" labelOnly="1" fieldPosition="0">
        <references count="2">
          <reference field="4294967294" count="1" selected="0">
            <x v="3"/>
          </reference>
          <reference field="2" count="5">
            <x v="0"/>
            <x v="1"/>
            <x v="2"/>
            <x v="3"/>
            <x v="8"/>
          </reference>
        </references>
      </pivotArea>
    </format>
    <format dxfId="300">
      <pivotArea dataOnly="0" outline="0" fieldPosition="0">
        <references count="2">
          <reference field="4294967294" count="1">
            <x v="0"/>
          </reference>
          <reference field="7" count="1" selected="0">
            <x v="0"/>
          </reference>
        </references>
      </pivotArea>
    </format>
    <format dxfId="301">
      <pivotArea dataOnly="0" outline="0" fieldPosition="0">
        <references count="2">
          <reference field="4294967294" count="1">
            <x v="1"/>
          </reference>
          <reference field="7" count="1" selected="0">
            <x v="0"/>
          </reference>
        </references>
      </pivotArea>
    </format>
    <format dxfId="302">
      <pivotArea dataOnly="0" outline="0" fieldPosition="0">
        <references count="2">
          <reference field="4294967294" count="1">
            <x v="2"/>
          </reference>
          <reference field="7" count="1" selected="0">
            <x v="0"/>
          </reference>
        </references>
      </pivotArea>
    </format>
    <format dxfId="303">
      <pivotArea dataOnly="0" outline="0" fieldPosition="0">
        <references count="2">
          <reference field="4294967294" count="1">
            <x v="3"/>
          </reference>
          <reference field="7" count="1" selected="0">
            <x v="0"/>
          </reference>
        </references>
      </pivotArea>
    </format>
    <format dxfId="304">
      <pivotArea field="2" grandRow="1" outline="0" collapsedLevelsAreSubtotals="1" axis="axisCol" fieldPosition="1">
        <references count="2">
          <reference field="4294967294" count="1" selected="0">
            <x v="3"/>
          </reference>
          <reference field="2" count="0" selected="0" defaultSubtotal="1" sumSubtotal="1" countASubtotal="1" avgSubtotal="1" maxSubtotal="1" minSubtotal="1" productSubtotal="1" countSubtotal="1" stdDevSubtotal="1" stdDevPSubtotal="1" varSubtotal="1" varPSubtotal="1"/>
        </references>
      </pivotArea>
    </format>
    <format dxfId="305">
      <pivotArea field="2" grandRow="1" outline="0" collapsedLevelsAreSubtotals="1" axis="axisCol" fieldPosition="1">
        <references count="2">
          <reference field="4294967294" count="1" selected="0">
            <x v="2"/>
          </reference>
          <reference field="2" count="5" selected="0">
            <x v="0"/>
            <x v="1"/>
            <x v="2"/>
            <x v="3"/>
            <x v="8"/>
          </reference>
        </references>
      </pivotArea>
    </format>
    <format dxfId="306">
      <pivotArea field="2" grandRow="1" outline="0" collapsedLevelsAreSubtotals="1" axis="axisCol" fieldPosition="1">
        <references count="2">
          <reference field="4294967294" count="1" selected="0">
            <x v="1"/>
          </reference>
          <reference field="2" count="5" selected="0">
            <x v="0"/>
            <x v="1"/>
            <x v="2"/>
            <x v="3"/>
            <x v="8"/>
          </reference>
        </references>
      </pivotArea>
    </format>
    <format dxfId="307">
      <pivotArea outline="0" collapsedLevelsAreSubtotals="1" fieldPosition="0">
        <references count="2">
          <reference field="4294967294" count="3" selected="0">
            <x v="0"/>
            <x v="1"/>
            <x v="2"/>
          </reference>
          <reference field="2" count="5" selected="0">
            <x v="0"/>
            <x v="1"/>
            <x v="2"/>
            <x v="3"/>
            <x v="8"/>
          </reference>
        </references>
      </pivotArea>
    </format>
    <format dxfId="308">
      <pivotArea dataOnly="0" labelOnly="1" fieldPosition="0">
        <references count="2">
          <reference field="4294967294" count="1" selected="0">
            <x v="0"/>
          </reference>
          <reference field="2" count="5">
            <x v="0"/>
            <x v="1"/>
            <x v="2"/>
            <x v="3"/>
            <x v="8"/>
          </reference>
        </references>
      </pivotArea>
    </format>
    <format dxfId="309">
      <pivotArea dataOnly="0" labelOnly="1" fieldPosition="0">
        <references count="2">
          <reference field="4294967294" count="1" selected="0">
            <x v="1"/>
          </reference>
          <reference field="2" count="5">
            <x v="0"/>
            <x v="1"/>
            <x v="2"/>
            <x v="3"/>
            <x v="8"/>
          </reference>
        </references>
      </pivotArea>
    </format>
    <format dxfId="310">
      <pivotArea dataOnly="0" labelOnly="1" fieldPosition="0">
        <references count="2">
          <reference field="4294967294" count="1" selected="0">
            <x v="2"/>
          </reference>
          <reference field="2" count="5">
            <x v="0"/>
            <x v="1"/>
            <x v="2"/>
            <x v="3"/>
            <x v="8"/>
          </reference>
        </references>
      </pivotArea>
    </format>
    <format dxfId="311">
      <pivotArea dataOnly="0" labelOnly="1" fieldPosition="0">
        <references count="2">
          <reference field="4294967294" count="1" selected="0">
            <x v="3"/>
          </reference>
          <reference field="2" count="5">
            <x v="0"/>
            <x v="1"/>
            <x v="2"/>
            <x v="3"/>
            <x v="8"/>
          </reference>
        </references>
      </pivotArea>
    </format>
    <format dxfId="312">
      <pivotArea dataOnly="0" labelOnly="1" fieldPosition="0">
        <references count="2">
          <reference field="4294967294" count="1" selected="0">
            <x v="0"/>
          </reference>
          <reference field="2" count="5">
            <x v="0"/>
            <x v="1"/>
            <x v="2"/>
            <x v="3"/>
            <x v="8"/>
          </reference>
        </references>
      </pivotArea>
    </format>
    <format dxfId="313">
      <pivotArea dataOnly="0" labelOnly="1" fieldPosition="0">
        <references count="2">
          <reference field="4294967294" count="1" selected="0">
            <x v="1"/>
          </reference>
          <reference field="2" count="5">
            <x v="0"/>
            <x v="1"/>
            <x v="2"/>
            <x v="3"/>
            <x v="8"/>
          </reference>
        </references>
      </pivotArea>
    </format>
    <format dxfId="314">
      <pivotArea dataOnly="0" labelOnly="1" fieldPosition="0">
        <references count="2">
          <reference field="4294967294" count="1" selected="0">
            <x v="2"/>
          </reference>
          <reference field="2" count="5">
            <x v="0"/>
            <x v="1"/>
            <x v="2"/>
            <x v="3"/>
            <x v="8"/>
          </reference>
        </references>
      </pivotArea>
    </format>
    <format dxfId="315">
      <pivotArea dataOnly="0" labelOnly="1" fieldPosition="0">
        <references count="2">
          <reference field="4294967294" count="1" selected="0">
            <x v="3"/>
          </reference>
          <reference field="2" count="5">
            <x v="0"/>
            <x v="1"/>
            <x v="2"/>
            <x v="3"/>
            <x v="8"/>
          </reference>
        </references>
      </pivotArea>
    </format>
    <format dxfId="316">
      <pivotArea dataOnly="0" labelOnly="1" fieldPosition="0">
        <references count="2">
          <reference field="4294967294" count="1" selected="0">
            <x v="0"/>
          </reference>
          <reference field="2" count="5">
            <x v="0"/>
            <x v="1"/>
            <x v="2"/>
            <x v="3"/>
            <x v="8"/>
          </reference>
        </references>
      </pivotArea>
    </format>
    <format dxfId="317">
      <pivotArea dataOnly="0" labelOnly="1" fieldPosition="0">
        <references count="2">
          <reference field="4294967294" count="1" selected="0">
            <x v="1"/>
          </reference>
          <reference field="2" count="5">
            <x v="0"/>
            <x v="1"/>
            <x v="2"/>
            <x v="3"/>
            <x v="8"/>
          </reference>
        </references>
      </pivotArea>
    </format>
    <format dxfId="318">
      <pivotArea dataOnly="0" labelOnly="1" fieldPosition="0">
        <references count="2">
          <reference field="4294967294" count="1" selected="0">
            <x v="2"/>
          </reference>
          <reference field="2" count="5">
            <x v="0"/>
            <x v="1"/>
            <x v="2"/>
            <x v="3"/>
            <x v="8"/>
          </reference>
        </references>
      </pivotArea>
    </format>
    <format dxfId="319">
      <pivotArea dataOnly="0" labelOnly="1" fieldPosition="0">
        <references count="2">
          <reference field="4294967294" count="1" selected="0">
            <x v="3"/>
          </reference>
          <reference field="2" count="5">
            <x v="0"/>
            <x v="1"/>
            <x v="2"/>
            <x v="3"/>
            <x v="8"/>
          </reference>
        </references>
      </pivotArea>
    </format>
    <format dxfId="320">
      <pivotArea dataOnly="0" outline="0" fieldPosition="0">
        <references count="2">
          <reference field="4294967294" count="1">
            <x v="3"/>
          </reference>
          <reference field="7" count="1" selected="0">
            <x v="0"/>
          </reference>
        </references>
      </pivotArea>
    </format>
    <format dxfId="275">
      <pivotArea dataOnly="0" outline="0" fieldPosition="0">
        <references count="2">
          <reference field="4294967294" count="1">
            <x v="0"/>
          </reference>
          <reference field="7" count="1" selected="0">
            <x v="1"/>
          </reference>
        </references>
      </pivotArea>
    </format>
    <format dxfId="274">
      <pivotArea dataOnly="0" outline="0" fieldPosition="0">
        <references count="2">
          <reference field="4294967294" count="1">
            <x v="1"/>
          </reference>
          <reference field="7" count="1" selected="0">
            <x v="1"/>
          </reference>
        </references>
      </pivotArea>
    </format>
    <format dxfId="273">
      <pivotArea dataOnly="0" outline="0" fieldPosition="0">
        <references count="2">
          <reference field="4294967294" count="1">
            <x v="2"/>
          </reference>
          <reference field="7" count="1" selected="0">
            <x v="1"/>
          </reference>
        </references>
      </pivotArea>
    </format>
    <format dxfId="272">
      <pivotArea dataOnly="0" outline="0" fieldPosition="0">
        <references count="2">
          <reference field="4294967294" count="1">
            <x v="3"/>
          </reference>
          <reference field="7" count="1" selected="0">
            <x v="1"/>
          </reference>
        </references>
      </pivotArea>
    </format>
    <format dxfId="271">
      <pivotArea dataOnly="0" outline="0" fieldPosition="0">
        <references count="2">
          <reference field="4294967294" count="1">
            <x v="3"/>
          </reference>
          <reference field="7" count="1" selected="0">
            <x v="1"/>
          </reference>
        </references>
      </pivotArea>
    </format>
    <format dxfId="270">
      <pivotArea dataOnly="0" outline="0" fieldPosition="0">
        <references count="2">
          <reference field="4294967294" count="3">
            <x v="0"/>
            <x v="1"/>
            <x v="2"/>
          </reference>
          <reference field="7"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1DEB1C-3077-4105-96AE-C0C10AF8A8A0}" name="PivotTable8" cacheId="58"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13">
  <location ref="W6:AC38" firstHeaderRow="1" firstDataRow="2" firstDataCol="1" rowPageCount="2" colPageCount="1"/>
  <pivotFields count="8">
    <pivotField axis="axisRow" numFmtId="17"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Page" multipleItemSelectionAllowed="1" showAll="0">
      <items count="17">
        <item x="0"/>
        <item h="1" x="1"/>
        <item h="1" x="2"/>
        <item h="1" x="3"/>
        <item h="1" x="4"/>
        <item h="1" x="5"/>
        <item h="1" x="6"/>
        <item h="1" x="7"/>
        <item h="1" x="8"/>
        <item h="1" x="9"/>
        <item h="1" x="10"/>
        <item h="1" x="11"/>
        <item h="1" x="12"/>
        <item h="1" x="13"/>
        <item h="1" x="14"/>
        <item h="1" x="15"/>
        <item t="default"/>
      </items>
    </pivotField>
    <pivotField axis="axisCol" showAll="0">
      <items count="11">
        <item x="0"/>
        <item x="1"/>
        <item x="2"/>
        <item x="3"/>
        <item x="5"/>
        <item x="6"/>
        <item x="7"/>
        <item x="8"/>
        <item x="4"/>
        <item x="9"/>
        <item t="default"/>
      </items>
    </pivotField>
    <pivotField dataField="1" showAll="0"/>
    <pivotField showAll="0"/>
    <pivotField showAll="0"/>
    <pivotField showAll="0"/>
    <pivotField axis="axisPage" showAll="0">
      <items count="3">
        <item x="0"/>
        <item x="1"/>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6">
    <i>
      <x v="4"/>
    </i>
    <i>
      <x v="5"/>
    </i>
    <i>
      <x v="6"/>
    </i>
    <i>
      <x v="7"/>
    </i>
    <i>
      <x v="9"/>
    </i>
    <i t="grand">
      <x/>
    </i>
  </colItems>
  <pageFields count="2">
    <pageField fld="7" item="1" hier="-1"/>
    <pageField fld="1" hier="-1"/>
  </pageFields>
  <dataFields count="1">
    <dataField name="Sum of Statistic" fld="3"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0"/>
          </reference>
        </references>
      </pivotArea>
    </chartFormat>
    <chartFormat chart="12" format="11" series="1">
      <pivotArea type="data" outline="0" fieldPosition="0">
        <references count="2">
          <reference field="4294967294" count="1" selected="0">
            <x v="0"/>
          </reference>
          <reference field="2" count="1" selected="0">
            <x v="0"/>
          </reference>
        </references>
      </pivotArea>
    </chartFormat>
    <chartFormat chart="12" format="12" series="1">
      <pivotArea type="data" outline="0" fieldPosition="0">
        <references count="2">
          <reference field="4294967294" count="1" selected="0">
            <x v="0"/>
          </reference>
          <reference field="2" count="1" selected="0">
            <x v="1"/>
          </reference>
        </references>
      </pivotArea>
    </chartFormat>
    <chartFormat chart="12" format="13" series="1">
      <pivotArea type="data" outline="0" fieldPosition="0">
        <references count="2">
          <reference field="4294967294" count="1" selected="0">
            <x v="0"/>
          </reference>
          <reference field="2" count="1" selected="0">
            <x v="2"/>
          </reference>
        </references>
      </pivotArea>
    </chartFormat>
    <chartFormat chart="12" format="14" series="1">
      <pivotArea type="data" outline="0" fieldPosition="0">
        <references count="2">
          <reference field="4294967294" count="1" selected="0">
            <x v="0"/>
          </reference>
          <reference field="2" count="1" selected="0">
            <x v="8"/>
          </reference>
        </references>
      </pivotArea>
    </chartFormat>
    <chartFormat chart="12" format="15" series="1">
      <pivotArea type="data" outline="0" fieldPosition="0">
        <references count="2">
          <reference field="4294967294" count="1" selected="0">
            <x v="0"/>
          </reference>
          <reference field="2" count="1" selected="0">
            <x v="9"/>
          </reference>
        </references>
      </pivotArea>
    </chartFormat>
    <chartFormat chart="12" format="16" series="1">
      <pivotArea type="data" outline="0" fieldPosition="0">
        <references count="2">
          <reference field="4294967294" count="1" selected="0">
            <x v="0"/>
          </reference>
          <reference field="2" count="1" selected="0">
            <x v="4"/>
          </reference>
        </references>
      </pivotArea>
    </chartFormat>
    <chartFormat chart="12" format="17" series="1">
      <pivotArea type="data" outline="0" fieldPosition="0">
        <references count="2">
          <reference field="4294967294" count="1" selected="0">
            <x v="0"/>
          </reference>
          <reference field="2" count="1" selected="0">
            <x v="5"/>
          </reference>
        </references>
      </pivotArea>
    </chartFormat>
    <chartFormat chart="12" format="18" series="1">
      <pivotArea type="data" outline="0" fieldPosition="0">
        <references count="2">
          <reference field="4294967294" count="1" selected="0">
            <x v="0"/>
          </reference>
          <reference field="2" count="1" selected="0">
            <x v="6"/>
          </reference>
        </references>
      </pivotArea>
    </chartFormat>
    <chartFormat chart="12" format="19"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B95A32-2EEA-4AD2-AEB2-C99247207991}" name="PivotTable12" cacheId="58"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2">
  <location ref="AT6:AY25" firstHeaderRow="1" firstDataRow="2" firstDataCol="1" rowPageCount="2" colPageCount="1"/>
  <pivotFields count="8">
    <pivotField axis="axisRow" numFmtId="17" showAll="0">
      <items count="31">
        <item h="1" x="0"/>
        <item h="1" x="1"/>
        <item h="1" x="2"/>
        <item h="1" x="3"/>
        <item h="1" x="4"/>
        <item h="1" x="5"/>
        <item h="1" x="6"/>
        <item h="1" x="7"/>
        <item h="1" x="8"/>
        <item h="1" x="9"/>
        <item h="1" x="10"/>
        <item h="1" x="11"/>
        <item x="12"/>
        <item x="13"/>
        <item x="14"/>
        <item x="15"/>
        <item x="16"/>
        <item x="17"/>
        <item x="18"/>
        <item x="19"/>
        <item x="20"/>
        <item x="21"/>
        <item x="22"/>
        <item x="23"/>
        <item x="24"/>
        <item x="25"/>
        <item x="26"/>
        <item x="27"/>
        <item x="28"/>
        <item x="29"/>
        <item t="default"/>
      </items>
    </pivotField>
    <pivotField axis="axisPage" showAll="0">
      <items count="17">
        <item x="0"/>
        <item x="1"/>
        <item x="2"/>
        <item x="3"/>
        <item x="4"/>
        <item x="5"/>
        <item x="6"/>
        <item x="7"/>
        <item x="8"/>
        <item x="9"/>
        <item x="10"/>
        <item x="11"/>
        <item x="12"/>
        <item x="13"/>
        <item x="14"/>
        <item x="15"/>
        <item t="default"/>
      </items>
    </pivotField>
    <pivotField axis="axisCol" showAll="0">
      <items count="11">
        <item x="0"/>
        <item x="1"/>
        <item x="2"/>
        <item x="3"/>
        <item x="5"/>
        <item x="6"/>
        <item x="7"/>
        <item x="8"/>
        <item x="4"/>
        <item x="9"/>
        <item t="default"/>
      </items>
    </pivotField>
    <pivotField showAll="0"/>
    <pivotField showAll="0"/>
    <pivotField showAll="0"/>
    <pivotField dataField="1" showAll="0"/>
    <pivotField axis="axisPage" showAll="0">
      <items count="3">
        <item x="0"/>
        <item x="1"/>
        <item t="default"/>
      </items>
    </pivotField>
  </pivotFields>
  <rowFields count="1">
    <field x="0"/>
  </rowFields>
  <rowItems count="18">
    <i>
      <x v="12"/>
    </i>
    <i>
      <x v="13"/>
    </i>
    <i>
      <x v="14"/>
    </i>
    <i>
      <x v="15"/>
    </i>
    <i>
      <x v="16"/>
    </i>
    <i>
      <x v="17"/>
    </i>
    <i>
      <x v="18"/>
    </i>
    <i>
      <x v="19"/>
    </i>
    <i>
      <x v="20"/>
    </i>
    <i>
      <x v="21"/>
    </i>
    <i>
      <x v="22"/>
    </i>
    <i>
      <x v="23"/>
    </i>
    <i>
      <x v="24"/>
    </i>
    <i>
      <x v="25"/>
    </i>
    <i>
      <x v="26"/>
    </i>
    <i>
      <x v="27"/>
    </i>
    <i>
      <x v="28"/>
    </i>
    <i>
      <x v="29"/>
    </i>
  </rowItems>
  <colFields count="1">
    <field x="2"/>
  </colFields>
  <colItems count="5">
    <i>
      <x v="4"/>
    </i>
    <i>
      <x v="5"/>
    </i>
    <i>
      <x v="6"/>
    </i>
    <i>
      <x v="7"/>
    </i>
    <i>
      <x v="9"/>
    </i>
  </colItems>
  <pageFields count="2">
    <pageField fld="7" item="1" hier="-1"/>
    <pageField fld="1" item="0" hier="-1"/>
  </pageFields>
  <dataFields count="1">
    <dataField name="Sum of propChange" fld="6" baseField="0" baseItem="0"/>
  </dataFields>
  <formats count="2">
    <format dxfId="321">
      <pivotArea collapsedLevelsAreSubtotals="1" fieldPosition="0">
        <references count="1">
          <reference field="0" count="24">
            <x v="0"/>
            <x v="1"/>
            <x v="2"/>
            <x v="3"/>
            <x v="4"/>
            <x v="5"/>
            <x v="6"/>
            <x v="7"/>
            <x v="8"/>
            <x v="9"/>
            <x v="10"/>
            <x v="11"/>
            <x v="12"/>
            <x v="13"/>
            <x v="14"/>
            <x v="15"/>
            <x v="16"/>
            <x v="17"/>
            <x v="18"/>
            <x v="19"/>
            <x v="20"/>
            <x v="21"/>
            <x v="22"/>
            <x v="23"/>
          </reference>
        </references>
      </pivotArea>
    </format>
    <format dxfId="322">
      <pivotArea grandRow="1" outline="0" collapsedLevelsAreSubtotals="1" fieldPosition="0"/>
    </format>
  </format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8"/>
          </reference>
        </references>
      </pivotArea>
    </chartFormat>
    <chartFormat chart="1" format="5" series="1">
      <pivotArea type="data" outline="0" fieldPosition="0">
        <references count="2">
          <reference field="4294967294" count="1" selected="0">
            <x v="0"/>
          </reference>
          <reference field="2" count="1" selected="0">
            <x v="0"/>
          </reference>
        </references>
      </pivotArea>
    </chartFormat>
    <chartFormat chart="1" format="6" series="1">
      <pivotArea type="data" outline="0" fieldPosition="0">
        <references count="2">
          <reference field="4294967294" count="1" selected="0">
            <x v="0"/>
          </reference>
          <reference field="2" count="1" selected="0">
            <x v="1"/>
          </reference>
        </references>
      </pivotArea>
    </chartFormat>
    <chartFormat chart="1" format="7" series="1">
      <pivotArea type="data" outline="0" fieldPosition="0">
        <references count="2">
          <reference field="4294967294" count="1" selected="0">
            <x v="0"/>
          </reference>
          <reference field="2" count="1" selected="0">
            <x v="2"/>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 chart="1" format="9" series="1">
      <pivotArea type="data" outline="0" fieldPosition="0">
        <references count="2">
          <reference field="4294967294" count="1" selected="0">
            <x v="0"/>
          </reference>
          <reference field="2" count="1" selected="0">
            <x v="9"/>
          </reference>
        </references>
      </pivotArea>
    </chartFormat>
    <chartFormat chart="1" format="10" series="1">
      <pivotArea type="data" outline="0" fieldPosition="0">
        <references count="2">
          <reference field="4294967294" count="1" selected="0">
            <x v="0"/>
          </reference>
          <reference field="2" count="1" selected="0">
            <x v="4"/>
          </reference>
        </references>
      </pivotArea>
    </chartFormat>
    <chartFormat chart="1" format="11" series="1">
      <pivotArea type="data" outline="0" fieldPosition="0">
        <references count="2">
          <reference field="4294967294" count="1" selected="0">
            <x v="0"/>
          </reference>
          <reference field="2" count="1" selected="0">
            <x v="5"/>
          </reference>
        </references>
      </pivotArea>
    </chartFormat>
    <chartFormat chart="1" format="12" series="1">
      <pivotArea type="data" outline="0" fieldPosition="0">
        <references count="2">
          <reference field="4294967294" count="1" selected="0">
            <x v="0"/>
          </reference>
          <reference field="2" count="1" selected="0">
            <x v="6"/>
          </reference>
        </references>
      </pivotArea>
    </chartFormat>
    <chartFormat chart="1" format="13"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769F6F-2012-4B19-BEBB-05AF5CAAF1BB}" name="PivotTable10" cacheId="58"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chartFormat="2" rowHeaderCaption="Cancer site" colHeaderCaption="Demographic">
  <location ref="C6:R19" firstHeaderRow="1" firstDataRow="3" firstDataCol="1" rowPageCount="1" colPageCount="1"/>
  <pivotFields count="8">
    <pivotField numFmtId="17" showAll="0">
      <items count="31">
        <item h="1" x="0"/>
        <item h="1" x="1"/>
        <item h="1" x="2"/>
        <item h="1" x="3"/>
        <item h="1" x="4"/>
        <item h="1" x="5"/>
        <item h="1" x="6"/>
        <item h="1" x="7"/>
        <item h="1" x="8"/>
        <item h="1" x="9"/>
        <item h="1" x="10"/>
        <item h="1" x="11"/>
        <item h="1" x="12"/>
        <item h="1" x="13"/>
        <item h="1" x="14"/>
        <item x="15"/>
        <item x="16"/>
        <item x="17"/>
        <item x="18"/>
        <item x="19"/>
        <item x="20"/>
        <item x="21"/>
        <item x="22"/>
        <item x="23"/>
        <item x="24"/>
        <item x="25"/>
        <item x="26"/>
        <item x="27"/>
        <item h="1" x="28"/>
        <item h="1" x="29"/>
        <item t="default"/>
      </items>
    </pivotField>
    <pivotField axis="axisRow" showAll="0">
      <items count="17">
        <item x="0"/>
        <item x="1"/>
        <item x="2"/>
        <item x="3"/>
        <item x="4"/>
        <item x="5"/>
        <item x="6"/>
        <item x="7"/>
        <item x="8"/>
        <item x="9"/>
        <item x="10"/>
        <item x="11"/>
        <item x="12"/>
        <item x="13"/>
        <item x="14"/>
        <item x="15"/>
        <item t="default"/>
      </items>
    </pivotField>
    <pivotField axis="axisCol" showAll="0">
      <items count="11">
        <item x="0"/>
        <item x="1"/>
        <item x="2"/>
        <item x="3"/>
        <item x="5"/>
        <item x="6"/>
        <item x="7"/>
        <item x="8"/>
        <item x="4"/>
        <item x="9"/>
        <item t="default"/>
      </items>
    </pivotField>
    <pivotField dataField="1" showAll="0"/>
    <pivotField dataField="1" showAll="0"/>
    <pivotField dataField="1" showAll="0"/>
    <pivotField showAll="0"/>
    <pivotField axis="axisPage" showAll="0">
      <items count="3">
        <item x="0"/>
        <item x="1"/>
        <item t="default"/>
      </items>
    </pivotField>
  </pivotFields>
  <rowFields count="1">
    <field x="1"/>
  </rowFields>
  <rowItems count="11">
    <i>
      <x/>
    </i>
    <i>
      <x v="3"/>
    </i>
    <i>
      <x v="4"/>
    </i>
    <i>
      <x v="6"/>
    </i>
    <i>
      <x v="7"/>
    </i>
    <i>
      <x v="9"/>
    </i>
    <i>
      <x v="10"/>
    </i>
    <i>
      <x v="11"/>
    </i>
    <i>
      <x v="12"/>
    </i>
    <i>
      <x v="14"/>
    </i>
    <i>
      <x v="15"/>
    </i>
  </rowItems>
  <colFields count="2">
    <field x="-2"/>
    <field x="2"/>
  </colFields>
  <colItems count="15">
    <i>
      <x/>
      <x v="4"/>
    </i>
    <i r="1">
      <x v="5"/>
    </i>
    <i r="1">
      <x v="6"/>
    </i>
    <i r="1">
      <x v="7"/>
    </i>
    <i r="1">
      <x v="9"/>
    </i>
    <i i="1">
      <x v="1"/>
      <x v="4"/>
    </i>
    <i r="1" i="1">
      <x v="5"/>
    </i>
    <i r="1" i="1">
      <x v="6"/>
    </i>
    <i r="1" i="1">
      <x v="7"/>
    </i>
    <i r="1" i="1">
      <x v="9"/>
    </i>
    <i i="2">
      <x v="2"/>
      <x v="4"/>
    </i>
    <i r="1" i="2">
      <x v="5"/>
    </i>
    <i r="1" i="2">
      <x v="6"/>
    </i>
    <i r="1" i="2">
      <x v="7"/>
    </i>
    <i r="1" i="2">
      <x v="9"/>
    </i>
  </colItems>
  <pageFields count="1">
    <pageField fld="7" item="1" hier="-1"/>
  </pageFields>
  <dataFields count="3">
    <dataField name="2019 WD adjusted" fld="4" baseField="0" baseItem="0"/>
    <dataField name="Observed" fld="3" baseField="0" baseItem="0"/>
    <dataField name="nDiff (2019 - obs)" fld="5" baseField="0" baseItem="0"/>
  </dataFields>
  <formats count="31">
    <format dxfId="276">
      <pivotArea dataOnly="0" labelOnly="1" fieldPosition="0">
        <references count="2">
          <reference field="4294967294" count="1" selected="0">
            <x v="1"/>
          </reference>
          <reference field="2" count="5">
            <x v="0"/>
            <x v="1"/>
            <x v="2"/>
            <x v="3"/>
            <x v="8"/>
          </reference>
        </references>
      </pivotArea>
    </format>
    <format dxfId="277">
      <pivotArea dataOnly="0" labelOnly="1" fieldPosition="0">
        <references count="2">
          <reference field="4294967294" count="1" selected="0">
            <x v="0"/>
          </reference>
          <reference field="2" count="5">
            <x v="0"/>
            <x v="1"/>
            <x v="2"/>
            <x v="3"/>
            <x v="8"/>
          </reference>
        </references>
      </pivotArea>
    </format>
    <format dxfId="278">
      <pivotArea dataOnly="0" labelOnly="1" fieldPosition="0">
        <references count="2">
          <reference field="4294967294" count="1" selected="0">
            <x v="2"/>
          </reference>
          <reference field="2" count="5">
            <x v="0"/>
            <x v="1"/>
            <x v="2"/>
            <x v="3"/>
            <x v="8"/>
          </reference>
        </references>
      </pivotArea>
    </format>
    <format dxfId="279">
      <pivotArea dataOnly="0" labelOnly="1" fieldPosition="0">
        <references count="2">
          <reference field="4294967294" count="1" selected="0">
            <x v="1"/>
          </reference>
          <reference field="2" count="5">
            <x v="0"/>
            <x v="1"/>
            <x v="2"/>
            <x v="3"/>
            <x v="8"/>
          </reference>
        </references>
      </pivotArea>
    </format>
    <format dxfId="280">
      <pivotArea dataOnly="0" labelOnly="1" fieldPosition="0">
        <references count="2">
          <reference field="4294967294" count="1" selected="0">
            <x v="0"/>
          </reference>
          <reference field="2" count="5">
            <x v="0"/>
            <x v="1"/>
            <x v="2"/>
            <x v="3"/>
            <x v="8"/>
          </reference>
        </references>
      </pivotArea>
    </format>
    <format dxfId="281">
      <pivotArea dataOnly="0" labelOnly="1" fieldPosition="0">
        <references count="2">
          <reference field="4294967294" count="1" selected="0">
            <x v="2"/>
          </reference>
          <reference field="2" count="5">
            <x v="0"/>
            <x v="1"/>
            <x v="2"/>
            <x v="3"/>
            <x v="8"/>
          </reference>
        </references>
      </pivotArea>
    </format>
    <format dxfId="282">
      <pivotArea dataOnly="0" labelOnly="1" fieldPosition="0">
        <references count="2">
          <reference field="4294967294" count="1" selected="0">
            <x v="1"/>
          </reference>
          <reference field="2" count="5">
            <x v="0"/>
            <x v="1"/>
            <x v="2"/>
            <x v="3"/>
            <x v="8"/>
          </reference>
        </references>
      </pivotArea>
    </format>
    <format dxfId="283">
      <pivotArea dataOnly="0" labelOnly="1" fieldPosition="0">
        <references count="2">
          <reference field="4294967294" count="1" selected="0">
            <x v="0"/>
          </reference>
          <reference field="2" count="5">
            <x v="0"/>
            <x v="1"/>
            <x v="2"/>
            <x v="3"/>
            <x v="8"/>
          </reference>
        </references>
      </pivotArea>
    </format>
    <format dxfId="284">
      <pivotArea dataOnly="0" labelOnly="1" fieldPosition="0">
        <references count="2">
          <reference field="4294967294" count="1" selected="0">
            <x v="2"/>
          </reference>
          <reference field="2" count="5">
            <x v="0"/>
            <x v="1"/>
            <x v="2"/>
            <x v="3"/>
            <x v="8"/>
          </reference>
        </references>
      </pivotArea>
    </format>
    <format dxfId="285">
      <pivotArea outline="0" collapsedLevelsAreSubtotals="1" fieldPosition="0">
        <references count="2">
          <reference field="4294967294" count="2" selected="0">
            <x v="0"/>
            <x v="1"/>
          </reference>
          <reference field="2" count="5" selected="0">
            <x v="0"/>
            <x v="1"/>
            <x v="2"/>
            <x v="3"/>
            <x v="8"/>
          </reference>
        </references>
      </pivotArea>
    </format>
    <format dxfId="286">
      <pivotArea outline="0" collapsedLevelsAreSubtotals="1" fieldPosition="0"/>
    </format>
    <format dxfId="287">
      <pivotArea dataOnly="0" outline="0" fieldPosition="0">
        <references count="2">
          <reference field="4294967294" count="1">
            <x v="0"/>
          </reference>
          <reference field="7" count="1" selected="0">
            <x v="0"/>
          </reference>
        </references>
      </pivotArea>
    </format>
    <format dxfId="288">
      <pivotArea dataOnly="0" outline="0" fieldPosition="0">
        <references count="2">
          <reference field="4294967294" count="1">
            <x v="1"/>
          </reference>
          <reference field="7" count="1" selected="0">
            <x v="0"/>
          </reference>
        </references>
      </pivotArea>
    </format>
    <format dxfId="289">
      <pivotArea dataOnly="0" outline="0" fieldPosition="0">
        <references count="2">
          <reference field="4294967294" count="1">
            <x v="2"/>
          </reference>
          <reference field="7" count="1" selected="0">
            <x v="0"/>
          </reference>
        </references>
      </pivotArea>
    </format>
    <format dxfId="290">
      <pivotArea type="all" dataOnly="0" outline="0" fieldPosition="0"/>
    </format>
    <format dxfId="291">
      <pivotArea dataOnly="0" labelOnly="1" fieldPosition="0">
        <references count="2">
          <reference field="4294967294" count="1" selected="0">
            <x v="0"/>
          </reference>
          <reference field="2" count="5">
            <x v="0"/>
            <x v="1"/>
            <x v="2"/>
            <x v="3"/>
            <x v="8"/>
          </reference>
        </references>
      </pivotArea>
    </format>
    <format dxfId="292">
      <pivotArea dataOnly="0" labelOnly="1" fieldPosition="0">
        <references count="2">
          <reference field="4294967294" count="1" selected="0">
            <x v="1"/>
          </reference>
          <reference field="2" count="5">
            <x v="0"/>
            <x v="1"/>
            <x v="2"/>
            <x v="3"/>
            <x v="8"/>
          </reference>
        </references>
      </pivotArea>
    </format>
    <format dxfId="293">
      <pivotArea dataOnly="0" labelOnly="1" fieldPosition="0">
        <references count="2">
          <reference field="4294967294" count="1" selected="0">
            <x v="2"/>
          </reference>
          <reference field="2" count="5">
            <x v="0"/>
            <x v="1"/>
            <x v="2"/>
            <x v="3"/>
            <x v="8"/>
          </reference>
        </references>
      </pivotArea>
    </format>
    <format dxfId="294">
      <pivotArea dataOnly="0" labelOnly="1" fieldPosition="0">
        <references count="1">
          <reference field="1" count="0"/>
        </references>
      </pivotArea>
    </format>
    <format dxfId="295">
      <pivotArea outline="0" collapsedLevelsAreSubtotals="1" fieldPosition="0">
        <references count="2">
          <reference field="4294967294" count="1" selected="0">
            <x v="2"/>
          </reference>
          <reference field="2" count="0" selected="0" defaultSubtotal="1" sumSubtotal="1" countASubtotal="1" avgSubtotal="1" maxSubtotal="1" minSubtotal="1" productSubtotal="1" countSubtotal="1" stdDevSubtotal="1" stdDevPSubtotal="1" varSubtotal="1" varPSubtotal="1"/>
        </references>
      </pivotArea>
    </format>
    <format dxfId="258">
      <pivotArea dataOnly="0" outline="0" fieldPosition="0">
        <references count="2">
          <reference field="4294967294" count="1">
            <x v="0"/>
          </reference>
          <reference field="7" count="1" selected="0">
            <x v="1"/>
          </reference>
        </references>
      </pivotArea>
    </format>
    <format dxfId="257">
      <pivotArea dataOnly="0" outline="0" fieldPosition="0">
        <references count="2">
          <reference field="4294967294" count="1">
            <x v="1"/>
          </reference>
          <reference field="7" count="1" selected="0">
            <x v="1"/>
          </reference>
        </references>
      </pivotArea>
    </format>
    <format dxfId="256">
      <pivotArea dataOnly="0" outline="0" fieldPosition="0">
        <references count="2">
          <reference field="4294967294" count="1">
            <x v="2"/>
          </reference>
          <reference field="7" count="1" selected="0">
            <x v="1"/>
          </reference>
        </references>
      </pivotArea>
    </format>
    <format dxfId="255">
      <pivotArea field="1" type="button" dataOnly="0" labelOnly="1" outline="0" axis="axisRow" fieldPosition="0"/>
    </format>
    <format dxfId="254">
      <pivotArea dataOnly="0" labelOnly="1" fieldPosition="0">
        <references count="2">
          <reference field="4294967294" count="1" selected="0">
            <x v="0"/>
          </reference>
          <reference field="2" count="5">
            <x v="4"/>
            <x v="5"/>
            <x v="6"/>
            <x v="7"/>
            <x v="9"/>
          </reference>
        </references>
      </pivotArea>
    </format>
    <format dxfId="253">
      <pivotArea dataOnly="0" labelOnly="1" fieldPosition="0">
        <references count="2">
          <reference field="4294967294" count="1" selected="0">
            <x v="1"/>
          </reference>
          <reference field="2" count="5">
            <x v="4"/>
            <x v="5"/>
            <x v="6"/>
            <x v="7"/>
            <x v="9"/>
          </reference>
        </references>
      </pivotArea>
    </format>
    <format dxfId="252">
      <pivotArea dataOnly="0" labelOnly="1" fieldPosition="0">
        <references count="2">
          <reference field="4294967294" count="1" selected="0">
            <x v="2"/>
          </reference>
          <reference field="2" count="5">
            <x v="4"/>
            <x v="5"/>
            <x v="6"/>
            <x v="7"/>
            <x v="9"/>
          </reference>
        </references>
      </pivotArea>
    </format>
    <format dxfId="251">
      <pivotArea dataOnly="0" labelOnly="1" fieldPosition="0">
        <references count="2">
          <reference field="4294967294" count="1" selected="0">
            <x v="0"/>
          </reference>
          <reference field="2" count="5">
            <x v="4"/>
            <x v="5"/>
            <x v="6"/>
            <x v="7"/>
            <x v="9"/>
          </reference>
        </references>
      </pivotArea>
    </format>
    <format dxfId="250">
      <pivotArea dataOnly="0" labelOnly="1" fieldPosition="0">
        <references count="2">
          <reference field="4294967294" count="1" selected="0">
            <x v="1"/>
          </reference>
          <reference field="2" count="5">
            <x v="4"/>
            <x v="5"/>
            <x v="6"/>
            <x v="7"/>
            <x v="9"/>
          </reference>
        </references>
      </pivotArea>
    </format>
    <format dxfId="249">
      <pivotArea dataOnly="0" labelOnly="1" fieldPosition="0">
        <references count="2">
          <reference field="4294967294" count="1" selected="0">
            <x v="2"/>
          </reference>
          <reference field="2" count="5">
            <x v="4"/>
            <x v="5"/>
            <x v="6"/>
            <x v="7"/>
            <x v="9"/>
          </reference>
        </references>
      </pivotArea>
    </format>
    <format dxfId="248">
      <pivotArea field="1"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ncer_group" xr10:uid="{41DB8AF9-D612-4623-9646-C429EFA21043}" sourceName="Cancer group">
  <pivotTables>
    <pivotTable tabId="26" name="PivotTable8"/>
  </pivotTables>
  <data>
    <tabular pivotCacheId="1388206859">
      <items count="16">
        <i x="0"/>
        <i x="1"/>
        <i x="2"/>
        <i x="3"/>
        <i x="4"/>
        <i x="5"/>
        <i x="6"/>
        <i x="7"/>
        <i x="8"/>
        <i x="9" s="1"/>
        <i x="10"/>
        <i x="11"/>
        <i x="12"/>
        <i x="13"/>
        <i x="14"/>
        <i x="1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EF188A5-3F72-47FA-938A-29B909576061}" sourceName="Date">
  <pivotTables>
    <pivotTable tabId="27" name="PivotTable10"/>
  </pivotTables>
  <data>
    <tabular pivotCacheId="1388206859">
      <items count="30">
        <i x="0"/>
        <i x="1"/>
        <i x="2"/>
        <i x="3"/>
        <i x="4"/>
        <i x="5"/>
        <i x="6"/>
        <i x="7"/>
        <i x="8"/>
        <i x="9"/>
        <i x="10"/>
        <i x="11"/>
        <i x="12"/>
        <i x="13"/>
        <i x="14"/>
        <i x="15" s="1"/>
        <i x="16" s="1"/>
        <i x="17" s="1"/>
        <i x="18" s="1"/>
        <i x="19" s="1"/>
        <i x="20" s="1"/>
        <i x="21" s="1"/>
        <i x="22" s="1"/>
        <i x="23" s="1"/>
        <i x="24" nd="1"/>
        <i x="25" nd="1"/>
        <i x="26" nd="1"/>
        <i x="27" nd="1"/>
        <i x="28" nd="1"/>
        <i x="2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ncer_group2" xr10:uid="{E568396C-E6EB-4AC8-86B0-D67EABE1D1B3}" sourceName="Cancer group">
  <pivotTables>
    <pivotTable tabId="26" name="PivotTable12"/>
  </pivotTables>
  <data>
    <tabular pivotCacheId="1388206859">
      <items count="16">
        <i x="0"/>
        <i x="1"/>
        <i x="2"/>
        <i x="3"/>
        <i x="4"/>
        <i x="5"/>
        <i x="6"/>
        <i x="7"/>
        <i x="8"/>
        <i x="9" s="1"/>
        <i x="10"/>
        <i x="11"/>
        <i x="12"/>
        <i x="13"/>
        <i x="14"/>
        <i x="15"/>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ncer_group1" xr10:uid="{4B3371CE-EFDC-4255-BD54-9770E8EE4DEA}" sourceName="Cancer group">
  <pivotTables>
    <pivotTable tabId="31" name="PivotTable8"/>
  </pivotTables>
  <data>
    <tabular pivotCacheId="1388206859">
      <items count="16">
        <i x="0" s="1"/>
        <i x="3"/>
        <i x="4"/>
        <i x="6"/>
        <i x="7"/>
        <i x="9"/>
        <i x="10"/>
        <i x="11"/>
        <i x="12"/>
        <i x="14"/>
        <i x="15"/>
        <i x="1" nd="1"/>
        <i x="2" nd="1"/>
        <i x="5" nd="1"/>
        <i x="8" nd="1"/>
        <i x="1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ncer_group21" xr10:uid="{82533CA0-23E3-416B-98E5-D35D31325AC3}" sourceName="Cancer group">
  <pivotTables>
    <pivotTable tabId="31" name="PivotTable12"/>
  </pivotTables>
  <data>
    <tabular pivotCacheId="1388206859">
      <items count="16">
        <i x="0" s="1"/>
        <i x="3"/>
        <i x="4"/>
        <i x="6"/>
        <i x="7"/>
        <i x="9"/>
        <i x="10"/>
        <i x="11"/>
        <i x="12"/>
        <i x="14"/>
        <i x="15"/>
        <i x="1" nd="1"/>
        <i x="2" nd="1"/>
        <i x="5" nd="1"/>
        <i x="8" nd="1"/>
        <i x="13"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645743C6-735B-4EE6-B491-B4CA4F7DB6D7}" sourceName="Date">
  <pivotTables>
    <pivotTable tabId="32" name="PivotTable10"/>
  </pivotTables>
  <data>
    <tabular pivotCacheId="1388206859">
      <items count="30">
        <i x="0"/>
        <i x="1"/>
        <i x="2"/>
        <i x="3"/>
        <i x="4"/>
        <i x="5"/>
        <i x="6"/>
        <i x="7"/>
        <i x="8"/>
        <i x="9"/>
        <i x="10"/>
        <i x="11"/>
        <i x="12"/>
        <i x="13"/>
        <i x="14"/>
        <i x="15" s="1"/>
        <i x="16" s="1"/>
        <i x="17" s="1"/>
        <i x="18" s="1"/>
        <i x="19" s="1"/>
        <i x="20" s="1"/>
        <i x="21" s="1"/>
        <i x="22" s="1"/>
        <i x="23" s="1"/>
        <i x="24" s="1"/>
        <i x="25" s="1"/>
        <i x="26" s="1"/>
        <i x="27" s="1"/>
        <i x="28"/>
        <i x="2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ncer group" xr10:uid="{A3ADBCFC-60B9-4AC3-BA35-0C7B24472E9C}" cache="Slicer_Cancer_group" caption="Cancer group" style="SlicerStyleLight4" rowHeight="241300"/>
  <slicer name="Cancer group 2" xr10:uid="{5500EADD-B0AD-4DB5-9812-6B52749DF50F}" cache="Slicer_Cancer_group2" caption="Cancer group"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845C69D-AB6B-4B7A-94A5-94BE1DC65D9F}" cache="Slicer_Date" caption="Date" startItem="11" style="SlicerStyleLigh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ncer group 1" xr10:uid="{A6C34C5C-3C11-457A-A9CD-EAE302FD67F1}" cache="Slicer_Cancer_group1" caption="Cancer group" rowHeight="241300"/>
  <slicer name="Cancer group 3" xr10:uid="{D3D5B4BD-78C8-4CA2-9354-E963EF7DAAE8}" cache="Slicer_Cancer_group21" caption="Cancer group"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7AD4E3CC-6BFD-4DD2-A590-E26C421ADDE2}" cache="Slicer_Date1" caption="Date" startItem="15" rowHeight="241300"/>
</slicers>
</file>

<file path=xl/theme/theme1.xml><?xml version="1.0" encoding="utf-8"?>
<a:theme xmlns:a="http://schemas.openxmlformats.org/drawingml/2006/main" name="Office Theme">
  <a:themeElements>
    <a:clrScheme name="CR UK">
      <a:dk1>
        <a:sysClr val="windowText" lastClr="000000"/>
      </a:dk1>
      <a:lt1>
        <a:sysClr val="window" lastClr="FFFFFF"/>
      </a:lt1>
      <a:dk2>
        <a:srgbClr val="44546A"/>
      </a:dk2>
      <a:lt2>
        <a:srgbClr val="E7E6E6"/>
      </a:lt2>
      <a:accent1>
        <a:srgbClr val="EC008C"/>
      </a:accent1>
      <a:accent2>
        <a:srgbClr val="282727"/>
      </a:accent2>
      <a:accent3>
        <a:srgbClr val="C6C6C6"/>
      </a:accent3>
      <a:accent4>
        <a:srgbClr val="00B6ED"/>
      </a:accent4>
      <a:accent5>
        <a:srgbClr val="270087"/>
      </a:accent5>
      <a:accent6>
        <a:srgbClr val="58595B"/>
      </a:accent6>
      <a:hlink>
        <a:srgbClr val="270087"/>
      </a:hlink>
      <a:folHlink>
        <a:srgbClr val="58595B"/>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ancerdata.nhs.uk/covid-19/rcrd"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4.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3.xml"/><Relationship Id="rId5" Type="http://schemas.openxmlformats.org/officeDocument/2006/relationships/drawing" Target="../drawings/drawing6.xm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1B06C-D319-44FF-95B8-DB754F63645C}">
  <sheetPr>
    <tabColor theme="0" tint="-0.249977111117893"/>
  </sheetPr>
  <dimension ref="A1:P58"/>
  <sheetViews>
    <sheetView showGridLines="0" topLeftCell="A19" zoomScale="85" zoomScaleNormal="85" workbookViewId="0">
      <selection activeCell="J58" sqref="J58"/>
    </sheetView>
  </sheetViews>
  <sheetFormatPr defaultRowHeight="15" x14ac:dyDescent="0.25"/>
  <cols>
    <col min="1" max="1" width="21.7109375" customWidth="1"/>
    <col min="2" max="5" width="10.7109375" customWidth="1"/>
    <col min="6" max="6" width="12.42578125" customWidth="1"/>
    <col min="7" max="7" width="14.28515625" customWidth="1"/>
    <col min="9" max="9" width="18.140625" customWidth="1"/>
    <col min="10" max="10" width="10.42578125" customWidth="1"/>
    <col min="11" max="13" width="9.42578125" customWidth="1"/>
    <col min="14" max="14" width="11.140625" customWidth="1"/>
    <col min="15" max="15" width="13" customWidth="1"/>
  </cols>
  <sheetData>
    <row r="1" spans="1:15" ht="33" customHeight="1" x14ac:dyDescent="0.25">
      <c r="A1" s="148" t="s">
        <v>0</v>
      </c>
    </row>
    <row r="2" spans="1:15" x14ac:dyDescent="0.25">
      <c r="A2" s="105" t="s">
        <v>1</v>
      </c>
      <c r="B2" s="106" t="s">
        <v>2</v>
      </c>
      <c r="C2" s="106" t="s">
        <v>3</v>
      </c>
      <c r="D2" s="106" t="s">
        <v>4</v>
      </c>
      <c r="E2" s="106" t="s">
        <v>5</v>
      </c>
      <c r="F2" s="106" t="s">
        <v>6</v>
      </c>
      <c r="G2" s="107" t="s">
        <v>7</v>
      </c>
      <c r="I2" s="108" t="s">
        <v>8</v>
      </c>
      <c r="J2" s="109" t="s">
        <v>9</v>
      </c>
      <c r="K2" s="109" t="s">
        <v>10</v>
      </c>
      <c r="L2" s="109" t="s">
        <v>11</v>
      </c>
      <c r="M2" s="109" t="s">
        <v>12</v>
      </c>
      <c r="N2" s="109" t="s">
        <v>13</v>
      </c>
      <c r="O2" s="110" t="s">
        <v>7</v>
      </c>
    </row>
    <row r="3" spans="1:15" x14ac:dyDescent="0.25">
      <c r="A3" s="111" t="s">
        <v>14</v>
      </c>
      <c r="B3" s="112">
        <v>5009</v>
      </c>
      <c r="C3" s="112">
        <v>3049</v>
      </c>
      <c r="D3" s="112">
        <v>3250</v>
      </c>
      <c r="E3" s="112">
        <v>2851</v>
      </c>
      <c r="F3" s="112">
        <v>3821</v>
      </c>
      <c r="G3" s="113">
        <v>17980</v>
      </c>
      <c r="I3" s="114" t="s">
        <v>14</v>
      </c>
      <c r="J3" s="115">
        <f t="shared" ref="J3:J14" si="0">B17-B3</f>
        <v>-37</v>
      </c>
      <c r="K3" s="115">
        <f t="shared" ref="K3:K14" si="1">C17-C3</f>
        <v>2</v>
      </c>
      <c r="L3" s="115">
        <f t="shared" ref="L3:L14" si="2">D17-D3</f>
        <v>3</v>
      </c>
      <c r="M3" s="115">
        <f t="shared" ref="M3:M14" si="3">E17-E3</f>
        <v>15</v>
      </c>
      <c r="N3" s="115">
        <f t="shared" ref="N3:N14" si="4">F17-F3</f>
        <v>-43</v>
      </c>
      <c r="O3" s="116">
        <f t="shared" ref="O3:O14" si="5">G17-G3</f>
        <v>-60</v>
      </c>
    </row>
    <row r="4" spans="1:15" x14ac:dyDescent="0.25">
      <c r="A4" s="117" t="s">
        <v>15</v>
      </c>
      <c r="B4" s="118">
        <v>4538</v>
      </c>
      <c r="C4" s="118">
        <v>2834</v>
      </c>
      <c r="D4" s="118">
        <v>3052</v>
      </c>
      <c r="E4" s="118">
        <v>2537</v>
      </c>
      <c r="F4" s="118">
        <v>3766</v>
      </c>
      <c r="G4" s="119">
        <v>16727</v>
      </c>
      <c r="I4" s="120" t="s">
        <v>15</v>
      </c>
      <c r="J4" s="121">
        <f t="shared" si="0"/>
        <v>10</v>
      </c>
      <c r="K4" s="121">
        <f t="shared" si="1"/>
        <v>10</v>
      </c>
      <c r="L4" s="121">
        <f t="shared" si="2"/>
        <v>8</v>
      </c>
      <c r="M4" s="121">
        <f t="shared" si="3"/>
        <v>11</v>
      </c>
      <c r="N4" s="121">
        <f t="shared" si="4"/>
        <v>-42</v>
      </c>
      <c r="O4" s="122">
        <f t="shared" si="5"/>
        <v>-3</v>
      </c>
    </row>
    <row r="5" spans="1:15" x14ac:dyDescent="0.25">
      <c r="A5" s="111" t="s">
        <v>16</v>
      </c>
      <c r="B5" s="112">
        <v>5146</v>
      </c>
      <c r="C5" s="112">
        <v>3005</v>
      </c>
      <c r="D5" s="112">
        <v>3156</v>
      </c>
      <c r="E5" s="112">
        <v>2756</v>
      </c>
      <c r="F5" s="112">
        <v>4120</v>
      </c>
      <c r="G5" s="113">
        <v>18183</v>
      </c>
      <c r="I5" s="114" t="s">
        <v>16</v>
      </c>
      <c r="J5" s="115">
        <f t="shared" si="0"/>
        <v>7</v>
      </c>
      <c r="K5" s="115">
        <f t="shared" si="1"/>
        <v>-1</v>
      </c>
      <c r="L5" s="115">
        <f t="shared" si="2"/>
        <v>12</v>
      </c>
      <c r="M5" s="115">
        <f t="shared" si="3"/>
        <v>11</v>
      </c>
      <c r="N5" s="115">
        <f t="shared" si="4"/>
        <v>-32</v>
      </c>
      <c r="O5" s="116">
        <f t="shared" si="5"/>
        <v>-3</v>
      </c>
    </row>
    <row r="6" spans="1:15" x14ac:dyDescent="0.25">
      <c r="A6" s="117" t="s">
        <v>17</v>
      </c>
      <c r="B6" s="118">
        <v>2525</v>
      </c>
      <c r="C6" s="118">
        <v>1642</v>
      </c>
      <c r="D6" s="118">
        <v>1697</v>
      </c>
      <c r="E6" s="118">
        <v>1907</v>
      </c>
      <c r="F6" s="118">
        <v>2316</v>
      </c>
      <c r="G6" s="119">
        <v>10087</v>
      </c>
      <c r="I6" s="120" t="s">
        <v>17</v>
      </c>
      <c r="J6" s="121">
        <f t="shared" si="0"/>
        <v>3</v>
      </c>
      <c r="K6" s="121">
        <f t="shared" si="1"/>
        <v>4</v>
      </c>
      <c r="L6" s="121">
        <f t="shared" si="2"/>
        <v>4</v>
      </c>
      <c r="M6" s="121">
        <f t="shared" si="3"/>
        <v>6</v>
      </c>
      <c r="N6" s="121">
        <f t="shared" si="4"/>
        <v>-29</v>
      </c>
      <c r="O6" s="122">
        <f t="shared" si="5"/>
        <v>-12</v>
      </c>
    </row>
    <row r="7" spans="1:15" x14ac:dyDescent="0.25">
      <c r="A7" s="111" t="s">
        <v>18</v>
      </c>
      <c r="B7" s="112">
        <v>2051</v>
      </c>
      <c r="C7" s="112">
        <v>1656</v>
      </c>
      <c r="D7" s="112">
        <v>1649</v>
      </c>
      <c r="E7" s="112">
        <v>2080</v>
      </c>
      <c r="F7" s="112">
        <v>2274</v>
      </c>
      <c r="G7" s="113">
        <v>9710</v>
      </c>
      <c r="I7" s="114" t="s">
        <v>18</v>
      </c>
      <c r="J7" s="115">
        <f t="shared" si="0"/>
        <v>4</v>
      </c>
      <c r="K7" s="115">
        <f t="shared" si="1"/>
        <v>3</v>
      </c>
      <c r="L7" s="115">
        <f t="shared" si="2"/>
        <v>1</v>
      </c>
      <c r="M7" s="115">
        <f t="shared" si="3"/>
        <v>4</v>
      </c>
      <c r="N7" s="115">
        <f t="shared" si="4"/>
        <v>-12</v>
      </c>
      <c r="O7" s="116">
        <f t="shared" si="5"/>
        <v>0</v>
      </c>
    </row>
    <row r="8" spans="1:15" x14ac:dyDescent="0.25">
      <c r="A8" s="117" t="s">
        <v>19</v>
      </c>
      <c r="B8" s="118">
        <v>2787</v>
      </c>
      <c r="C8" s="118">
        <v>2130</v>
      </c>
      <c r="D8" s="118">
        <v>2143</v>
      </c>
      <c r="E8" s="118">
        <v>2570</v>
      </c>
      <c r="F8" s="118">
        <v>3049</v>
      </c>
      <c r="G8" s="119">
        <v>12679</v>
      </c>
      <c r="I8" s="120" t="s">
        <v>19</v>
      </c>
      <c r="J8" s="121">
        <f t="shared" si="0"/>
        <v>15</v>
      </c>
      <c r="K8" s="121">
        <f t="shared" si="1"/>
        <v>12</v>
      </c>
      <c r="L8" s="121">
        <f t="shared" si="2"/>
        <v>21</v>
      </c>
      <c r="M8" s="121">
        <f t="shared" si="3"/>
        <v>8</v>
      </c>
      <c r="N8" s="121">
        <f t="shared" si="4"/>
        <v>-60</v>
      </c>
      <c r="O8" s="122">
        <f t="shared" si="5"/>
        <v>-4</v>
      </c>
    </row>
    <row r="9" spans="1:15" x14ac:dyDescent="0.25">
      <c r="A9" s="111" t="s">
        <v>20</v>
      </c>
      <c r="B9" s="112">
        <v>3148</v>
      </c>
      <c r="C9" s="112">
        <v>2469</v>
      </c>
      <c r="D9" s="112">
        <v>2405</v>
      </c>
      <c r="E9" s="112">
        <v>2735</v>
      </c>
      <c r="F9" s="112">
        <v>3839</v>
      </c>
      <c r="G9" s="113">
        <v>14596</v>
      </c>
      <c r="I9" s="114" t="s">
        <v>20</v>
      </c>
      <c r="J9" s="115">
        <f t="shared" si="0"/>
        <v>20</v>
      </c>
      <c r="K9" s="115">
        <f t="shared" si="1"/>
        <v>12</v>
      </c>
      <c r="L9" s="115">
        <f t="shared" si="2"/>
        <v>1</v>
      </c>
      <c r="M9" s="115">
        <f t="shared" si="3"/>
        <v>19</v>
      </c>
      <c r="N9" s="115">
        <f t="shared" si="4"/>
        <v>-43</v>
      </c>
      <c r="O9" s="116">
        <f t="shared" si="5"/>
        <v>9</v>
      </c>
    </row>
    <row r="10" spans="1:15" x14ac:dyDescent="0.25">
      <c r="A10" s="117" t="s">
        <v>21</v>
      </c>
      <c r="B10" s="118">
        <v>2986</v>
      </c>
      <c r="C10" s="118">
        <v>2262</v>
      </c>
      <c r="D10" s="118">
        <v>2271</v>
      </c>
      <c r="E10" s="118">
        <v>2380</v>
      </c>
      <c r="F10" s="118">
        <v>3957</v>
      </c>
      <c r="G10" s="119">
        <v>13856</v>
      </c>
      <c r="I10" s="120" t="s">
        <v>21</v>
      </c>
      <c r="J10" s="121">
        <f t="shared" si="0"/>
        <v>26</v>
      </c>
      <c r="K10" s="121">
        <f t="shared" si="1"/>
        <v>43</v>
      </c>
      <c r="L10" s="121">
        <f t="shared" si="2"/>
        <v>52</v>
      </c>
      <c r="M10" s="121">
        <f t="shared" si="3"/>
        <v>37</v>
      </c>
      <c r="N10" s="121">
        <f t="shared" si="4"/>
        <v>-136</v>
      </c>
      <c r="O10" s="122">
        <f t="shared" si="5"/>
        <v>22</v>
      </c>
    </row>
    <row r="11" spans="1:15" x14ac:dyDescent="0.25">
      <c r="A11" s="111" t="s">
        <v>22</v>
      </c>
      <c r="B11" s="112">
        <v>3685</v>
      </c>
      <c r="C11" s="112">
        <v>2617</v>
      </c>
      <c r="D11" s="112">
        <v>2513</v>
      </c>
      <c r="E11" s="112">
        <v>2710</v>
      </c>
      <c r="F11" s="112">
        <v>4928</v>
      </c>
      <c r="G11" s="113">
        <v>16453</v>
      </c>
      <c r="I11" s="114" t="s">
        <v>22</v>
      </c>
      <c r="J11" s="115">
        <f t="shared" si="0"/>
        <v>54</v>
      </c>
      <c r="K11" s="115">
        <f t="shared" si="1"/>
        <v>33</v>
      </c>
      <c r="L11" s="115">
        <f t="shared" si="2"/>
        <v>27</v>
      </c>
      <c r="M11" s="115">
        <f t="shared" si="3"/>
        <v>39</v>
      </c>
      <c r="N11" s="115">
        <f t="shared" si="4"/>
        <v>-126</v>
      </c>
      <c r="O11" s="116">
        <f t="shared" si="5"/>
        <v>27</v>
      </c>
    </row>
    <row r="12" spans="1:15" x14ac:dyDescent="0.25">
      <c r="A12" s="117" t="s">
        <v>23</v>
      </c>
      <c r="B12" s="118">
        <v>3938</v>
      </c>
      <c r="C12" s="118">
        <v>2630</v>
      </c>
      <c r="D12" s="118">
        <v>2511</v>
      </c>
      <c r="E12" s="118">
        <v>2438</v>
      </c>
      <c r="F12" s="118">
        <v>5203</v>
      </c>
      <c r="G12" s="119">
        <v>16720</v>
      </c>
      <c r="I12" s="120" t="s">
        <v>23</v>
      </c>
      <c r="J12" s="121">
        <f t="shared" si="0"/>
        <v>87</v>
      </c>
      <c r="K12" s="121">
        <f t="shared" si="1"/>
        <v>68</v>
      </c>
      <c r="L12" s="121">
        <f t="shared" si="2"/>
        <v>55</v>
      </c>
      <c r="M12" s="121">
        <f t="shared" si="3"/>
        <v>49</v>
      </c>
      <c r="N12" s="121">
        <f t="shared" si="4"/>
        <v>-107</v>
      </c>
      <c r="O12" s="122">
        <f t="shared" si="5"/>
        <v>152</v>
      </c>
    </row>
    <row r="13" spans="1:15" x14ac:dyDescent="0.25">
      <c r="A13" s="111" t="s">
        <v>24</v>
      </c>
      <c r="B13" s="112">
        <v>3613</v>
      </c>
      <c r="C13" s="112">
        <v>2459</v>
      </c>
      <c r="D13" s="112">
        <v>2409</v>
      </c>
      <c r="E13" s="112">
        <v>2344</v>
      </c>
      <c r="F13" s="112">
        <v>5191</v>
      </c>
      <c r="G13" s="113">
        <v>16016</v>
      </c>
      <c r="I13" s="114" t="s">
        <v>24</v>
      </c>
      <c r="J13" s="115">
        <f t="shared" si="0"/>
        <v>68</v>
      </c>
      <c r="K13" s="115">
        <f t="shared" si="1"/>
        <v>56</v>
      </c>
      <c r="L13" s="115">
        <f t="shared" si="2"/>
        <v>86</v>
      </c>
      <c r="M13" s="115">
        <f t="shared" si="3"/>
        <v>51</v>
      </c>
      <c r="N13" s="115">
        <f t="shared" si="4"/>
        <v>-95</v>
      </c>
      <c r="O13" s="116">
        <f t="shared" si="5"/>
        <v>166</v>
      </c>
    </row>
    <row r="14" spans="1:15" x14ac:dyDescent="0.25">
      <c r="A14" s="123" t="s">
        <v>25</v>
      </c>
      <c r="B14" s="124">
        <v>3533</v>
      </c>
      <c r="C14" s="124">
        <v>2315</v>
      </c>
      <c r="D14" s="124">
        <v>2241</v>
      </c>
      <c r="E14" s="124">
        <v>2304</v>
      </c>
      <c r="F14" s="124">
        <v>5390</v>
      </c>
      <c r="G14" s="125">
        <v>15783</v>
      </c>
      <c r="I14" s="126" t="s">
        <v>25</v>
      </c>
      <c r="J14" s="127">
        <f t="shared" si="0"/>
        <v>137</v>
      </c>
      <c r="K14" s="127">
        <f t="shared" si="1"/>
        <v>95</v>
      </c>
      <c r="L14" s="127">
        <f t="shared" si="2"/>
        <v>103</v>
      </c>
      <c r="M14" s="127">
        <f t="shared" si="3"/>
        <v>75</v>
      </c>
      <c r="N14" s="127">
        <f t="shared" si="4"/>
        <v>-183</v>
      </c>
      <c r="O14" s="128">
        <f t="shared" si="5"/>
        <v>227</v>
      </c>
    </row>
    <row r="15" spans="1:15" x14ac:dyDescent="0.25">
      <c r="B15" s="129"/>
      <c r="C15" s="129"/>
      <c r="D15" s="129"/>
      <c r="E15" s="129"/>
      <c r="F15" s="129"/>
      <c r="G15" s="129"/>
    </row>
    <row r="16" spans="1:15" x14ac:dyDescent="0.25">
      <c r="A16" s="105" t="s">
        <v>26</v>
      </c>
      <c r="B16" s="130" t="s">
        <v>27</v>
      </c>
      <c r="C16" s="130" t="s">
        <v>28</v>
      </c>
      <c r="D16" s="130" t="s">
        <v>29</v>
      </c>
      <c r="E16" s="130" t="s">
        <v>30</v>
      </c>
      <c r="F16" s="130" t="s">
        <v>31</v>
      </c>
      <c r="G16" s="131" t="s">
        <v>7</v>
      </c>
    </row>
    <row r="17" spans="1:16" x14ac:dyDescent="0.25">
      <c r="A17" s="111" t="s">
        <v>14</v>
      </c>
      <c r="B17" s="112">
        <v>4972</v>
      </c>
      <c r="C17" s="112">
        <v>3051</v>
      </c>
      <c r="D17" s="112">
        <v>3253</v>
      </c>
      <c r="E17" s="112">
        <v>2866</v>
      </c>
      <c r="F17" s="112">
        <v>3778</v>
      </c>
      <c r="G17" s="113">
        <v>17920</v>
      </c>
      <c r="I17" s="114" t="s">
        <v>14</v>
      </c>
      <c r="J17" s="160">
        <f t="shared" ref="J17:J28" si="6">J3/B3</f>
        <v>-7.3867039329207429E-3</v>
      </c>
      <c r="K17" s="160">
        <f t="shared" ref="K17:K28" si="7">K3/C3</f>
        <v>6.5595277140045915E-4</v>
      </c>
      <c r="L17" s="160">
        <f t="shared" ref="L17:L28" si="8">L3/D3</f>
        <v>9.2307692307692305E-4</v>
      </c>
      <c r="M17" s="160">
        <f t="shared" ref="M17:M28" si="9">M3/E3</f>
        <v>5.2613118204138899E-3</v>
      </c>
      <c r="N17" s="160">
        <f t="shared" ref="N17:N28" si="10">N3/F3</f>
        <v>-1.1253598534415075E-2</v>
      </c>
      <c r="O17" s="160">
        <f t="shared" ref="O17:O28" si="11">O3/G3</f>
        <v>-3.3370411568409346E-3</v>
      </c>
      <c r="P17" s="160">
        <f>AVERAGE(J17:O17)</f>
        <v>-2.5228336848809132E-3</v>
      </c>
    </row>
    <row r="18" spans="1:16" x14ac:dyDescent="0.25">
      <c r="A18" s="117" t="s">
        <v>15</v>
      </c>
      <c r="B18" s="118">
        <v>4548</v>
      </c>
      <c r="C18" s="118">
        <v>2844</v>
      </c>
      <c r="D18" s="118">
        <v>3060</v>
      </c>
      <c r="E18" s="118">
        <v>2548</v>
      </c>
      <c r="F18" s="118">
        <v>3724</v>
      </c>
      <c r="G18" s="119">
        <v>16724</v>
      </c>
      <c r="I18" s="120" t="s">
        <v>15</v>
      </c>
      <c r="J18" s="160">
        <f t="shared" si="6"/>
        <v>2.2036139268400176E-3</v>
      </c>
      <c r="K18" s="160">
        <f t="shared" si="7"/>
        <v>3.5285815102328866E-3</v>
      </c>
      <c r="L18" s="160">
        <f t="shared" si="8"/>
        <v>2.6212319790301442E-3</v>
      </c>
      <c r="M18" s="160">
        <f t="shared" si="9"/>
        <v>4.3358297201418995E-3</v>
      </c>
      <c r="N18" s="160">
        <f t="shared" si="10"/>
        <v>-1.1152416356877323E-2</v>
      </c>
      <c r="O18" s="160">
        <f t="shared" si="11"/>
        <v>-1.7935075028397202E-4</v>
      </c>
      <c r="P18" s="160">
        <f t="shared" ref="P18:P28" si="12">AVERAGE(J18:O18)</f>
        <v>2.2624833818060889E-4</v>
      </c>
    </row>
    <row r="19" spans="1:16" x14ac:dyDescent="0.25">
      <c r="A19" s="111" t="s">
        <v>16</v>
      </c>
      <c r="B19" s="112">
        <v>5153</v>
      </c>
      <c r="C19" s="112">
        <v>3004</v>
      </c>
      <c r="D19" s="112">
        <v>3168</v>
      </c>
      <c r="E19" s="112">
        <v>2767</v>
      </c>
      <c r="F19" s="112">
        <v>4088</v>
      </c>
      <c r="G19" s="113">
        <v>18180</v>
      </c>
      <c r="I19" s="114" t="s">
        <v>16</v>
      </c>
      <c r="J19" s="160">
        <f t="shared" si="6"/>
        <v>1.3602798289933929E-3</v>
      </c>
      <c r="K19" s="160">
        <f t="shared" si="7"/>
        <v>-3.3277870216306157E-4</v>
      </c>
      <c r="L19" s="160">
        <f t="shared" si="8"/>
        <v>3.8022813688212928E-3</v>
      </c>
      <c r="M19" s="160">
        <f t="shared" si="9"/>
        <v>3.9912917271407835E-3</v>
      </c>
      <c r="N19" s="160">
        <f t="shared" si="10"/>
        <v>-7.7669902912621356E-3</v>
      </c>
      <c r="O19" s="160">
        <f t="shared" si="11"/>
        <v>-1.6498927569707968E-4</v>
      </c>
      <c r="P19" s="160">
        <f t="shared" si="12"/>
        <v>1.4818244263886541E-4</v>
      </c>
    </row>
    <row r="20" spans="1:16" x14ac:dyDescent="0.25">
      <c r="A20" s="117" t="s">
        <v>17</v>
      </c>
      <c r="B20" s="118">
        <v>2528</v>
      </c>
      <c r="C20" s="118">
        <v>1646</v>
      </c>
      <c r="D20" s="118">
        <v>1701</v>
      </c>
      <c r="E20" s="118">
        <v>1913</v>
      </c>
      <c r="F20" s="118">
        <v>2287</v>
      </c>
      <c r="G20" s="119">
        <v>10075</v>
      </c>
      <c r="I20" s="120" t="s">
        <v>17</v>
      </c>
      <c r="J20" s="160">
        <f t="shared" si="6"/>
        <v>1.1881188118811881E-3</v>
      </c>
      <c r="K20" s="160">
        <f t="shared" si="7"/>
        <v>2.4360535931790498E-3</v>
      </c>
      <c r="L20" s="160">
        <f t="shared" si="8"/>
        <v>2.3571007660577489E-3</v>
      </c>
      <c r="M20" s="160">
        <f t="shared" si="9"/>
        <v>3.146303093864709E-3</v>
      </c>
      <c r="N20" s="160">
        <f t="shared" si="10"/>
        <v>-1.2521588946459413E-2</v>
      </c>
      <c r="O20" s="160">
        <f t="shared" si="11"/>
        <v>-1.1896500446118767E-3</v>
      </c>
      <c r="P20" s="160">
        <f t="shared" si="12"/>
        <v>-7.6394378768143234E-4</v>
      </c>
    </row>
    <row r="21" spans="1:16" x14ac:dyDescent="0.25">
      <c r="A21" s="111" t="s">
        <v>18</v>
      </c>
      <c r="B21" s="112">
        <v>2055</v>
      </c>
      <c r="C21" s="112">
        <v>1659</v>
      </c>
      <c r="D21" s="112">
        <v>1650</v>
      </c>
      <c r="E21" s="112">
        <v>2084</v>
      </c>
      <c r="F21" s="112">
        <v>2262</v>
      </c>
      <c r="G21" s="113">
        <v>9710</v>
      </c>
      <c r="I21" s="114" t="s">
        <v>18</v>
      </c>
      <c r="J21" s="160">
        <f t="shared" si="6"/>
        <v>1.9502681618722574E-3</v>
      </c>
      <c r="K21" s="160">
        <f t="shared" si="7"/>
        <v>1.8115942028985507E-3</v>
      </c>
      <c r="L21" s="160">
        <f t="shared" si="8"/>
        <v>6.0642813826561554E-4</v>
      </c>
      <c r="M21" s="160">
        <f t="shared" si="9"/>
        <v>1.9230769230769232E-3</v>
      </c>
      <c r="N21" s="160">
        <f t="shared" si="10"/>
        <v>-5.2770448548812663E-3</v>
      </c>
      <c r="O21" s="160">
        <f t="shared" si="11"/>
        <v>0</v>
      </c>
      <c r="P21" s="160">
        <f t="shared" si="12"/>
        <v>1.6905376187201343E-4</v>
      </c>
    </row>
    <row r="22" spans="1:16" x14ac:dyDescent="0.25">
      <c r="A22" s="117" t="s">
        <v>19</v>
      </c>
      <c r="B22" s="118">
        <v>2802</v>
      </c>
      <c r="C22" s="118">
        <v>2142</v>
      </c>
      <c r="D22" s="118">
        <v>2164</v>
      </c>
      <c r="E22" s="118">
        <v>2578</v>
      </c>
      <c r="F22" s="118">
        <v>2989</v>
      </c>
      <c r="G22" s="119">
        <v>12675</v>
      </c>
      <c r="I22" s="120" t="s">
        <v>19</v>
      </c>
      <c r="J22" s="160">
        <f t="shared" si="6"/>
        <v>5.3821313240043061E-3</v>
      </c>
      <c r="K22" s="160">
        <f t="shared" si="7"/>
        <v>5.6338028169014088E-3</v>
      </c>
      <c r="L22" s="160">
        <f t="shared" si="8"/>
        <v>9.7993467102193196E-3</v>
      </c>
      <c r="M22" s="160">
        <f t="shared" si="9"/>
        <v>3.1128404669260703E-3</v>
      </c>
      <c r="N22" s="160">
        <f t="shared" si="10"/>
        <v>-1.9678583142013775E-2</v>
      </c>
      <c r="O22" s="160">
        <f t="shared" si="11"/>
        <v>-3.1548229355627414E-4</v>
      </c>
      <c r="P22" s="160">
        <f t="shared" si="12"/>
        <v>6.5567598041350948E-4</v>
      </c>
    </row>
    <row r="23" spans="1:16" x14ac:dyDescent="0.25">
      <c r="A23" s="111" t="s">
        <v>20</v>
      </c>
      <c r="B23" s="112">
        <v>3168</v>
      </c>
      <c r="C23" s="112">
        <v>2481</v>
      </c>
      <c r="D23" s="112">
        <v>2406</v>
      </c>
      <c r="E23" s="112">
        <v>2754</v>
      </c>
      <c r="F23" s="112">
        <v>3796</v>
      </c>
      <c r="G23" s="113">
        <v>14605</v>
      </c>
      <c r="I23" s="114" t="s">
        <v>20</v>
      </c>
      <c r="J23" s="160">
        <f t="shared" si="6"/>
        <v>6.3532401524777635E-3</v>
      </c>
      <c r="K23" s="160">
        <f t="shared" si="7"/>
        <v>4.8602673147023082E-3</v>
      </c>
      <c r="L23" s="160">
        <f t="shared" si="8"/>
        <v>4.1580041580041582E-4</v>
      </c>
      <c r="M23" s="160">
        <f t="shared" si="9"/>
        <v>6.9469835466179162E-3</v>
      </c>
      <c r="N23" s="160">
        <f t="shared" si="10"/>
        <v>-1.1200833550403751E-2</v>
      </c>
      <c r="O23" s="160">
        <f t="shared" si="11"/>
        <v>6.1660728966840225E-4</v>
      </c>
      <c r="P23" s="160">
        <f t="shared" si="12"/>
        <v>1.3320108614771758E-3</v>
      </c>
    </row>
    <row r="24" spans="1:16" x14ac:dyDescent="0.25">
      <c r="A24" s="117" t="s">
        <v>21</v>
      </c>
      <c r="B24" s="118">
        <v>3012</v>
      </c>
      <c r="C24" s="118">
        <v>2305</v>
      </c>
      <c r="D24" s="118">
        <v>2323</v>
      </c>
      <c r="E24" s="118">
        <v>2417</v>
      </c>
      <c r="F24" s="118">
        <v>3821</v>
      </c>
      <c r="G24" s="119">
        <v>13878</v>
      </c>
      <c r="I24" s="120" t="s">
        <v>21</v>
      </c>
      <c r="J24" s="160">
        <f t="shared" si="6"/>
        <v>8.7073007367716015E-3</v>
      </c>
      <c r="K24" s="160">
        <f t="shared" si="7"/>
        <v>1.9009725906277631E-2</v>
      </c>
      <c r="L24" s="160">
        <f t="shared" si="8"/>
        <v>2.2897402025539412E-2</v>
      </c>
      <c r="M24" s="160">
        <f t="shared" si="9"/>
        <v>1.5546218487394958E-2</v>
      </c>
      <c r="N24" s="160">
        <f t="shared" si="10"/>
        <v>-3.4369471822087438E-2</v>
      </c>
      <c r="O24" s="160">
        <f t="shared" si="11"/>
        <v>1.5877598152424942E-3</v>
      </c>
      <c r="P24" s="160">
        <f t="shared" si="12"/>
        <v>5.5631558581897764E-3</v>
      </c>
    </row>
    <row r="25" spans="1:16" x14ac:dyDescent="0.25">
      <c r="A25" s="111" t="s">
        <v>22</v>
      </c>
      <c r="B25" s="112">
        <v>3739</v>
      </c>
      <c r="C25" s="112">
        <v>2650</v>
      </c>
      <c r="D25" s="112">
        <v>2540</v>
      </c>
      <c r="E25" s="112">
        <v>2749</v>
      </c>
      <c r="F25" s="112">
        <v>4802</v>
      </c>
      <c r="G25" s="113">
        <v>16480</v>
      </c>
      <c r="I25" s="114" t="s">
        <v>22</v>
      </c>
      <c r="J25" s="160">
        <f t="shared" si="6"/>
        <v>1.4654002713704206E-2</v>
      </c>
      <c r="K25" s="160">
        <f t="shared" si="7"/>
        <v>1.2609858616736722E-2</v>
      </c>
      <c r="L25" s="160">
        <f t="shared" si="8"/>
        <v>1.0744130521289296E-2</v>
      </c>
      <c r="M25" s="160">
        <f t="shared" si="9"/>
        <v>1.4391143911439114E-2</v>
      </c>
      <c r="N25" s="160">
        <f t="shared" si="10"/>
        <v>-2.556818181818182E-2</v>
      </c>
      <c r="O25" s="160">
        <f t="shared" si="11"/>
        <v>1.6410381085516319E-3</v>
      </c>
      <c r="P25" s="160">
        <f t="shared" si="12"/>
        <v>4.7453320089231917E-3</v>
      </c>
    </row>
    <row r="26" spans="1:16" x14ac:dyDescent="0.25">
      <c r="A26" s="117" t="s">
        <v>23</v>
      </c>
      <c r="B26" s="118">
        <v>4025</v>
      </c>
      <c r="C26" s="118">
        <v>2698</v>
      </c>
      <c r="D26" s="118">
        <v>2566</v>
      </c>
      <c r="E26" s="118">
        <v>2487</v>
      </c>
      <c r="F26" s="118">
        <v>5096</v>
      </c>
      <c r="G26" s="119">
        <v>16872</v>
      </c>
      <c r="I26" s="120" t="s">
        <v>23</v>
      </c>
      <c r="J26" s="160">
        <f t="shared" si="6"/>
        <v>2.2092432706957845E-2</v>
      </c>
      <c r="K26" s="160">
        <f t="shared" si="7"/>
        <v>2.5855513307984791E-2</v>
      </c>
      <c r="L26" s="160">
        <f t="shared" si="8"/>
        <v>2.1903624054161689E-2</v>
      </c>
      <c r="M26" s="160">
        <f t="shared" si="9"/>
        <v>2.0098441345365054E-2</v>
      </c>
      <c r="N26" s="160">
        <f t="shared" si="10"/>
        <v>-2.0565058620026909E-2</v>
      </c>
      <c r="O26" s="160">
        <f t="shared" si="11"/>
        <v>9.0909090909090905E-3</v>
      </c>
      <c r="P26" s="160">
        <f t="shared" si="12"/>
        <v>1.3079310314225259E-2</v>
      </c>
    </row>
    <row r="27" spans="1:16" x14ac:dyDescent="0.25">
      <c r="A27" s="111" t="s">
        <v>24</v>
      </c>
      <c r="B27" s="112">
        <v>3681</v>
      </c>
      <c r="C27" s="112">
        <v>2515</v>
      </c>
      <c r="D27" s="112">
        <v>2495</v>
      </c>
      <c r="E27" s="112">
        <v>2395</v>
      </c>
      <c r="F27" s="112">
        <v>5096</v>
      </c>
      <c r="G27" s="113">
        <v>16182</v>
      </c>
      <c r="I27" s="114" t="s">
        <v>24</v>
      </c>
      <c r="J27" s="160">
        <f t="shared" si="6"/>
        <v>1.8820924439523941E-2</v>
      </c>
      <c r="K27" s="160">
        <f t="shared" si="7"/>
        <v>2.277348515656771E-2</v>
      </c>
      <c r="L27" s="160">
        <f t="shared" si="8"/>
        <v>3.5699460356994603E-2</v>
      </c>
      <c r="M27" s="160">
        <f t="shared" si="9"/>
        <v>2.1757679180887373E-2</v>
      </c>
      <c r="N27" s="160">
        <f t="shared" si="10"/>
        <v>-1.830090541321518E-2</v>
      </c>
      <c r="O27" s="160">
        <f t="shared" si="11"/>
        <v>1.0364635364635364E-2</v>
      </c>
      <c r="P27" s="160">
        <f t="shared" si="12"/>
        <v>1.5185879847565635E-2</v>
      </c>
    </row>
    <row r="28" spans="1:16" x14ac:dyDescent="0.25">
      <c r="A28" s="117" t="s">
        <v>25</v>
      </c>
      <c r="B28" s="118">
        <v>3670</v>
      </c>
      <c r="C28" s="118">
        <v>2410</v>
      </c>
      <c r="D28" s="118">
        <v>2344</v>
      </c>
      <c r="E28" s="118">
        <v>2379</v>
      </c>
      <c r="F28" s="118">
        <v>5207</v>
      </c>
      <c r="G28" s="119">
        <v>16010</v>
      </c>
      <c r="I28" s="126" t="s">
        <v>25</v>
      </c>
      <c r="J28" s="160">
        <f t="shared" si="6"/>
        <v>3.8777243136144918E-2</v>
      </c>
      <c r="K28" s="160">
        <f t="shared" si="7"/>
        <v>4.1036717062634988E-2</v>
      </c>
      <c r="L28" s="160">
        <f t="shared" si="8"/>
        <v>4.5961624274877287E-2</v>
      </c>
      <c r="M28" s="160">
        <f t="shared" si="9"/>
        <v>3.2552083333333336E-2</v>
      </c>
      <c r="N28" s="160">
        <f t="shared" si="10"/>
        <v>-3.3951762523191098E-2</v>
      </c>
      <c r="O28" s="160">
        <f t="shared" si="11"/>
        <v>1.4382563517708927E-2</v>
      </c>
      <c r="P28" s="160">
        <f t="shared" si="12"/>
        <v>2.3126411466918059E-2</v>
      </c>
    </row>
    <row r="29" spans="1:16" x14ac:dyDescent="0.25">
      <c r="A29" s="132" t="s">
        <v>14</v>
      </c>
      <c r="B29" s="133">
        <v>3180</v>
      </c>
      <c r="C29" s="133">
        <v>2040</v>
      </c>
      <c r="D29" s="133">
        <v>2122</v>
      </c>
      <c r="E29" s="133">
        <v>2059</v>
      </c>
      <c r="F29" s="133">
        <v>4701</v>
      </c>
      <c r="G29" s="134">
        <v>14102</v>
      </c>
    </row>
    <row r="31" spans="1:16" x14ac:dyDescent="0.25">
      <c r="A31" s="105" t="s">
        <v>32</v>
      </c>
      <c r="B31" s="130" t="s">
        <v>33</v>
      </c>
      <c r="C31" s="130" t="s">
        <v>34</v>
      </c>
      <c r="D31" s="130" t="s">
        <v>35</v>
      </c>
      <c r="E31" s="130" t="s">
        <v>36</v>
      </c>
      <c r="F31" s="130" t="s">
        <v>37</v>
      </c>
      <c r="G31" s="131" t="s">
        <v>7</v>
      </c>
      <c r="I31" s="108" t="s">
        <v>38</v>
      </c>
      <c r="J31" s="109" t="s">
        <v>9</v>
      </c>
      <c r="K31" s="109" t="s">
        <v>10</v>
      </c>
      <c r="L31" s="109" t="s">
        <v>11</v>
      </c>
      <c r="M31" s="109" t="s">
        <v>12</v>
      </c>
      <c r="N31" s="109" t="s">
        <v>13</v>
      </c>
      <c r="O31" s="110" t="s">
        <v>7</v>
      </c>
    </row>
    <row r="32" spans="1:16" x14ac:dyDescent="0.25">
      <c r="A32" s="111" t="s">
        <v>14</v>
      </c>
      <c r="B32" s="112">
        <v>4977</v>
      </c>
      <c r="C32" s="112">
        <v>3053</v>
      </c>
      <c r="D32" s="112">
        <v>3256</v>
      </c>
      <c r="E32" s="112">
        <v>2865</v>
      </c>
      <c r="F32" s="112">
        <v>3748</v>
      </c>
      <c r="G32" s="113">
        <v>17899</v>
      </c>
      <c r="I32" s="114" t="s">
        <v>14</v>
      </c>
      <c r="J32" s="162">
        <f>B32-B17</f>
        <v>5</v>
      </c>
      <c r="K32" s="114">
        <f t="shared" ref="K32:O32" si="13">C32-C17</f>
        <v>2</v>
      </c>
      <c r="L32" s="114">
        <f t="shared" si="13"/>
        <v>3</v>
      </c>
      <c r="M32" s="114">
        <f t="shared" si="13"/>
        <v>-1</v>
      </c>
      <c r="N32" s="114">
        <f t="shared" si="13"/>
        <v>-30</v>
      </c>
      <c r="O32" s="114">
        <f t="shared" si="13"/>
        <v>-21</v>
      </c>
    </row>
    <row r="33" spans="1:16" x14ac:dyDescent="0.25">
      <c r="A33" s="117" t="s">
        <v>15</v>
      </c>
      <c r="B33" s="118">
        <v>4526</v>
      </c>
      <c r="C33" s="118">
        <v>2841</v>
      </c>
      <c r="D33" s="118">
        <v>3055</v>
      </c>
      <c r="E33" s="118">
        <v>2553</v>
      </c>
      <c r="F33" s="118">
        <v>3680</v>
      </c>
      <c r="G33" s="119">
        <v>16655</v>
      </c>
      <c r="I33" s="120" t="s">
        <v>15</v>
      </c>
      <c r="J33" s="120">
        <f t="shared" ref="J33:J44" si="14">B33-B18</f>
        <v>-22</v>
      </c>
      <c r="K33" s="120">
        <f t="shared" ref="K33:K44" si="15">C33-C18</f>
        <v>-3</v>
      </c>
      <c r="L33" s="120">
        <f t="shared" ref="L33:L44" si="16">D33-D18</f>
        <v>-5</v>
      </c>
      <c r="M33" s="120">
        <f t="shared" ref="M33:M44" si="17">E33-E18</f>
        <v>5</v>
      </c>
      <c r="N33" s="120">
        <f t="shared" ref="N33:N44" si="18">F33-F18</f>
        <v>-44</v>
      </c>
      <c r="O33" s="120">
        <f t="shared" ref="O33:O44" si="19">G33-G18</f>
        <v>-69</v>
      </c>
    </row>
    <row r="34" spans="1:16" x14ac:dyDescent="0.25">
      <c r="A34" s="111" t="s">
        <v>16</v>
      </c>
      <c r="B34" s="112">
        <v>5149</v>
      </c>
      <c r="C34" s="112">
        <v>3013</v>
      </c>
      <c r="D34" s="112">
        <v>3170</v>
      </c>
      <c r="E34" s="112">
        <v>2772</v>
      </c>
      <c r="F34" s="112">
        <v>4061</v>
      </c>
      <c r="G34" s="113">
        <v>18165</v>
      </c>
      <c r="I34" s="114" t="s">
        <v>16</v>
      </c>
      <c r="J34" s="114">
        <f t="shared" si="14"/>
        <v>-4</v>
      </c>
      <c r="K34" s="114">
        <f t="shared" si="15"/>
        <v>9</v>
      </c>
      <c r="L34" s="114">
        <f t="shared" si="16"/>
        <v>2</v>
      </c>
      <c r="M34" s="114">
        <f t="shared" si="17"/>
        <v>5</v>
      </c>
      <c r="N34" s="114">
        <f t="shared" si="18"/>
        <v>-27</v>
      </c>
      <c r="O34" s="114">
        <f t="shared" si="19"/>
        <v>-15</v>
      </c>
    </row>
    <row r="35" spans="1:16" x14ac:dyDescent="0.25">
      <c r="A35" s="117" t="s">
        <v>17</v>
      </c>
      <c r="B35" s="118">
        <v>2533</v>
      </c>
      <c r="C35" s="118">
        <v>1648</v>
      </c>
      <c r="D35" s="118">
        <v>1707</v>
      </c>
      <c r="E35" s="118">
        <v>1925</v>
      </c>
      <c r="F35" s="118">
        <v>2267</v>
      </c>
      <c r="G35" s="119">
        <v>10080</v>
      </c>
      <c r="I35" s="120" t="s">
        <v>17</v>
      </c>
      <c r="J35" s="120">
        <f t="shared" si="14"/>
        <v>5</v>
      </c>
      <c r="K35" s="120">
        <f t="shared" si="15"/>
        <v>2</v>
      </c>
      <c r="L35" s="120">
        <f t="shared" si="16"/>
        <v>6</v>
      </c>
      <c r="M35" s="120">
        <f t="shared" si="17"/>
        <v>12</v>
      </c>
      <c r="N35" s="120">
        <f t="shared" si="18"/>
        <v>-20</v>
      </c>
      <c r="O35" s="120">
        <f t="shared" si="19"/>
        <v>5</v>
      </c>
    </row>
    <row r="36" spans="1:16" x14ac:dyDescent="0.25">
      <c r="A36" s="111" t="s">
        <v>18</v>
      </c>
      <c r="B36" s="112">
        <v>2054</v>
      </c>
      <c r="C36" s="112">
        <v>1659</v>
      </c>
      <c r="D36" s="112">
        <v>1659</v>
      </c>
      <c r="E36" s="112">
        <v>2092</v>
      </c>
      <c r="F36" s="112">
        <v>2237</v>
      </c>
      <c r="G36" s="113">
        <v>9701</v>
      </c>
      <c r="I36" s="114" t="s">
        <v>18</v>
      </c>
      <c r="J36" s="114">
        <f t="shared" si="14"/>
        <v>-1</v>
      </c>
      <c r="K36" s="114">
        <f t="shared" si="15"/>
        <v>0</v>
      </c>
      <c r="L36" s="114">
        <f t="shared" si="16"/>
        <v>9</v>
      </c>
      <c r="M36" s="114">
        <f t="shared" si="17"/>
        <v>8</v>
      </c>
      <c r="N36" s="114">
        <f t="shared" si="18"/>
        <v>-25</v>
      </c>
      <c r="O36" s="114">
        <f t="shared" si="19"/>
        <v>-9</v>
      </c>
    </row>
    <row r="37" spans="1:16" x14ac:dyDescent="0.25">
      <c r="A37" s="117" t="s">
        <v>19</v>
      </c>
      <c r="B37" s="118">
        <v>2797</v>
      </c>
      <c r="C37" s="118">
        <v>2145</v>
      </c>
      <c r="D37" s="118">
        <v>2175</v>
      </c>
      <c r="E37" s="118">
        <v>2587</v>
      </c>
      <c r="F37" s="118">
        <v>2960</v>
      </c>
      <c r="G37" s="119">
        <v>12664</v>
      </c>
      <c r="I37" s="120" t="s">
        <v>19</v>
      </c>
      <c r="J37" s="120">
        <f t="shared" si="14"/>
        <v>-5</v>
      </c>
      <c r="K37" s="120">
        <f t="shared" si="15"/>
        <v>3</v>
      </c>
      <c r="L37" s="120">
        <f t="shared" si="16"/>
        <v>11</v>
      </c>
      <c r="M37" s="120">
        <f t="shared" si="17"/>
        <v>9</v>
      </c>
      <c r="N37" s="120">
        <f t="shared" si="18"/>
        <v>-29</v>
      </c>
      <c r="O37" s="120">
        <f t="shared" si="19"/>
        <v>-11</v>
      </c>
    </row>
    <row r="38" spans="1:16" x14ac:dyDescent="0.25">
      <c r="A38" s="111" t="s">
        <v>20</v>
      </c>
      <c r="B38" s="112">
        <v>3190</v>
      </c>
      <c r="C38" s="112">
        <v>2494</v>
      </c>
      <c r="D38" s="112">
        <v>2415</v>
      </c>
      <c r="E38" s="112">
        <v>2768</v>
      </c>
      <c r="F38" s="112">
        <v>3733</v>
      </c>
      <c r="G38" s="113">
        <v>14600</v>
      </c>
      <c r="I38" s="114" t="s">
        <v>20</v>
      </c>
      <c r="J38" s="114">
        <f t="shared" si="14"/>
        <v>22</v>
      </c>
      <c r="K38" s="114">
        <f t="shared" si="15"/>
        <v>13</v>
      </c>
      <c r="L38" s="114">
        <f t="shared" si="16"/>
        <v>9</v>
      </c>
      <c r="M38" s="114">
        <f t="shared" si="17"/>
        <v>14</v>
      </c>
      <c r="N38" s="114">
        <f t="shared" si="18"/>
        <v>-63</v>
      </c>
      <c r="O38" s="114">
        <f t="shared" si="19"/>
        <v>-5</v>
      </c>
    </row>
    <row r="39" spans="1:16" x14ac:dyDescent="0.25">
      <c r="A39" s="117" t="s">
        <v>21</v>
      </c>
      <c r="B39" s="118">
        <v>3047</v>
      </c>
      <c r="C39" s="118">
        <v>2315</v>
      </c>
      <c r="D39" s="118">
        <v>2337</v>
      </c>
      <c r="E39" s="118">
        <v>2454</v>
      </c>
      <c r="F39" s="118">
        <v>3733</v>
      </c>
      <c r="G39" s="119">
        <v>13886</v>
      </c>
      <c r="I39" s="120" t="s">
        <v>21</v>
      </c>
      <c r="J39" s="120">
        <f t="shared" si="14"/>
        <v>35</v>
      </c>
      <c r="K39" s="120">
        <f t="shared" si="15"/>
        <v>10</v>
      </c>
      <c r="L39" s="120">
        <f t="shared" si="16"/>
        <v>14</v>
      </c>
      <c r="M39" s="120">
        <f t="shared" si="17"/>
        <v>37</v>
      </c>
      <c r="N39" s="120">
        <f t="shared" si="18"/>
        <v>-88</v>
      </c>
      <c r="O39" s="120">
        <f t="shared" si="19"/>
        <v>8</v>
      </c>
    </row>
    <row r="40" spans="1:16" x14ac:dyDescent="0.25">
      <c r="A40" s="111" t="s">
        <v>22</v>
      </c>
      <c r="B40" s="112">
        <v>3827</v>
      </c>
      <c r="C40" s="112">
        <v>2729</v>
      </c>
      <c r="D40" s="112">
        <v>2593</v>
      </c>
      <c r="E40" s="112">
        <v>2818</v>
      </c>
      <c r="F40" s="112">
        <v>4566</v>
      </c>
      <c r="G40" s="113">
        <v>16533</v>
      </c>
      <c r="I40" s="114" t="s">
        <v>22</v>
      </c>
      <c r="J40" s="162">
        <f>B40-B25</f>
        <v>88</v>
      </c>
      <c r="K40" s="114">
        <f t="shared" si="15"/>
        <v>79</v>
      </c>
      <c r="L40" s="114">
        <f t="shared" si="16"/>
        <v>53</v>
      </c>
      <c r="M40" s="114">
        <f t="shared" si="17"/>
        <v>69</v>
      </c>
      <c r="N40" s="114">
        <f t="shared" si="18"/>
        <v>-236</v>
      </c>
      <c r="O40" s="114">
        <f t="shared" si="19"/>
        <v>53</v>
      </c>
    </row>
    <row r="41" spans="1:16" x14ac:dyDescent="0.25">
      <c r="A41" s="117" t="s">
        <v>23</v>
      </c>
      <c r="B41" s="118">
        <v>4096</v>
      </c>
      <c r="C41" s="118">
        <v>2739</v>
      </c>
      <c r="D41" s="118">
        <v>2646</v>
      </c>
      <c r="E41" s="118">
        <v>2544</v>
      </c>
      <c r="F41" s="118">
        <v>4890</v>
      </c>
      <c r="G41" s="119">
        <v>16915</v>
      </c>
      <c r="I41" s="120" t="s">
        <v>23</v>
      </c>
      <c r="J41" s="120">
        <f t="shared" si="14"/>
        <v>71</v>
      </c>
      <c r="K41" s="120">
        <f t="shared" si="15"/>
        <v>41</v>
      </c>
      <c r="L41" s="120">
        <f t="shared" si="16"/>
        <v>80</v>
      </c>
      <c r="M41" s="120">
        <f t="shared" si="17"/>
        <v>57</v>
      </c>
      <c r="N41" s="120">
        <f t="shared" si="18"/>
        <v>-206</v>
      </c>
      <c r="O41" s="120">
        <f t="shared" si="19"/>
        <v>43</v>
      </c>
    </row>
    <row r="42" spans="1:16" x14ac:dyDescent="0.25">
      <c r="A42" s="111" t="s">
        <v>24</v>
      </c>
      <c r="B42" s="112">
        <v>3748</v>
      </c>
      <c r="C42" s="112">
        <v>2553</v>
      </c>
      <c r="D42" s="112">
        <v>2556</v>
      </c>
      <c r="E42" s="112">
        <v>2421</v>
      </c>
      <c r="F42" s="112">
        <v>4975</v>
      </c>
      <c r="G42" s="113">
        <v>16253</v>
      </c>
      <c r="I42" s="114" t="s">
        <v>24</v>
      </c>
      <c r="J42" s="114">
        <f t="shared" si="14"/>
        <v>67</v>
      </c>
      <c r="K42" s="114">
        <f t="shared" si="15"/>
        <v>38</v>
      </c>
      <c r="L42" s="114">
        <f t="shared" si="16"/>
        <v>61</v>
      </c>
      <c r="M42" s="114">
        <f t="shared" si="17"/>
        <v>26</v>
      </c>
      <c r="N42" s="114">
        <f t="shared" si="18"/>
        <v>-121</v>
      </c>
      <c r="O42" s="114">
        <f t="shared" si="19"/>
        <v>71</v>
      </c>
    </row>
    <row r="43" spans="1:16" x14ac:dyDescent="0.25">
      <c r="A43" s="117" t="s">
        <v>25</v>
      </c>
      <c r="B43" s="118">
        <v>3776</v>
      </c>
      <c r="C43" s="118">
        <v>2474</v>
      </c>
      <c r="D43" s="118">
        <v>2430</v>
      </c>
      <c r="E43" s="118">
        <v>2443</v>
      </c>
      <c r="F43" s="118">
        <v>5021</v>
      </c>
      <c r="G43" s="119">
        <v>16144</v>
      </c>
      <c r="I43" s="126" t="s">
        <v>25</v>
      </c>
      <c r="J43" s="161">
        <f>B43-B28</f>
        <v>106</v>
      </c>
      <c r="K43" s="126">
        <f t="shared" si="15"/>
        <v>64</v>
      </c>
      <c r="L43" s="126">
        <f t="shared" si="16"/>
        <v>86</v>
      </c>
      <c r="M43" s="126">
        <f t="shared" si="17"/>
        <v>64</v>
      </c>
      <c r="N43" s="126">
        <f t="shared" si="18"/>
        <v>-186</v>
      </c>
      <c r="O43" s="126">
        <f t="shared" si="19"/>
        <v>134</v>
      </c>
    </row>
    <row r="44" spans="1:16" x14ac:dyDescent="0.25">
      <c r="A44" s="111" t="s">
        <v>14</v>
      </c>
      <c r="B44" s="112">
        <v>3356</v>
      </c>
      <c r="C44" s="112">
        <v>2220</v>
      </c>
      <c r="D44" s="112">
        <v>2270</v>
      </c>
      <c r="E44" s="112">
        <v>2147</v>
      </c>
      <c r="F44" s="112">
        <v>4493</v>
      </c>
      <c r="G44" s="113">
        <v>14486</v>
      </c>
      <c r="I44" s="114" t="s">
        <v>14</v>
      </c>
      <c r="J44" s="114">
        <f t="shared" si="14"/>
        <v>176</v>
      </c>
      <c r="K44" s="114">
        <f t="shared" si="15"/>
        <v>180</v>
      </c>
      <c r="L44" s="114">
        <f t="shared" si="16"/>
        <v>148</v>
      </c>
      <c r="M44" s="114">
        <f t="shared" si="17"/>
        <v>88</v>
      </c>
      <c r="N44" s="114">
        <f t="shared" si="18"/>
        <v>-208</v>
      </c>
      <c r="O44" s="114">
        <f t="shared" si="19"/>
        <v>384</v>
      </c>
    </row>
    <row r="45" spans="1:16" x14ac:dyDescent="0.25">
      <c r="A45" s="117" t="s">
        <v>15</v>
      </c>
      <c r="B45" s="118">
        <v>3131</v>
      </c>
      <c r="C45" s="118">
        <v>2059</v>
      </c>
      <c r="D45" s="118">
        <v>2081</v>
      </c>
      <c r="E45" s="118">
        <v>2091</v>
      </c>
      <c r="F45" s="118">
        <v>4615</v>
      </c>
      <c r="G45" s="119">
        <v>13977</v>
      </c>
    </row>
    <row r="46" spans="1:16" x14ac:dyDescent="0.25">
      <c r="I46" s="114" t="s">
        <v>14</v>
      </c>
      <c r="J46" s="160">
        <f>J32/B32</f>
        <v>1.0046212577858146E-3</v>
      </c>
      <c r="K46" s="160">
        <f t="shared" ref="K46:O46" si="20">K32/C32</f>
        <v>6.5509335080248931E-4</v>
      </c>
      <c r="L46" s="160">
        <f t="shared" si="20"/>
        <v>9.2137592137592141E-4</v>
      </c>
      <c r="M46" s="160">
        <f t="shared" si="20"/>
        <v>-3.4904013961605586E-4</v>
      </c>
      <c r="N46" s="160">
        <f t="shared" si="20"/>
        <v>-8.0042689434364992E-3</v>
      </c>
      <c r="O46" s="160">
        <f t="shared" si="20"/>
        <v>-1.1732499022291747E-3</v>
      </c>
      <c r="P46" s="160"/>
    </row>
    <row r="47" spans="1:16" x14ac:dyDescent="0.25">
      <c r="I47" s="120" t="s">
        <v>15</v>
      </c>
      <c r="J47" s="160">
        <f t="shared" ref="J47:J56" si="21">J33/B33</f>
        <v>-4.8608042421564293E-3</v>
      </c>
      <c r="K47" s="160">
        <f t="shared" ref="K47:K57" si="22">K33/C33</f>
        <v>-1.0559662090813093E-3</v>
      </c>
      <c r="L47" s="160">
        <f t="shared" ref="L47:L57" si="23">L33/D33</f>
        <v>-1.6366612111292963E-3</v>
      </c>
      <c r="M47" s="160">
        <f t="shared" ref="M47:M57" si="24">M33/E33</f>
        <v>1.9584802193497847E-3</v>
      </c>
      <c r="N47" s="160">
        <f t="shared" ref="N47:N57" si="25">N33/F33</f>
        <v>-1.1956521739130435E-2</v>
      </c>
      <c r="O47" s="160">
        <f t="shared" ref="O47:O57" si="26">O33/G33</f>
        <v>-4.1429000300210149E-3</v>
      </c>
      <c r="P47" s="160"/>
    </row>
    <row r="48" spans="1:16" x14ac:dyDescent="0.25">
      <c r="I48" s="114" t="s">
        <v>16</v>
      </c>
      <c r="J48" s="160">
        <f t="shared" si="21"/>
        <v>-7.7684987376189555E-4</v>
      </c>
      <c r="K48" s="160">
        <f t="shared" si="22"/>
        <v>2.9870560902754729E-3</v>
      </c>
      <c r="L48" s="160">
        <f t="shared" si="23"/>
        <v>6.3091482649842276E-4</v>
      </c>
      <c r="M48" s="160">
        <f t="shared" si="24"/>
        <v>1.8037518037518038E-3</v>
      </c>
      <c r="N48" s="160">
        <f t="shared" si="25"/>
        <v>-6.648608717064762E-3</v>
      </c>
      <c r="O48" s="160">
        <f t="shared" si="26"/>
        <v>-8.2576383154417832E-4</v>
      </c>
      <c r="P48" s="160"/>
    </row>
    <row r="49" spans="9:16" x14ac:dyDescent="0.25">
      <c r="I49" s="120" t="s">
        <v>17</v>
      </c>
      <c r="J49" s="160">
        <f t="shared" si="21"/>
        <v>1.9739439399921043E-3</v>
      </c>
      <c r="K49" s="160">
        <f t="shared" si="22"/>
        <v>1.2135922330097086E-3</v>
      </c>
      <c r="L49" s="160">
        <f t="shared" si="23"/>
        <v>3.5149384885764497E-3</v>
      </c>
      <c r="M49" s="160">
        <f t="shared" si="24"/>
        <v>6.2337662337662338E-3</v>
      </c>
      <c r="N49" s="160">
        <f t="shared" si="25"/>
        <v>-8.82223202470225E-3</v>
      </c>
      <c r="O49" s="160">
        <f t="shared" si="26"/>
        <v>4.96031746031746E-4</v>
      </c>
      <c r="P49" s="160"/>
    </row>
    <row r="50" spans="9:16" x14ac:dyDescent="0.25">
      <c r="I50" s="114" t="s">
        <v>18</v>
      </c>
      <c r="J50" s="160">
        <f t="shared" si="21"/>
        <v>-4.8685491723466409E-4</v>
      </c>
      <c r="K50" s="160">
        <f t="shared" si="22"/>
        <v>0</v>
      </c>
      <c r="L50" s="160">
        <f t="shared" si="23"/>
        <v>5.4249547920433997E-3</v>
      </c>
      <c r="M50" s="160">
        <f t="shared" si="24"/>
        <v>3.8240917782026767E-3</v>
      </c>
      <c r="N50" s="160">
        <f t="shared" si="25"/>
        <v>-1.1175681716584712E-2</v>
      </c>
      <c r="O50" s="160">
        <f t="shared" si="26"/>
        <v>-9.2773940830842181E-4</v>
      </c>
      <c r="P50" s="160"/>
    </row>
    <row r="51" spans="9:16" x14ac:dyDescent="0.25">
      <c r="I51" s="120" t="s">
        <v>19</v>
      </c>
      <c r="J51" s="160">
        <f t="shared" si="21"/>
        <v>-1.7876296031462281E-3</v>
      </c>
      <c r="K51" s="160">
        <f t="shared" si="22"/>
        <v>1.3986013986013986E-3</v>
      </c>
      <c r="L51" s="160">
        <f t="shared" si="23"/>
        <v>5.0574712643678158E-3</v>
      </c>
      <c r="M51" s="160">
        <f t="shared" si="24"/>
        <v>3.4789331271743332E-3</v>
      </c>
      <c r="N51" s="160">
        <f t="shared" si="25"/>
        <v>-9.7972972972972978E-3</v>
      </c>
      <c r="O51" s="160">
        <f t="shared" si="26"/>
        <v>-8.6860391661402396E-4</v>
      </c>
      <c r="P51" s="160"/>
    </row>
    <row r="52" spans="9:16" x14ac:dyDescent="0.25">
      <c r="I52" s="114" t="s">
        <v>20</v>
      </c>
      <c r="J52" s="160">
        <f t="shared" si="21"/>
        <v>6.8965517241379309E-3</v>
      </c>
      <c r="K52" s="160">
        <f t="shared" si="22"/>
        <v>5.2125100240577385E-3</v>
      </c>
      <c r="L52" s="160">
        <f t="shared" si="23"/>
        <v>3.7267080745341614E-3</v>
      </c>
      <c r="M52" s="160">
        <f t="shared" si="24"/>
        <v>5.0578034682080926E-3</v>
      </c>
      <c r="N52" s="160">
        <f t="shared" si="25"/>
        <v>-1.6876506830967052E-2</v>
      </c>
      <c r="O52" s="160">
        <f t="shared" si="26"/>
        <v>-3.4246575342465754E-4</v>
      </c>
      <c r="P52" s="160"/>
    </row>
    <row r="53" spans="9:16" x14ac:dyDescent="0.25">
      <c r="I53" s="120" t="s">
        <v>21</v>
      </c>
      <c r="J53" s="160">
        <f t="shared" si="21"/>
        <v>1.1486708237610764E-2</v>
      </c>
      <c r="K53" s="160">
        <f t="shared" si="22"/>
        <v>4.3196544276457886E-3</v>
      </c>
      <c r="L53" s="160">
        <f t="shared" si="23"/>
        <v>5.9905862216516901E-3</v>
      </c>
      <c r="M53" s="160">
        <f t="shared" si="24"/>
        <v>1.5077424612876936E-2</v>
      </c>
      <c r="N53" s="160">
        <f t="shared" si="25"/>
        <v>-2.3573533351192069E-2</v>
      </c>
      <c r="O53" s="160">
        <f t="shared" si="26"/>
        <v>5.7611983292524846E-4</v>
      </c>
      <c r="P53" s="160"/>
    </row>
    <row r="54" spans="9:16" x14ac:dyDescent="0.25">
      <c r="I54" s="114" t="s">
        <v>22</v>
      </c>
      <c r="J54" s="160">
        <f t="shared" si="21"/>
        <v>2.2994512673112099E-2</v>
      </c>
      <c r="K54" s="160">
        <f t="shared" si="22"/>
        <v>2.8948332722609015E-2</v>
      </c>
      <c r="L54" s="160">
        <f t="shared" si="23"/>
        <v>2.0439645198611647E-2</v>
      </c>
      <c r="M54" s="160">
        <f t="shared" si="24"/>
        <v>2.4485450674237047E-2</v>
      </c>
      <c r="N54" s="160">
        <f t="shared" si="25"/>
        <v>-5.1686377573368372E-2</v>
      </c>
      <c r="O54" s="160">
        <f t="shared" si="26"/>
        <v>3.2057097925361397E-3</v>
      </c>
      <c r="P54" s="160"/>
    </row>
    <row r="55" spans="9:16" x14ac:dyDescent="0.25">
      <c r="I55" s="120" t="s">
        <v>23</v>
      </c>
      <c r="J55" s="160">
        <f t="shared" si="21"/>
        <v>1.7333984375E-2</v>
      </c>
      <c r="K55" s="160">
        <f t="shared" si="22"/>
        <v>1.4968966776195691E-2</v>
      </c>
      <c r="L55" s="160">
        <f t="shared" si="23"/>
        <v>3.0234315948601664E-2</v>
      </c>
      <c r="M55" s="160">
        <f t="shared" si="24"/>
        <v>2.2405660377358489E-2</v>
      </c>
      <c r="N55" s="160">
        <f t="shared" si="25"/>
        <v>-4.2126789366053172E-2</v>
      </c>
      <c r="O55" s="160">
        <f t="shared" si="26"/>
        <v>2.5421223765888265E-3</v>
      </c>
      <c r="P55" s="160"/>
    </row>
    <row r="56" spans="9:16" x14ac:dyDescent="0.25">
      <c r="I56" s="114" t="s">
        <v>24</v>
      </c>
      <c r="J56" s="160">
        <f t="shared" si="21"/>
        <v>1.7876200640341514E-2</v>
      </c>
      <c r="K56" s="160">
        <f t="shared" si="22"/>
        <v>1.4884449667058363E-2</v>
      </c>
      <c r="L56" s="160">
        <f t="shared" si="23"/>
        <v>2.3865414710485134E-2</v>
      </c>
      <c r="M56" s="160">
        <f t="shared" si="24"/>
        <v>1.0739363899215201E-2</v>
      </c>
      <c r="N56" s="160">
        <f t="shared" si="25"/>
        <v>-2.4321608040201004E-2</v>
      </c>
      <c r="O56" s="160">
        <f t="shared" si="26"/>
        <v>4.3684242909001417E-3</v>
      </c>
      <c r="P56" s="160"/>
    </row>
    <row r="57" spans="9:16" x14ac:dyDescent="0.25">
      <c r="I57" s="126" t="s">
        <v>25</v>
      </c>
      <c r="J57" s="160">
        <f>J43/B43</f>
        <v>2.8072033898305086E-2</v>
      </c>
      <c r="K57" s="160">
        <f t="shared" si="22"/>
        <v>2.5869037995149554E-2</v>
      </c>
      <c r="L57" s="160">
        <f t="shared" si="23"/>
        <v>3.539094650205761E-2</v>
      </c>
      <c r="M57" s="160">
        <f t="shared" si="24"/>
        <v>2.6197298403602128E-2</v>
      </c>
      <c r="N57" s="160">
        <f t="shared" si="25"/>
        <v>-3.7044413463453496E-2</v>
      </c>
      <c r="O57" s="160">
        <f t="shared" si="26"/>
        <v>8.3002973240832514E-3</v>
      </c>
      <c r="P57" s="160"/>
    </row>
    <row r="58" spans="9:16" x14ac:dyDescent="0.25">
      <c r="I58" s="126" t="s">
        <v>14</v>
      </c>
      <c r="J58" s="160">
        <f>J44/B44</f>
        <v>5.2443384982121574E-2</v>
      </c>
      <c r="K58" s="160">
        <f t="shared" ref="K58" si="27">K44/C44</f>
        <v>8.1081081081081086E-2</v>
      </c>
      <c r="L58" s="160">
        <f t="shared" ref="L58" si="28">L44/D44</f>
        <v>6.5198237885462557E-2</v>
      </c>
      <c r="M58" s="160">
        <f t="shared" ref="M58" si="29">M44/E44</f>
        <v>4.0987424312994875E-2</v>
      </c>
      <c r="N58" s="160">
        <f t="shared" ref="N58" si="30">N44/F44</f>
        <v>-4.6294235477409303E-2</v>
      </c>
      <c r="O58" s="160">
        <f t="shared" ref="O58" si="31">O44/G44</f>
        <v>2.6508352892447882E-2</v>
      </c>
    </row>
  </sheetData>
  <phoneticPr fontId="20"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A6A9B-3EE2-4255-A1B5-7BBDCB180283}">
  <dimension ref="A1:AF115"/>
  <sheetViews>
    <sheetView zoomScale="64" zoomScaleNormal="40" workbookViewId="0">
      <selection activeCell="P5" activeCellId="1" sqref="K5 P5"/>
    </sheetView>
  </sheetViews>
  <sheetFormatPr defaultRowHeight="15" x14ac:dyDescent="0.25"/>
  <cols>
    <col min="2" max="2" width="31.42578125" bestFit="1" customWidth="1"/>
    <col min="3" max="17" width="10.42578125" customWidth="1"/>
  </cols>
  <sheetData>
    <row r="1" spans="1:32" ht="26.25" x14ac:dyDescent="0.4">
      <c r="A1" s="11" t="s">
        <v>115</v>
      </c>
    </row>
    <row r="2" spans="1:32" ht="27" thickBot="1" x14ac:dyDescent="0.45">
      <c r="A2" s="11"/>
    </row>
    <row r="3" spans="1:32" x14ac:dyDescent="0.25">
      <c r="A3" s="3"/>
      <c r="B3" s="31" t="s">
        <v>101</v>
      </c>
      <c r="C3" s="173" t="s">
        <v>124</v>
      </c>
      <c r="D3" s="174"/>
      <c r="E3" s="174"/>
      <c r="F3" s="174"/>
      <c r="G3" s="177"/>
      <c r="H3" s="178" t="s">
        <v>103</v>
      </c>
      <c r="I3" s="179"/>
      <c r="J3" s="179"/>
      <c r="K3" s="179"/>
      <c r="L3" s="180"/>
      <c r="M3" s="175" t="s">
        <v>104</v>
      </c>
      <c r="N3" s="176"/>
      <c r="O3" s="176"/>
      <c r="P3" s="176"/>
      <c r="Q3" s="181"/>
      <c r="AA3" t="str">
        <f>B17</f>
        <v>WD adjusted</v>
      </c>
      <c r="AB3" t="str">
        <f>C17</f>
        <v>N difference 2019 v 2020</v>
      </c>
    </row>
    <row r="4" spans="1:32" x14ac:dyDescent="0.25">
      <c r="B4" s="23" t="s">
        <v>105</v>
      </c>
      <c r="C4" s="66" t="s">
        <v>9</v>
      </c>
      <c r="D4" s="64" t="s">
        <v>10</v>
      </c>
      <c r="E4" s="64" t="s">
        <v>11</v>
      </c>
      <c r="F4" s="64" t="s">
        <v>12</v>
      </c>
      <c r="G4" s="65" t="s">
        <v>13</v>
      </c>
      <c r="H4" s="79" t="s">
        <v>9</v>
      </c>
      <c r="I4" s="72" t="s">
        <v>10</v>
      </c>
      <c r="J4" s="72" t="s">
        <v>11</v>
      </c>
      <c r="K4" s="72" t="s">
        <v>12</v>
      </c>
      <c r="L4" s="75" t="s">
        <v>13</v>
      </c>
      <c r="M4" s="77" t="s">
        <v>9</v>
      </c>
      <c r="N4" s="72" t="s">
        <v>10</v>
      </c>
      <c r="O4" s="72" t="s">
        <v>11</v>
      </c>
      <c r="P4" s="72" t="s">
        <v>12</v>
      </c>
      <c r="Q4" s="80" t="s">
        <v>13</v>
      </c>
      <c r="Z4">
        <v>0</v>
      </c>
      <c r="AA4" t="str">
        <f>B18</f>
        <v>Cancer site</v>
      </c>
      <c r="AB4" t="str">
        <f>C18</f>
        <v>Stage 1</v>
      </c>
      <c r="AC4" t="str">
        <f>D18</f>
        <v>Stage 2</v>
      </c>
      <c r="AD4" t="str">
        <f>E18</f>
        <v>Stage 3</v>
      </c>
      <c r="AE4" t="str">
        <f>F18</f>
        <v>Stage 4</v>
      </c>
      <c r="AF4" t="str">
        <f>G18</f>
        <v>Unknown</v>
      </c>
    </row>
    <row r="5" spans="1:32" x14ac:dyDescent="0.25">
      <c r="B5" s="24" t="s">
        <v>81</v>
      </c>
      <c r="C5" s="67" t="e">
        <f>SUM(#REF!)</f>
        <v>#REF!</v>
      </c>
      <c r="D5" s="63" t="e">
        <f>SUM(#REF!)</f>
        <v>#REF!</v>
      </c>
      <c r="E5" s="63" t="e">
        <f>SUM(#REF!)</f>
        <v>#REF!</v>
      </c>
      <c r="F5" s="63" t="e">
        <f>SUM(#REF!)</f>
        <v>#REF!</v>
      </c>
      <c r="G5" s="73" t="e">
        <f>SUM(#REF!)</f>
        <v>#REF!</v>
      </c>
      <c r="H5" s="81" t="e">
        <f>SUM(#REF!)</f>
        <v>#REF!</v>
      </c>
      <c r="I5" s="47" t="e">
        <f>SUM(#REF!)</f>
        <v>#REF!</v>
      </c>
      <c r="J5" s="47" t="e">
        <f>SUM(#REF!)</f>
        <v>#REF!</v>
      </c>
      <c r="K5" s="47" t="e">
        <f>SUM(#REF!)</f>
        <v>#REF!</v>
      </c>
      <c r="L5" s="76" t="e">
        <f>SUM(#REF!)</f>
        <v>#REF!</v>
      </c>
      <c r="M5" s="78" t="e">
        <f>SUM(#REF!)</f>
        <v>#REF!</v>
      </c>
      <c r="N5" s="63" t="e">
        <f>SUM(#REF!)</f>
        <v>#REF!</v>
      </c>
      <c r="O5" s="63" t="e">
        <f>SUM(#REF!)</f>
        <v>#REF!</v>
      </c>
      <c r="P5" s="63" t="e">
        <f>SUM(#REF!)</f>
        <v>#REF!</v>
      </c>
      <c r="Q5" s="68" t="e">
        <f>SUM(#REF!)</f>
        <v>#REF!</v>
      </c>
      <c r="Z5">
        <v>1</v>
      </c>
      <c r="AA5" t="s">
        <v>95</v>
      </c>
      <c r="AB5" s="86" t="e">
        <f>C26</f>
        <v>#REF!</v>
      </c>
      <c r="AC5" s="86" t="e">
        <f>D26</f>
        <v>#REF!</v>
      </c>
      <c r="AD5" s="86" t="e">
        <f>E26</f>
        <v>#REF!</v>
      </c>
      <c r="AE5" s="86" t="e">
        <f>F26</f>
        <v>#REF!</v>
      </c>
      <c r="AF5" s="86" t="e">
        <f>G26</f>
        <v>#REF!</v>
      </c>
    </row>
    <row r="6" spans="1:32" x14ac:dyDescent="0.25">
      <c r="B6" s="24" t="s">
        <v>86</v>
      </c>
      <c r="C6" s="67" t="e">
        <f>SUM(#REF!)</f>
        <v>#REF!</v>
      </c>
      <c r="D6" s="63" t="e">
        <f>SUM(#REF!)</f>
        <v>#REF!</v>
      </c>
      <c r="E6" s="63" t="e">
        <f>SUM(#REF!)</f>
        <v>#REF!</v>
      </c>
      <c r="F6" s="63" t="e">
        <f>SUM(#REF!)</f>
        <v>#REF!</v>
      </c>
      <c r="G6" s="73" t="e">
        <f>SUM(#REF!)</f>
        <v>#REF!</v>
      </c>
      <c r="H6" s="81" t="e">
        <f>SUM(#REF!)</f>
        <v>#REF!</v>
      </c>
      <c r="I6" s="47" t="e">
        <f>SUM(#REF!)</f>
        <v>#REF!</v>
      </c>
      <c r="J6" s="47" t="e">
        <f>SUM(#REF!)</f>
        <v>#REF!</v>
      </c>
      <c r="K6" s="47" t="e">
        <f>SUM(#REF!)</f>
        <v>#REF!</v>
      </c>
      <c r="L6" s="76" t="e">
        <f>SUM(#REF!)</f>
        <v>#REF!</v>
      </c>
      <c r="M6" s="78" t="e">
        <f>SUM(#REF!)</f>
        <v>#REF!</v>
      </c>
      <c r="N6" s="63" t="e">
        <f>SUM(#REF!)</f>
        <v>#REF!</v>
      </c>
      <c r="O6" s="63" t="e">
        <f>SUM(#REF!)</f>
        <v>#REF!</v>
      </c>
      <c r="P6" s="63" t="e">
        <f>SUM(#REF!)</f>
        <v>#REF!</v>
      </c>
      <c r="Q6" s="68" t="e">
        <f>SUM(#REF!)</f>
        <v>#REF!</v>
      </c>
      <c r="S6" t="e">
        <f>SUM(C6:D6)/SUM(C6:F6)</f>
        <v>#REF!</v>
      </c>
      <c r="Z6">
        <v>2</v>
      </c>
      <c r="AA6" t="s">
        <v>86</v>
      </c>
      <c r="AB6" s="86" t="e">
        <f t="shared" ref="AB6:AF7" si="0">C20</f>
        <v>#REF!</v>
      </c>
      <c r="AC6" s="86" t="e">
        <f t="shared" si="0"/>
        <v>#REF!</v>
      </c>
      <c r="AD6" s="86" t="e">
        <f t="shared" si="0"/>
        <v>#REF!</v>
      </c>
      <c r="AE6" s="86" t="e">
        <f t="shared" si="0"/>
        <v>#REF!</v>
      </c>
      <c r="AF6" s="86" t="e">
        <f t="shared" si="0"/>
        <v>#REF!</v>
      </c>
    </row>
    <row r="7" spans="1:32" x14ac:dyDescent="0.25">
      <c r="B7" s="24" t="s">
        <v>87</v>
      </c>
      <c r="C7" s="67" t="e">
        <f>SUM(#REF!)</f>
        <v>#REF!</v>
      </c>
      <c r="D7" s="63" t="e">
        <f>SUM(#REF!)</f>
        <v>#REF!</v>
      </c>
      <c r="E7" s="63" t="e">
        <f>SUM(#REF!)</f>
        <v>#REF!</v>
      </c>
      <c r="F7" s="63" t="e">
        <f>SUM(#REF!)</f>
        <v>#REF!</v>
      </c>
      <c r="G7" s="73" t="e">
        <f>SUM(#REF!)</f>
        <v>#REF!</v>
      </c>
      <c r="H7" s="81" t="e">
        <f>SUM(#REF!)</f>
        <v>#REF!</v>
      </c>
      <c r="I7" s="47" t="e">
        <f>SUM(#REF!)</f>
        <v>#REF!</v>
      </c>
      <c r="J7" s="47" t="e">
        <f>SUM(#REF!)</f>
        <v>#REF!</v>
      </c>
      <c r="K7" s="47" t="e">
        <f>SUM(#REF!)</f>
        <v>#REF!</v>
      </c>
      <c r="L7" s="76" t="e">
        <f>SUM(#REF!)</f>
        <v>#REF!</v>
      </c>
      <c r="M7" s="78" t="e">
        <f>SUM(#REF!)</f>
        <v>#REF!</v>
      </c>
      <c r="N7" s="63" t="e">
        <f>SUM(#REF!)</f>
        <v>#REF!</v>
      </c>
      <c r="O7" s="63" t="e">
        <f>SUM(#REF!)</f>
        <v>#REF!</v>
      </c>
      <c r="P7" s="63" t="e">
        <f>SUM(#REF!)</f>
        <v>#REF!</v>
      </c>
      <c r="Q7" s="68" t="e">
        <f>SUM(#REF!)</f>
        <v>#REF!</v>
      </c>
      <c r="Z7">
        <v>3</v>
      </c>
      <c r="AA7" t="s">
        <v>87</v>
      </c>
      <c r="AB7" s="86" t="e">
        <f t="shared" si="0"/>
        <v>#REF!</v>
      </c>
      <c r="AC7" s="86" t="e">
        <f t="shared" si="0"/>
        <v>#REF!</v>
      </c>
      <c r="AD7" s="86" t="e">
        <f t="shared" si="0"/>
        <v>#REF!</v>
      </c>
      <c r="AE7" s="86" t="e">
        <f t="shared" si="0"/>
        <v>#REF!</v>
      </c>
      <c r="AF7" s="86" t="e">
        <f t="shared" si="0"/>
        <v>#REF!</v>
      </c>
    </row>
    <row r="8" spans="1:32" x14ac:dyDescent="0.25">
      <c r="B8" s="24" t="s">
        <v>89</v>
      </c>
      <c r="C8" s="67" t="e">
        <f>SUM(#REF!)</f>
        <v>#REF!</v>
      </c>
      <c r="D8" s="63" t="e">
        <f>SUM(#REF!)</f>
        <v>#REF!</v>
      </c>
      <c r="E8" s="63" t="e">
        <f>SUM(#REF!)</f>
        <v>#REF!</v>
      </c>
      <c r="F8" s="63" t="e">
        <f>SUM(#REF!)</f>
        <v>#REF!</v>
      </c>
      <c r="G8" s="73" t="e">
        <f>SUM(#REF!)</f>
        <v>#REF!</v>
      </c>
      <c r="H8" s="81" t="e">
        <f>SUM(#REF!)</f>
        <v>#REF!</v>
      </c>
      <c r="I8" s="47" t="e">
        <f>SUM(#REF!)</f>
        <v>#REF!</v>
      </c>
      <c r="J8" s="47" t="e">
        <f>SUM(#REF!)</f>
        <v>#REF!</v>
      </c>
      <c r="K8" s="47" t="e">
        <f>SUM(#REF!)</f>
        <v>#REF!</v>
      </c>
      <c r="L8" s="76" t="e">
        <f>SUM(#REF!)</f>
        <v>#REF!</v>
      </c>
      <c r="M8" s="78" t="e">
        <f>SUM(#REF!)</f>
        <v>#REF!</v>
      </c>
      <c r="N8" s="63" t="e">
        <f>SUM(#REF!)</f>
        <v>#REF!</v>
      </c>
      <c r="O8" s="63" t="e">
        <f>SUM(#REF!)</f>
        <v>#REF!</v>
      </c>
      <c r="P8" s="63" t="e">
        <f>SUM(#REF!)</f>
        <v>#REF!</v>
      </c>
      <c r="Q8" s="68" t="e">
        <f>SUM(#REF!)</f>
        <v>#REF!</v>
      </c>
      <c r="Z8">
        <v>4</v>
      </c>
      <c r="AA8" t="s">
        <v>93</v>
      </c>
      <c r="AB8" s="86" t="e">
        <f>C24</f>
        <v>#REF!</v>
      </c>
      <c r="AC8" s="86" t="e">
        <f>D24</f>
        <v>#REF!</v>
      </c>
      <c r="AD8" s="86" t="e">
        <f>E24</f>
        <v>#REF!</v>
      </c>
      <c r="AE8" s="86" t="e">
        <f>F24</f>
        <v>#REF!</v>
      </c>
      <c r="AF8" s="86" t="e">
        <f>G24</f>
        <v>#REF!</v>
      </c>
    </row>
    <row r="9" spans="1:32" x14ac:dyDescent="0.25">
      <c r="B9" s="24" t="s">
        <v>92</v>
      </c>
      <c r="C9" s="67" t="e">
        <f>SUM(#REF!)</f>
        <v>#REF!</v>
      </c>
      <c r="D9" s="63" t="e">
        <f>SUM(#REF!)</f>
        <v>#REF!</v>
      </c>
      <c r="E9" s="63" t="e">
        <f>SUM(#REF!)</f>
        <v>#REF!</v>
      </c>
      <c r="F9" s="63" t="e">
        <f>SUM(#REF!)</f>
        <v>#REF!</v>
      </c>
      <c r="G9" s="73" t="e">
        <f>SUM(#REF!)</f>
        <v>#REF!</v>
      </c>
      <c r="H9" s="81" t="e">
        <f>SUM(#REF!)</f>
        <v>#REF!</v>
      </c>
      <c r="I9" s="47" t="e">
        <f>SUM(#REF!)</f>
        <v>#REF!</v>
      </c>
      <c r="J9" s="47" t="e">
        <f>SUM(#REF!)</f>
        <v>#REF!</v>
      </c>
      <c r="K9" s="47" t="e">
        <f>SUM(#REF!)</f>
        <v>#REF!</v>
      </c>
      <c r="L9" s="76" t="e">
        <f>SUM(#REF!)</f>
        <v>#REF!</v>
      </c>
      <c r="M9" s="78" t="e">
        <f>SUM(#REF!)</f>
        <v>#REF!</v>
      </c>
      <c r="N9" s="63" t="e">
        <f>SUM(#REF!)</f>
        <v>#REF!</v>
      </c>
      <c r="O9" s="63" t="e">
        <f>SUM(#REF!)</f>
        <v>#REF!</v>
      </c>
      <c r="P9" s="63" t="e">
        <f>SUM(#REF!)</f>
        <v>#REF!</v>
      </c>
      <c r="Q9" s="68" t="e">
        <f>SUM(#REF!)</f>
        <v>#REF!</v>
      </c>
      <c r="Z9">
        <v>5</v>
      </c>
      <c r="AA9" t="s">
        <v>92</v>
      </c>
      <c r="AB9" s="86" t="e">
        <f>C23</f>
        <v>#REF!</v>
      </c>
      <c r="AC9" s="86" t="e">
        <f>D23</f>
        <v>#REF!</v>
      </c>
      <c r="AD9" s="86" t="e">
        <f>E23</f>
        <v>#REF!</v>
      </c>
      <c r="AE9" s="86" t="e">
        <f>F23</f>
        <v>#REF!</v>
      </c>
      <c r="AF9" s="86" t="e">
        <f>G23</f>
        <v>#REF!</v>
      </c>
    </row>
    <row r="10" spans="1:32" x14ac:dyDescent="0.25">
      <c r="B10" s="24" t="s">
        <v>93</v>
      </c>
      <c r="C10" s="67" t="e">
        <f>SUM(#REF!)</f>
        <v>#REF!</v>
      </c>
      <c r="D10" s="63" t="e">
        <f>SUM(#REF!)</f>
        <v>#REF!</v>
      </c>
      <c r="E10" s="63" t="e">
        <f>SUM(#REF!)</f>
        <v>#REF!</v>
      </c>
      <c r="F10" s="63" t="e">
        <f>SUM(#REF!)</f>
        <v>#REF!</v>
      </c>
      <c r="G10" s="73" t="e">
        <f>SUM(#REF!)</f>
        <v>#REF!</v>
      </c>
      <c r="H10" s="81" t="e">
        <f>SUM(#REF!)</f>
        <v>#REF!</v>
      </c>
      <c r="I10" s="47" t="e">
        <f>SUM(#REF!)</f>
        <v>#REF!</v>
      </c>
      <c r="J10" s="47" t="e">
        <f>SUM(#REF!)</f>
        <v>#REF!</v>
      </c>
      <c r="K10" s="47" t="e">
        <f>SUM(#REF!)</f>
        <v>#REF!</v>
      </c>
      <c r="L10" s="76" t="e">
        <f>SUM(#REF!)</f>
        <v>#REF!</v>
      </c>
      <c r="M10" s="78" t="e">
        <f>SUM(#REF!)</f>
        <v>#REF!</v>
      </c>
      <c r="N10" s="63" t="e">
        <f>SUM(#REF!)</f>
        <v>#REF!</v>
      </c>
      <c r="O10" s="63" t="e">
        <f>SUM(#REF!)</f>
        <v>#REF!</v>
      </c>
      <c r="P10" s="63" t="e">
        <f>SUM(#REF!)</f>
        <v>#REF!</v>
      </c>
      <c r="Q10" s="68" t="e">
        <f>SUM(#REF!)</f>
        <v>#REF!</v>
      </c>
      <c r="Z10">
        <v>6</v>
      </c>
      <c r="AA10" t="s">
        <v>97</v>
      </c>
      <c r="AB10" s="86" t="e">
        <f>C27</f>
        <v>#REF!</v>
      </c>
      <c r="AC10" s="86" t="e">
        <f>D27</f>
        <v>#REF!</v>
      </c>
      <c r="AD10" s="86" t="e">
        <f>E27</f>
        <v>#REF!</v>
      </c>
      <c r="AE10" s="86" t="e">
        <f>F27</f>
        <v>#REF!</v>
      </c>
      <c r="AF10" s="86" t="e">
        <f>G27</f>
        <v>#REF!</v>
      </c>
    </row>
    <row r="11" spans="1:32" x14ac:dyDescent="0.25">
      <c r="B11" s="24" t="s">
        <v>94</v>
      </c>
      <c r="C11" s="67" t="e">
        <f>SUM(#REF!)</f>
        <v>#REF!</v>
      </c>
      <c r="D11" s="63" t="e">
        <f>SUM(#REF!)</f>
        <v>#REF!</v>
      </c>
      <c r="E11" s="63" t="e">
        <f>SUM(#REF!)</f>
        <v>#REF!</v>
      </c>
      <c r="F11" s="63" t="e">
        <f>SUM(#REF!)</f>
        <v>#REF!</v>
      </c>
      <c r="G11" s="73" t="e">
        <f>SUM(#REF!)</f>
        <v>#REF!</v>
      </c>
      <c r="H11" s="81" t="e">
        <f>SUM(#REF!)</f>
        <v>#REF!</v>
      </c>
      <c r="I11" s="47" t="e">
        <f>SUM(#REF!)</f>
        <v>#REF!</v>
      </c>
      <c r="J11" s="47" t="e">
        <f>SUM(#REF!)</f>
        <v>#REF!</v>
      </c>
      <c r="K11" s="47" t="e">
        <f>SUM(#REF!)</f>
        <v>#REF!</v>
      </c>
      <c r="L11" s="76" t="e">
        <f>SUM(#REF!)</f>
        <v>#REF!</v>
      </c>
      <c r="M11" s="78" t="e">
        <f>SUM(#REF!)</f>
        <v>#REF!</v>
      </c>
      <c r="N11" s="63" t="e">
        <f>SUM(#REF!)</f>
        <v>#REF!</v>
      </c>
      <c r="O11" s="63" t="e">
        <f>SUM(#REF!)</f>
        <v>#REF!</v>
      </c>
      <c r="P11" s="63" t="e">
        <f>SUM(#REF!)</f>
        <v>#REF!</v>
      </c>
      <c r="Q11" s="68" t="e">
        <f>SUM(#REF!)</f>
        <v>#REF!</v>
      </c>
      <c r="Z11">
        <v>7</v>
      </c>
      <c r="AA11" t="s">
        <v>89</v>
      </c>
      <c r="AB11" s="86" t="e">
        <f>C22</f>
        <v>#REF!</v>
      </c>
      <c r="AC11" s="86" t="e">
        <f>D22</f>
        <v>#REF!</v>
      </c>
      <c r="AD11" s="86" t="e">
        <f>E22</f>
        <v>#REF!</v>
      </c>
      <c r="AE11" s="86" t="e">
        <f>F22</f>
        <v>#REF!</v>
      </c>
      <c r="AF11" s="86" t="e">
        <f>G22</f>
        <v>#REF!</v>
      </c>
    </row>
    <row r="12" spans="1:32" x14ac:dyDescent="0.25">
      <c r="B12" s="24" t="s">
        <v>95</v>
      </c>
      <c r="C12" s="67" t="e">
        <f>SUM(#REF!)</f>
        <v>#REF!</v>
      </c>
      <c r="D12" s="63" t="e">
        <f>SUM(#REF!)</f>
        <v>#REF!</v>
      </c>
      <c r="E12" s="63" t="e">
        <f>SUM(#REF!)</f>
        <v>#REF!</v>
      </c>
      <c r="F12" s="63" t="e">
        <f>SUM(#REF!)</f>
        <v>#REF!</v>
      </c>
      <c r="G12" s="73" t="e">
        <f>SUM(#REF!)</f>
        <v>#REF!</v>
      </c>
      <c r="H12" s="81" t="e">
        <f>SUM(#REF!)</f>
        <v>#REF!</v>
      </c>
      <c r="I12" s="47" t="e">
        <f>SUM(#REF!)</f>
        <v>#REF!</v>
      </c>
      <c r="J12" s="47" t="e">
        <f>SUM(#REF!)</f>
        <v>#REF!</v>
      </c>
      <c r="K12" s="47" t="e">
        <f>SUM(#REF!)</f>
        <v>#REF!</v>
      </c>
      <c r="L12" s="76" t="e">
        <f>SUM(#REF!)</f>
        <v>#REF!</v>
      </c>
      <c r="M12" s="78" t="e">
        <f>SUM(#REF!)</f>
        <v>#REF!</v>
      </c>
      <c r="N12" s="63" t="e">
        <f>SUM(#REF!)</f>
        <v>#REF!</v>
      </c>
      <c r="O12" s="63" t="e">
        <f>SUM(#REF!)</f>
        <v>#REF!</v>
      </c>
      <c r="P12" s="63" t="e">
        <f>SUM(#REF!)</f>
        <v>#REF!</v>
      </c>
      <c r="Q12" s="68" t="e">
        <f>SUM(#REF!)</f>
        <v>#REF!</v>
      </c>
      <c r="Z12">
        <v>8</v>
      </c>
      <c r="AA12" t="s">
        <v>94</v>
      </c>
      <c r="AB12" s="86" t="e">
        <f>C25</f>
        <v>#REF!</v>
      </c>
      <c r="AC12" s="86" t="e">
        <f>D25</f>
        <v>#REF!</v>
      </c>
      <c r="AD12" s="86" t="e">
        <f>E25</f>
        <v>#REF!</v>
      </c>
      <c r="AE12" s="86" t="e">
        <f>F25</f>
        <v>#REF!</v>
      </c>
      <c r="AF12" s="86" t="e">
        <f>G25</f>
        <v>#REF!</v>
      </c>
    </row>
    <row r="13" spans="1:32" x14ac:dyDescent="0.25">
      <c r="B13" s="25" t="s">
        <v>97</v>
      </c>
      <c r="C13" s="69" t="e">
        <f>SUM(#REF!)</f>
        <v>#REF!</v>
      </c>
      <c r="D13" s="70" t="e">
        <f>SUM(#REF!)</f>
        <v>#REF!</v>
      </c>
      <c r="E13" s="70" t="e">
        <f>SUM(#REF!)</f>
        <v>#REF!</v>
      </c>
      <c r="F13" s="70" t="e">
        <f>SUM(#REF!)</f>
        <v>#REF!</v>
      </c>
      <c r="G13" s="74" t="e">
        <f>SUM(#REF!)</f>
        <v>#REF!</v>
      </c>
      <c r="H13" s="82" t="e">
        <f>SUM(#REF!)</f>
        <v>#REF!</v>
      </c>
      <c r="I13" s="57" t="e">
        <f>SUM(#REF!)</f>
        <v>#REF!</v>
      </c>
      <c r="J13" s="57" t="e">
        <f>SUM(#REF!)</f>
        <v>#REF!</v>
      </c>
      <c r="K13" s="57" t="e">
        <f>SUM(#REF!)</f>
        <v>#REF!</v>
      </c>
      <c r="L13" s="83" t="e">
        <f>SUM(#REF!)</f>
        <v>#REF!</v>
      </c>
      <c r="M13" s="84" t="e">
        <f>SUM(#REF!)</f>
        <v>#REF!</v>
      </c>
      <c r="N13" s="70" t="e">
        <f>SUM(#REF!)</f>
        <v>#REF!</v>
      </c>
      <c r="O13" s="70" t="e">
        <f>SUM(#REF!)</f>
        <v>#REF!</v>
      </c>
      <c r="P13" s="70" t="e">
        <f>SUM(#REF!)</f>
        <v>#REF!</v>
      </c>
      <c r="Q13" s="71" t="e">
        <f>SUM(#REF!)</f>
        <v>#REF!</v>
      </c>
    </row>
    <row r="16" spans="1:32" x14ac:dyDescent="0.25">
      <c r="B16" s="157"/>
    </row>
    <row r="17" spans="1:13" x14ac:dyDescent="0.25">
      <c r="B17" s="158" t="s">
        <v>107</v>
      </c>
      <c r="C17" s="165" t="s">
        <v>108</v>
      </c>
      <c r="D17" s="166"/>
      <c r="E17" s="166"/>
      <c r="F17" s="166"/>
      <c r="G17" s="169"/>
      <c r="H17" s="168" t="s">
        <v>109</v>
      </c>
      <c r="I17" s="166"/>
      <c r="J17" s="166"/>
      <c r="K17" s="166"/>
      <c r="L17" s="169"/>
    </row>
    <row r="18" spans="1:13" x14ac:dyDescent="0.25">
      <c r="B18" s="23" t="s">
        <v>105</v>
      </c>
      <c r="C18" s="21" t="s">
        <v>9</v>
      </c>
      <c r="D18" s="19" t="s">
        <v>10</v>
      </c>
      <c r="E18" s="19" t="s">
        <v>11</v>
      </c>
      <c r="F18" s="19" t="s">
        <v>12</v>
      </c>
      <c r="G18" s="60" t="s">
        <v>13</v>
      </c>
      <c r="H18" s="21" t="s">
        <v>9</v>
      </c>
      <c r="I18" s="19" t="s">
        <v>10</v>
      </c>
      <c r="J18" s="19" t="s">
        <v>11</v>
      </c>
      <c r="K18" s="19" t="s">
        <v>12</v>
      </c>
      <c r="L18" s="60" t="s">
        <v>13</v>
      </c>
      <c r="M18" s="86"/>
    </row>
    <row r="19" spans="1:13" x14ac:dyDescent="0.25">
      <c r="B19" s="24" t="s">
        <v>81</v>
      </c>
      <c r="C19" s="37" t="e">
        <f>M5-H5</f>
        <v>#REF!</v>
      </c>
      <c r="D19" s="32" t="e">
        <f>N5-I5</f>
        <v>#REF!</v>
      </c>
      <c r="E19" s="32" t="e">
        <f>O5-J5</f>
        <v>#REF!</v>
      </c>
      <c r="F19" s="32" t="e">
        <f t="shared" ref="C19:G27" si="1">P5-K5</f>
        <v>#REF!</v>
      </c>
      <c r="G19" s="38" t="e">
        <f t="shared" si="1"/>
        <v>#REF!</v>
      </c>
      <c r="H19" s="92" t="e">
        <f>C19/H5</f>
        <v>#REF!</v>
      </c>
      <c r="I19" s="85" t="e">
        <f t="shared" ref="H19:L27" si="2">D19/I5</f>
        <v>#REF!</v>
      </c>
      <c r="J19" s="155" t="e">
        <f>E19/J5</f>
        <v>#REF!</v>
      </c>
      <c r="K19" s="155" t="e">
        <f>F19/K5</f>
        <v>#REF!</v>
      </c>
      <c r="L19" s="156" t="e">
        <f>G19/L5</f>
        <v>#REF!</v>
      </c>
      <c r="M19" s="86" t="e">
        <f t="shared" ref="M19:M27" si="3">SUM(C19:G19)</f>
        <v>#REF!</v>
      </c>
    </row>
    <row r="20" spans="1:13" x14ac:dyDescent="0.25">
      <c r="A20" s="86" t="e">
        <f>SUM(C20:F20)</f>
        <v>#REF!</v>
      </c>
      <c r="B20" s="24" t="s">
        <v>86</v>
      </c>
      <c r="C20" s="37" t="e">
        <f>M6-H6</f>
        <v>#REF!</v>
      </c>
      <c r="D20" s="32" t="e">
        <f>N6-I6</f>
        <v>#REF!</v>
      </c>
      <c r="E20" s="32" t="e">
        <f t="shared" si="1"/>
        <v>#REF!</v>
      </c>
      <c r="F20" s="32" t="e">
        <f t="shared" si="1"/>
        <v>#REF!</v>
      </c>
      <c r="G20" s="38" t="e">
        <f t="shared" si="1"/>
        <v>#REF!</v>
      </c>
      <c r="H20" s="92" t="e">
        <f t="shared" si="2"/>
        <v>#REF!</v>
      </c>
      <c r="I20" s="85" t="e">
        <f t="shared" si="2"/>
        <v>#REF!</v>
      </c>
      <c r="J20" s="85" t="e">
        <f t="shared" si="2"/>
        <v>#REF!</v>
      </c>
      <c r="K20" s="85" t="e">
        <f t="shared" si="2"/>
        <v>#REF!</v>
      </c>
      <c r="L20" s="93" t="e">
        <f t="shared" si="2"/>
        <v>#REF!</v>
      </c>
      <c r="M20" s="86" t="e">
        <f t="shared" si="3"/>
        <v>#REF!</v>
      </c>
    </row>
    <row r="21" spans="1:13" x14ac:dyDescent="0.25">
      <c r="B21" s="24" t="s">
        <v>87</v>
      </c>
      <c r="C21" s="37" t="e">
        <f>M7-H7</f>
        <v>#REF!</v>
      </c>
      <c r="D21" s="32" t="e">
        <f>N7-I7</f>
        <v>#REF!</v>
      </c>
      <c r="E21" s="32" t="e">
        <f>O7-J7</f>
        <v>#REF!</v>
      </c>
      <c r="F21" s="32" t="e">
        <f>P7-K7</f>
        <v>#REF!</v>
      </c>
      <c r="G21" s="38" t="e">
        <f>Q7-L7</f>
        <v>#REF!</v>
      </c>
      <c r="H21" s="17" t="e">
        <f>C21/H7</f>
        <v>#REF!</v>
      </c>
      <c r="I21" s="15" t="e">
        <f t="shared" si="2"/>
        <v>#REF!</v>
      </c>
      <c r="J21" s="15" t="e">
        <f t="shared" si="2"/>
        <v>#REF!</v>
      </c>
      <c r="K21" s="15" t="e">
        <f t="shared" si="2"/>
        <v>#REF!</v>
      </c>
      <c r="L21" s="16" t="e">
        <f>G21/L7</f>
        <v>#REF!</v>
      </c>
      <c r="M21" s="86" t="e">
        <f t="shared" si="3"/>
        <v>#REF!</v>
      </c>
    </row>
    <row r="22" spans="1:13" x14ac:dyDescent="0.25">
      <c r="B22" s="24" t="s">
        <v>89</v>
      </c>
      <c r="C22" s="37" t="e">
        <f t="shared" si="1"/>
        <v>#REF!</v>
      </c>
      <c r="D22" s="32" t="e">
        <f t="shared" si="1"/>
        <v>#REF!</v>
      </c>
      <c r="E22" s="32" t="e">
        <f t="shared" si="1"/>
        <v>#REF!</v>
      </c>
      <c r="F22" s="32" t="e">
        <f t="shared" si="1"/>
        <v>#REF!</v>
      </c>
      <c r="G22" s="38" t="e">
        <f t="shared" si="1"/>
        <v>#REF!</v>
      </c>
      <c r="H22" s="17" t="e">
        <f t="shared" si="2"/>
        <v>#REF!</v>
      </c>
      <c r="I22" s="15" t="e">
        <f t="shared" si="2"/>
        <v>#REF!</v>
      </c>
      <c r="J22" s="15" t="e">
        <f t="shared" si="2"/>
        <v>#REF!</v>
      </c>
      <c r="K22" s="15" t="e">
        <f t="shared" si="2"/>
        <v>#REF!</v>
      </c>
      <c r="L22" s="16" t="e">
        <f t="shared" si="2"/>
        <v>#REF!</v>
      </c>
      <c r="M22" s="86" t="e">
        <f t="shared" si="3"/>
        <v>#REF!</v>
      </c>
    </row>
    <row r="23" spans="1:13" x14ac:dyDescent="0.25">
      <c r="B23" s="24" t="s">
        <v>92</v>
      </c>
      <c r="C23" s="37" t="e">
        <f t="shared" ref="C23:E26" si="4">M9-H9</f>
        <v>#REF!</v>
      </c>
      <c r="D23" s="32" t="e">
        <f t="shared" si="4"/>
        <v>#REF!</v>
      </c>
      <c r="E23" s="32" t="e">
        <f t="shared" si="4"/>
        <v>#REF!</v>
      </c>
      <c r="F23" s="32" t="e">
        <f>P9-K9</f>
        <v>#REF!</v>
      </c>
      <c r="G23" s="38" t="e">
        <f>Q9-L9</f>
        <v>#REF!</v>
      </c>
      <c r="H23" s="17" t="e">
        <f t="shared" ref="H23:J27" si="5">C23/H9</f>
        <v>#REF!</v>
      </c>
      <c r="I23" s="15" t="e">
        <f>D23/I9</f>
        <v>#REF!</v>
      </c>
      <c r="J23" s="15" t="e">
        <f t="shared" si="5"/>
        <v>#REF!</v>
      </c>
      <c r="K23" s="15" t="e">
        <f t="shared" si="2"/>
        <v>#REF!</v>
      </c>
      <c r="L23" s="16" t="e">
        <f>G23/L9</f>
        <v>#REF!</v>
      </c>
      <c r="M23" s="86" t="e">
        <f t="shared" si="3"/>
        <v>#REF!</v>
      </c>
    </row>
    <row r="24" spans="1:13" x14ac:dyDescent="0.25">
      <c r="B24" s="24" t="s">
        <v>93</v>
      </c>
      <c r="C24" s="37" t="e">
        <f t="shared" si="4"/>
        <v>#REF!</v>
      </c>
      <c r="D24" s="32" t="e">
        <f t="shared" si="4"/>
        <v>#REF!</v>
      </c>
      <c r="E24" s="32" t="e">
        <f t="shared" si="4"/>
        <v>#REF!</v>
      </c>
      <c r="F24" s="32" t="e">
        <f t="shared" si="1"/>
        <v>#REF!</v>
      </c>
      <c r="G24" s="38" t="e">
        <f>Q10-L10</f>
        <v>#REF!</v>
      </c>
      <c r="H24" s="92" t="e">
        <f t="shared" si="5"/>
        <v>#REF!</v>
      </c>
      <c r="I24" s="85" t="e">
        <f t="shared" si="5"/>
        <v>#REF!</v>
      </c>
      <c r="J24" s="85" t="e">
        <f t="shared" si="5"/>
        <v>#REF!</v>
      </c>
      <c r="K24" s="85" t="e">
        <f t="shared" si="2"/>
        <v>#REF!</v>
      </c>
      <c r="L24" s="93" t="e">
        <f>G24/L10</f>
        <v>#REF!</v>
      </c>
      <c r="M24" s="86" t="e">
        <f t="shared" si="3"/>
        <v>#REF!</v>
      </c>
    </row>
    <row r="25" spans="1:13" x14ac:dyDescent="0.25">
      <c r="B25" s="24" t="s">
        <v>94</v>
      </c>
      <c r="C25" s="37" t="e">
        <f t="shared" si="4"/>
        <v>#REF!</v>
      </c>
      <c r="D25" s="32" t="e">
        <f t="shared" si="4"/>
        <v>#REF!</v>
      </c>
      <c r="E25" s="32" t="e">
        <f t="shared" si="4"/>
        <v>#REF!</v>
      </c>
      <c r="F25" s="32" t="e">
        <f t="shared" si="1"/>
        <v>#REF!</v>
      </c>
      <c r="G25" s="38" t="e">
        <f>Q11-L11</f>
        <v>#REF!</v>
      </c>
      <c r="H25" s="17" t="e">
        <f t="shared" si="5"/>
        <v>#REF!</v>
      </c>
      <c r="I25" s="15" t="e">
        <f t="shared" si="5"/>
        <v>#REF!</v>
      </c>
      <c r="J25" s="15" t="e">
        <f t="shared" si="5"/>
        <v>#REF!</v>
      </c>
      <c r="K25" s="15" t="e">
        <f t="shared" si="2"/>
        <v>#REF!</v>
      </c>
      <c r="L25" s="16" t="e">
        <f>G25/L11</f>
        <v>#REF!</v>
      </c>
      <c r="M25" s="86" t="e">
        <f t="shared" si="3"/>
        <v>#REF!</v>
      </c>
    </row>
    <row r="26" spans="1:13" x14ac:dyDescent="0.25">
      <c r="B26" s="24" t="s">
        <v>95</v>
      </c>
      <c r="C26" s="37" t="e">
        <f t="shared" si="4"/>
        <v>#REF!</v>
      </c>
      <c r="D26" s="32" t="e">
        <f t="shared" si="4"/>
        <v>#REF!</v>
      </c>
      <c r="E26" s="32" t="e">
        <f t="shared" si="4"/>
        <v>#REF!</v>
      </c>
      <c r="F26" s="32" t="e">
        <f t="shared" si="1"/>
        <v>#REF!</v>
      </c>
      <c r="G26" s="38" t="e">
        <f>Q12-L12</f>
        <v>#REF!</v>
      </c>
      <c r="H26" s="17" t="e">
        <f t="shared" si="5"/>
        <v>#REF!</v>
      </c>
      <c r="I26" s="15" t="e">
        <f t="shared" si="5"/>
        <v>#REF!</v>
      </c>
      <c r="J26" s="15" t="e">
        <f t="shared" si="5"/>
        <v>#REF!</v>
      </c>
      <c r="K26" s="15" t="e">
        <f t="shared" si="2"/>
        <v>#REF!</v>
      </c>
      <c r="L26" s="16" t="e">
        <f>G26/L12</f>
        <v>#REF!</v>
      </c>
      <c r="M26" s="86" t="e">
        <f t="shared" si="3"/>
        <v>#REF!</v>
      </c>
    </row>
    <row r="27" spans="1:13" ht="15.75" thickBot="1" x14ac:dyDescent="0.3">
      <c r="B27" s="25" t="s">
        <v>97</v>
      </c>
      <c r="C27" s="39" t="e">
        <f t="shared" ref="C27" si="6">M13-H13</f>
        <v>#REF!</v>
      </c>
      <c r="D27" s="33" t="e">
        <f t="shared" ref="D27:G27" si="7">N13-I13</f>
        <v>#REF!</v>
      </c>
      <c r="E27" s="33" t="e">
        <f t="shared" si="7"/>
        <v>#REF!</v>
      </c>
      <c r="F27" s="32" t="e">
        <f t="shared" si="1"/>
        <v>#REF!</v>
      </c>
      <c r="G27" s="40" t="e">
        <f t="shared" si="7"/>
        <v>#REF!</v>
      </c>
      <c r="H27" s="36" t="e">
        <f t="shared" si="5"/>
        <v>#REF!</v>
      </c>
      <c r="I27" s="34" t="e">
        <f t="shared" si="5"/>
        <v>#REF!</v>
      </c>
      <c r="J27" s="34" t="e">
        <f t="shared" si="5"/>
        <v>#REF!</v>
      </c>
      <c r="K27" s="15" t="e">
        <f t="shared" si="2"/>
        <v>#REF!</v>
      </c>
      <c r="L27" s="35" t="e">
        <f>G27/L13</f>
        <v>#REF!</v>
      </c>
      <c r="M27" s="86" t="e">
        <f t="shared" si="3"/>
        <v>#REF!</v>
      </c>
    </row>
    <row r="29" spans="1:13" x14ac:dyDescent="0.25">
      <c r="B29" s="97" t="s">
        <v>110</v>
      </c>
      <c r="C29" s="96" t="s">
        <v>9</v>
      </c>
      <c r="D29" s="96" t="s">
        <v>10</v>
      </c>
      <c r="E29" s="96" t="s">
        <v>116</v>
      </c>
      <c r="F29" s="96" t="s">
        <v>117</v>
      </c>
      <c r="G29" s="96" t="s">
        <v>111</v>
      </c>
    </row>
    <row r="30" spans="1:13" x14ac:dyDescent="0.25">
      <c r="B30" s="151" t="s">
        <v>112</v>
      </c>
      <c r="C30" s="152" t="e">
        <f>C19/$G30</f>
        <v>#REF!</v>
      </c>
      <c r="D30" s="152" t="e">
        <f>D19/$G$30</f>
        <v>#REF!</v>
      </c>
      <c r="E30" s="152" t="e">
        <f>E19/$G$30</f>
        <v>#REF!</v>
      </c>
      <c r="F30" s="152" t="e">
        <f>F19/$G$30</f>
        <v>#REF!</v>
      </c>
      <c r="G30" s="153" t="e">
        <f>SUM(C19:F19)</f>
        <v>#REF!</v>
      </c>
    </row>
    <row r="31" spans="1:13" x14ac:dyDescent="0.25">
      <c r="B31" s="100" t="s">
        <v>118</v>
      </c>
      <c r="C31" s="101" t="e">
        <f>C20/$G31</f>
        <v>#REF!</v>
      </c>
      <c r="D31" s="101" t="e">
        <f>D20/$G31</f>
        <v>#REF!</v>
      </c>
      <c r="E31" s="101" t="e">
        <f>E20/$G31</f>
        <v>#REF!</v>
      </c>
      <c r="F31" s="101" t="e">
        <f>F20/$G31</f>
        <v>#REF!</v>
      </c>
      <c r="G31" s="102" t="e">
        <f>SUM(C20:F20)</f>
        <v>#REF!</v>
      </c>
      <c r="I31" s="149" t="e">
        <f>SUM(C31:D31)</f>
        <v>#REF!</v>
      </c>
    </row>
    <row r="32" spans="1:13" x14ac:dyDescent="0.25">
      <c r="B32" s="103" t="str">
        <f>B21</f>
        <v>Colorectal</v>
      </c>
      <c r="C32" s="104" t="e">
        <f t="shared" ref="C32:F32" si="8">C21/$G32</f>
        <v>#REF!</v>
      </c>
      <c r="D32" s="104" t="e">
        <f t="shared" si="8"/>
        <v>#REF!</v>
      </c>
      <c r="E32" s="104" t="e">
        <f t="shared" si="8"/>
        <v>#REF!</v>
      </c>
      <c r="F32" s="104" t="e">
        <f t="shared" si="8"/>
        <v>#REF!</v>
      </c>
      <c r="G32" s="99" t="e">
        <f>SUM(C21:F21)</f>
        <v>#REF!</v>
      </c>
    </row>
    <row r="33" spans="2:7" x14ac:dyDescent="0.25">
      <c r="B33" s="103" t="str">
        <f t="shared" ref="B33:B38" si="9">B22</f>
        <v>Gynaecological</v>
      </c>
      <c r="C33" s="104" t="e">
        <f t="shared" ref="C33:F33" si="10">C22/$G33</f>
        <v>#REF!</v>
      </c>
      <c r="D33" s="104" t="e">
        <f t="shared" si="10"/>
        <v>#REF!</v>
      </c>
      <c r="E33" s="104" t="e">
        <f t="shared" si="10"/>
        <v>#REF!</v>
      </c>
      <c r="F33" s="104" t="e">
        <f t="shared" si="10"/>
        <v>#REF!</v>
      </c>
      <c r="G33" s="99" t="e">
        <f>SUM(C22:F22)</f>
        <v>#REF!</v>
      </c>
    </row>
    <row r="34" spans="2:7" x14ac:dyDescent="0.25">
      <c r="B34" s="103" t="str">
        <f t="shared" si="9"/>
        <v>Lung</v>
      </c>
      <c r="C34" s="104" t="e">
        <f t="shared" ref="C34:F34" si="11">C23/$G34</f>
        <v>#REF!</v>
      </c>
      <c r="D34" s="104" t="e">
        <f t="shared" si="11"/>
        <v>#REF!</v>
      </c>
      <c r="E34" s="104" t="e">
        <f t="shared" si="11"/>
        <v>#REF!</v>
      </c>
      <c r="F34" s="104" t="e">
        <f t="shared" si="11"/>
        <v>#REF!</v>
      </c>
      <c r="G34" s="99" t="e">
        <f>SUM(C23:F23)</f>
        <v>#REF!</v>
      </c>
    </row>
    <row r="35" spans="2:7" x14ac:dyDescent="0.25">
      <c r="B35" s="103" t="str">
        <f t="shared" si="9"/>
        <v>Melanoma</v>
      </c>
      <c r="C35" s="104" t="e">
        <f t="shared" ref="C35:F35" si="12">C24/$G35</f>
        <v>#REF!</v>
      </c>
      <c r="D35" s="104" t="e">
        <f t="shared" si="12"/>
        <v>#REF!</v>
      </c>
      <c r="E35" s="104" t="e">
        <f t="shared" si="12"/>
        <v>#REF!</v>
      </c>
      <c r="F35" s="104" t="e">
        <f t="shared" si="12"/>
        <v>#REF!</v>
      </c>
      <c r="G35" s="99" t="e">
        <f t="shared" ref="G35:G38" si="13">SUM(C24:F24)</f>
        <v>#REF!</v>
      </c>
    </row>
    <row r="36" spans="2:7" x14ac:dyDescent="0.25">
      <c r="B36" s="103" t="str">
        <f t="shared" si="9"/>
        <v>Oesophago-gastric</v>
      </c>
      <c r="C36" s="104" t="e">
        <f t="shared" ref="C36:F36" si="14">C25/$G36</f>
        <v>#REF!</v>
      </c>
      <c r="D36" s="104" t="e">
        <f t="shared" si="14"/>
        <v>#REF!</v>
      </c>
      <c r="E36" s="104" t="e">
        <f t="shared" si="14"/>
        <v>#REF!</v>
      </c>
      <c r="F36" s="104" t="e">
        <f t="shared" si="14"/>
        <v>#REF!</v>
      </c>
      <c r="G36" s="99" t="e">
        <f t="shared" si="13"/>
        <v>#REF!</v>
      </c>
    </row>
    <row r="37" spans="2:7" x14ac:dyDescent="0.25">
      <c r="B37" s="103" t="str">
        <f t="shared" si="9"/>
        <v>Prostate</v>
      </c>
      <c r="C37" s="104" t="e">
        <f t="shared" ref="C37:F37" si="15">C26/$G37</f>
        <v>#REF!</v>
      </c>
      <c r="D37" s="104" t="e">
        <f t="shared" si="15"/>
        <v>#REF!</v>
      </c>
      <c r="E37" s="104" t="e">
        <f t="shared" si="15"/>
        <v>#REF!</v>
      </c>
      <c r="F37" s="104" t="e">
        <f t="shared" si="15"/>
        <v>#REF!</v>
      </c>
      <c r="G37" s="99" t="e">
        <f t="shared" si="13"/>
        <v>#REF!</v>
      </c>
    </row>
    <row r="38" spans="2:7" x14ac:dyDescent="0.25">
      <c r="B38" s="103" t="str">
        <f t="shared" si="9"/>
        <v>Urological excl prostate</v>
      </c>
      <c r="C38" s="104" t="e">
        <f t="shared" ref="C38:F38" si="16">C27/$G38</f>
        <v>#REF!</v>
      </c>
      <c r="D38" s="104" t="e">
        <f t="shared" si="16"/>
        <v>#REF!</v>
      </c>
      <c r="E38" s="104" t="e">
        <f t="shared" si="16"/>
        <v>#REF!</v>
      </c>
      <c r="F38" s="104" t="e">
        <f t="shared" si="16"/>
        <v>#REF!</v>
      </c>
      <c r="G38" s="99" t="e">
        <f t="shared" si="13"/>
        <v>#REF!</v>
      </c>
    </row>
    <row r="40" spans="2:7" ht="14.45" customHeight="1" x14ac:dyDescent="0.25">
      <c r="B40" s="158" t="s">
        <v>107</v>
      </c>
      <c r="C40" s="163" t="s">
        <v>119</v>
      </c>
      <c r="D40" s="164"/>
      <c r="E40" s="163" t="s">
        <v>120</v>
      </c>
      <c r="F40" s="164"/>
    </row>
    <row r="41" spans="2:7" x14ac:dyDescent="0.25">
      <c r="B41" s="23" t="s">
        <v>105</v>
      </c>
      <c r="C41" s="21" t="s">
        <v>121</v>
      </c>
      <c r="D41" s="22" t="s">
        <v>122</v>
      </c>
      <c r="E41" s="21" t="s">
        <v>121</v>
      </c>
      <c r="F41" s="22" t="s">
        <v>122</v>
      </c>
    </row>
    <row r="42" spans="2:7" x14ac:dyDescent="0.25">
      <c r="B42" s="24" t="s">
        <v>81</v>
      </c>
      <c r="C42" s="37" t="e">
        <f>SUM(C19:D19)</f>
        <v>#REF!</v>
      </c>
      <c r="D42" s="38" t="e">
        <f t="shared" ref="D42:D50" si="17">SUM(E19:F19)</f>
        <v>#REF!</v>
      </c>
      <c r="E42" s="154" t="e">
        <f t="shared" ref="E42:E50" si="18">C42/SUM(H5:I5)</f>
        <v>#REF!</v>
      </c>
      <c r="F42" s="93" t="e">
        <f t="shared" ref="F42:F50" si="19">D42/SUM(J5:K5)</f>
        <v>#REF!</v>
      </c>
    </row>
    <row r="43" spans="2:7" x14ac:dyDescent="0.25">
      <c r="B43" s="24" t="s">
        <v>86</v>
      </c>
      <c r="C43" s="37" t="e">
        <f t="shared" ref="C43:C50" si="20">SUM(C20:D20)</f>
        <v>#REF!</v>
      </c>
      <c r="D43" s="38" t="e">
        <f t="shared" si="17"/>
        <v>#REF!</v>
      </c>
      <c r="E43" s="14" t="e">
        <f t="shared" si="18"/>
        <v>#REF!</v>
      </c>
      <c r="F43" s="16" t="e">
        <f t="shared" si="19"/>
        <v>#REF!</v>
      </c>
    </row>
    <row r="44" spans="2:7" x14ac:dyDescent="0.25">
      <c r="B44" s="24" t="s">
        <v>87</v>
      </c>
      <c r="C44" s="37" t="e">
        <f t="shared" si="20"/>
        <v>#REF!</v>
      </c>
      <c r="D44" s="38" t="e">
        <f t="shared" si="17"/>
        <v>#REF!</v>
      </c>
      <c r="E44" s="14" t="e">
        <f t="shared" si="18"/>
        <v>#REF!</v>
      </c>
      <c r="F44" s="16" t="e">
        <f t="shared" si="19"/>
        <v>#REF!</v>
      </c>
    </row>
    <row r="45" spans="2:7" x14ac:dyDescent="0.25">
      <c r="B45" s="24" t="s">
        <v>89</v>
      </c>
      <c r="C45" s="37" t="e">
        <f t="shared" si="20"/>
        <v>#REF!</v>
      </c>
      <c r="D45" s="38" t="e">
        <f t="shared" si="17"/>
        <v>#REF!</v>
      </c>
      <c r="E45" s="14" t="e">
        <f t="shared" si="18"/>
        <v>#REF!</v>
      </c>
      <c r="F45" s="16" t="e">
        <f t="shared" si="19"/>
        <v>#REF!</v>
      </c>
    </row>
    <row r="46" spans="2:7" x14ac:dyDescent="0.25">
      <c r="B46" s="24" t="s">
        <v>92</v>
      </c>
      <c r="C46" s="37" t="e">
        <f t="shared" si="20"/>
        <v>#REF!</v>
      </c>
      <c r="D46" s="38" t="e">
        <f t="shared" si="17"/>
        <v>#REF!</v>
      </c>
      <c r="E46" s="14" t="e">
        <f t="shared" si="18"/>
        <v>#REF!</v>
      </c>
      <c r="F46" s="16" t="e">
        <f t="shared" si="19"/>
        <v>#REF!</v>
      </c>
    </row>
    <row r="47" spans="2:7" x14ac:dyDescent="0.25">
      <c r="B47" s="24" t="s">
        <v>93</v>
      </c>
      <c r="C47" s="37" t="e">
        <f t="shared" si="20"/>
        <v>#REF!</v>
      </c>
      <c r="D47" s="38" t="e">
        <f t="shared" si="17"/>
        <v>#REF!</v>
      </c>
      <c r="E47" s="14" t="e">
        <f t="shared" si="18"/>
        <v>#REF!</v>
      </c>
      <c r="F47" s="16" t="e">
        <f t="shared" si="19"/>
        <v>#REF!</v>
      </c>
    </row>
    <row r="48" spans="2:7" x14ac:dyDescent="0.25">
      <c r="B48" s="24" t="s">
        <v>94</v>
      </c>
      <c r="C48" s="37" t="e">
        <f t="shared" si="20"/>
        <v>#REF!</v>
      </c>
      <c r="D48" s="38" t="e">
        <f t="shared" si="17"/>
        <v>#REF!</v>
      </c>
      <c r="E48" s="14" t="e">
        <f t="shared" si="18"/>
        <v>#REF!</v>
      </c>
      <c r="F48" s="16" t="e">
        <f t="shared" si="19"/>
        <v>#REF!</v>
      </c>
    </row>
    <row r="49" spans="2:15" x14ac:dyDescent="0.25">
      <c r="B49" s="24" t="s">
        <v>95</v>
      </c>
      <c r="C49" s="37" t="e">
        <f t="shared" si="20"/>
        <v>#REF!</v>
      </c>
      <c r="D49" s="38" t="e">
        <f t="shared" si="17"/>
        <v>#REF!</v>
      </c>
      <c r="E49" s="14" t="e">
        <f t="shared" si="18"/>
        <v>#REF!</v>
      </c>
      <c r="F49" s="16" t="e">
        <f t="shared" si="19"/>
        <v>#REF!</v>
      </c>
    </row>
    <row r="50" spans="2:15" ht="15.75" thickBot="1" x14ac:dyDescent="0.3">
      <c r="B50" s="25" t="s">
        <v>97</v>
      </c>
      <c r="C50" s="39" t="e">
        <f t="shared" si="20"/>
        <v>#REF!</v>
      </c>
      <c r="D50" s="40" t="e">
        <f t="shared" si="17"/>
        <v>#REF!</v>
      </c>
      <c r="E50" s="89" t="e">
        <f t="shared" si="18"/>
        <v>#REF!</v>
      </c>
      <c r="F50" s="35" t="e">
        <f t="shared" si="19"/>
        <v>#REF!</v>
      </c>
    </row>
    <row r="51" spans="2:15" x14ac:dyDescent="0.25">
      <c r="C51" s="86"/>
      <c r="D51" s="86"/>
      <c r="E51" s="86"/>
      <c r="F51" s="87"/>
      <c r="G51" s="86"/>
      <c r="H51" s="88"/>
      <c r="I51" s="88"/>
      <c r="J51" s="88"/>
      <c r="K51" s="87"/>
      <c r="L51" s="88"/>
    </row>
    <row r="52" spans="2:15" x14ac:dyDescent="0.25">
      <c r="C52" s="86"/>
      <c r="D52" s="86"/>
      <c r="E52" s="86"/>
      <c r="F52" s="87"/>
      <c r="G52" s="86"/>
      <c r="H52" s="88"/>
      <c r="I52" s="88"/>
      <c r="J52" s="88"/>
      <c r="K52" s="87"/>
      <c r="L52" s="88"/>
    </row>
    <row r="53" spans="2:15" x14ac:dyDescent="0.25">
      <c r="C53" s="86"/>
      <c r="D53" s="86"/>
      <c r="E53" s="86"/>
      <c r="F53" s="87"/>
      <c r="G53" s="86"/>
      <c r="H53" s="88"/>
      <c r="I53" s="88"/>
      <c r="J53" s="88"/>
      <c r="K53" s="87"/>
      <c r="L53" s="88"/>
    </row>
    <row r="54" spans="2:15" x14ac:dyDescent="0.25">
      <c r="C54" s="86"/>
      <c r="D54" s="86"/>
      <c r="E54" s="86"/>
      <c r="F54" s="87"/>
      <c r="G54" s="86"/>
      <c r="H54" s="88"/>
      <c r="I54" s="88"/>
      <c r="J54" s="88"/>
      <c r="K54" s="87"/>
      <c r="L54" s="88"/>
    </row>
    <row r="55" spans="2:15" x14ac:dyDescent="0.25">
      <c r="C55" s="86"/>
      <c r="D55" s="86"/>
      <c r="E55" s="86"/>
      <c r="F55" s="87"/>
      <c r="G55" s="86"/>
      <c r="H55" s="88"/>
      <c r="I55" s="88"/>
      <c r="J55" s="88"/>
      <c r="K55" s="87"/>
      <c r="L55" s="88"/>
    </row>
    <row r="56" spans="2:15" x14ac:dyDescent="0.25">
      <c r="N56" s="41" t="s">
        <v>105</v>
      </c>
      <c r="O56" s="42" t="s">
        <v>121</v>
      </c>
    </row>
    <row r="57" spans="2:15" x14ac:dyDescent="0.25">
      <c r="B57" s="41" t="str">
        <f>B18</f>
        <v>Cancer site</v>
      </c>
      <c r="C57" s="42" t="str">
        <f>H18</f>
        <v>Stage 1</v>
      </c>
      <c r="N57" s="8" t="s">
        <v>95</v>
      </c>
      <c r="O57" s="85" t="e">
        <f t="shared" ref="O57:O65" si="21">VLOOKUP(N57,$B$41:$E$50,4,FALSE)</f>
        <v>#REF!</v>
      </c>
    </row>
    <row r="58" spans="2:15" x14ac:dyDescent="0.25">
      <c r="B58" s="8" t="s">
        <v>86</v>
      </c>
      <c r="C58" s="85" t="e">
        <f>VLOOKUP(B58,$B$19:$H$27,7,FALSE)</f>
        <v>#REF!</v>
      </c>
      <c r="N58" s="8" t="s">
        <v>86</v>
      </c>
      <c r="O58" s="85" t="e">
        <f t="shared" si="21"/>
        <v>#REF!</v>
      </c>
    </row>
    <row r="59" spans="2:15" x14ac:dyDescent="0.25">
      <c r="B59" s="8" t="s">
        <v>95</v>
      </c>
      <c r="C59" s="85" t="e">
        <f t="shared" ref="C59:C66" si="22">VLOOKUP(B59,$B$19:$H$27,7,FALSE)</f>
        <v>#REF!</v>
      </c>
      <c r="N59" s="8" t="s">
        <v>94</v>
      </c>
      <c r="O59" s="85" t="e">
        <f>VLOOKUP(N59,$B$41:$E$50,4,FALSE)</f>
        <v>#REF!</v>
      </c>
    </row>
    <row r="60" spans="2:15" x14ac:dyDescent="0.25">
      <c r="B60" s="8" t="s">
        <v>87</v>
      </c>
      <c r="C60" s="85" t="e">
        <f>VLOOKUP(B60,$B$19:$H$27,7,FALSE)</f>
        <v>#REF!</v>
      </c>
      <c r="N60" s="8" t="s">
        <v>81</v>
      </c>
      <c r="O60" s="85" t="e">
        <f t="shared" si="21"/>
        <v>#REF!</v>
      </c>
    </row>
    <row r="61" spans="2:15" x14ac:dyDescent="0.25">
      <c r="B61" s="8" t="s">
        <v>94</v>
      </c>
      <c r="C61" s="85" t="e">
        <f t="shared" si="22"/>
        <v>#REF!</v>
      </c>
      <c r="N61" s="8" t="s">
        <v>87</v>
      </c>
      <c r="O61" s="85" t="e">
        <f t="shared" si="21"/>
        <v>#REF!</v>
      </c>
    </row>
    <row r="62" spans="2:15" x14ac:dyDescent="0.25">
      <c r="B62" s="8" t="s">
        <v>93</v>
      </c>
      <c r="C62" s="85" t="e">
        <f t="shared" si="22"/>
        <v>#REF!</v>
      </c>
      <c r="N62" s="8" t="s">
        <v>93</v>
      </c>
      <c r="O62" s="85" t="e">
        <f t="shared" si="21"/>
        <v>#REF!</v>
      </c>
    </row>
    <row r="63" spans="2:15" x14ac:dyDescent="0.25">
      <c r="B63" s="8" t="s">
        <v>81</v>
      </c>
      <c r="C63" s="85" t="e">
        <f t="shared" si="22"/>
        <v>#REF!</v>
      </c>
      <c r="N63" s="8" t="s">
        <v>89</v>
      </c>
      <c r="O63" s="85" t="e">
        <f t="shared" si="21"/>
        <v>#REF!</v>
      </c>
    </row>
    <row r="64" spans="2:15" x14ac:dyDescent="0.25">
      <c r="B64" s="8" t="s">
        <v>89</v>
      </c>
      <c r="C64" s="85" t="e">
        <f t="shared" si="22"/>
        <v>#REF!</v>
      </c>
      <c r="N64" s="8" t="s">
        <v>97</v>
      </c>
      <c r="O64" s="85" t="e">
        <f t="shared" si="21"/>
        <v>#REF!</v>
      </c>
    </row>
    <row r="65" spans="2:15" x14ac:dyDescent="0.25">
      <c r="B65" s="8" t="s">
        <v>97</v>
      </c>
      <c r="C65" s="85" t="e">
        <f t="shared" si="22"/>
        <v>#REF!</v>
      </c>
      <c r="N65" s="8" t="s">
        <v>92</v>
      </c>
      <c r="O65" s="85" t="e">
        <f t="shared" si="21"/>
        <v>#REF!</v>
      </c>
    </row>
    <row r="66" spans="2:15" x14ac:dyDescent="0.25">
      <c r="B66" s="8" t="s">
        <v>92</v>
      </c>
      <c r="C66" s="85" t="e">
        <f t="shared" si="22"/>
        <v>#REF!</v>
      </c>
    </row>
    <row r="69" spans="2:15" x14ac:dyDescent="0.25">
      <c r="B69" s="41" t="str">
        <f>B57</f>
        <v>Cancer site</v>
      </c>
      <c r="C69" s="42" t="str">
        <f>I18</f>
        <v>Stage 2</v>
      </c>
      <c r="N69" s="41" t="s">
        <v>105</v>
      </c>
      <c r="O69" s="42" t="s">
        <v>123</v>
      </c>
    </row>
    <row r="70" spans="2:15" x14ac:dyDescent="0.25">
      <c r="B70" s="8" t="s">
        <v>95</v>
      </c>
      <c r="C70" s="15" t="e">
        <f t="shared" ref="C70:C78" si="23">VLOOKUP(B70,$B$19:$I$27,8,FALSE)</f>
        <v>#REF!</v>
      </c>
      <c r="N70" s="8" t="s">
        <v>95</v>
      </c>
      <c r="O70" s="15" t="e">
        <f t="shared" ref="O70:O78" si="24">VLOOKUP(N70,$B$42:$F$50,5,FALSE)</f>
        <v>#REF!</v>
      </c>
    </row>
    <row r="71" spans="2:15" x14ac:dyDescent="0.25">
      <c r="B71" s="8" t="s">
        <v>94</v>
      </c>
      <c r="C71" s="15" t="e">
        <f t="shared" si="23"/>
        <v>#REF!</v>
      </c>
      <c r="N71" s="8" t="s">
        <v>89</v>
      </c>
      <c r="O71" s="15" t="e">
        <f t="shared" si="24"/>
        <v>#REF!</v>
      </c>
    </row>
    <row r="72" spans="2:15" x14ac:dyDescent="0.25">
      <c r="B72" s="8" t="s">
        <v>87</v>
      </c>
      <c r="C72" s="15" t="e">
        <f t="shared" si="23"/>
        <v>#REF!</v>
      </c>
      <c r="N72" s="8" t="s">
        <v>93</v>
      </c>
      <c r="O72" s="15" t="e">
        <f t="shared" si="24"/>
        <v>#REF!</v>
      </c>
    </row>
    <row r="73" spans="2:15" x14ac:dyDescent="0.25">
      <c r="B73" s="8" t="s">
        <v>81</v>
      </c>
      <c r="C73" s="15" t="e">
        <f t="shared" si="23"/>
        <v>#REF!</v>
      </c>
      <c r="N73" s="8" t="s">
        <v>81</v>
      </c>
      <c r="O73" s="15" t="e">
        <f t="shared" si="24"/>
        <v>#REF!</v>
      </c>
    </row>
    <row r="74" spans="2:15" x14ac:dyDescent="0.25">
      <c r="B74" s="8" t="s">
        <v>92</v>
      </c>
      <c r="C74" s="15" t="e">
        <f t="shared" si="23"/>
        <v>#REF!</v>
      </c>
      <c r="N74" s="8" t="s">
        <v>87</v>
      </c>
      <c r="O74" s="15" t="e">
        <f t="shared" si="24"/>
        <v>#REF!</v>
      </c>
    </row>
    <row r="75" spans="2:15" x14ac:dyDescent="0.25">
      <c r="B75" s="8" t="s">
        <v>86</v>
      </c>
      <c r="C75" s="15" t="e">
        <f t="shared" si="23"/>
        <v>#REF!</v>
      </c>
      <c r="N75" s="8" t="s">
        <v>86</v>
      </c>
      <c r="O75" s="15" t="e">
        <f t="shared" si="24"/>
        <v>#REF!</v>
      </c>
    </row>
    <row r="76" spans="2:15" x14ac:dyDescent="0.25">
      <c r="B76" s="8" t="s">
        <v>89</v>
      </c>
      <c r="C76" s="15" t="e">
        <f t="shared" si="23"/>
        <v>#REF!</v>
      </c>
      <c r="N76" s="8" t="s">
        <v>94</v>
      </c>
      <c r="O76" s="15" t="e">
        <f t="shared" si="24"/>
        <v>#REF!</v>
      </c>
    </row>
    <row r="77" spans="2:15" x14ac:dyDescent="0.25">
      <c r="B77" s="8" t="s">
        <v>97</v>
      </c>
      <c r="C77" s="15" t="e">
        <f t="shared" si="23"/>
        <v>#REF!</v>
      </c>
      <c r="N77" s="8" t="s">
        <v>97</v>
      </c>
      <c r="O77" s="15" t="e">
        <f t="shared" si="24"/>
        <v>#REF!</v>
      </c>
    </row>
    <row r="78" spans="2:15" x14ac:dyDescent="0.25">
      <c r="B78" s="8" t="s">
        <v>93</v>
      </c>
      <c r="C78" s="15" t="e">
        <f t="shared" si="23"/>
        <v>#REF!</v>
      </c>
      <c r="N78" s="8" t="s">
        <v>92</v>
      </c>
      <c r="O78" s="15" t="e">
        <f t="shared" si="24"/>
        <v>#REF!</v>
      </c>
    </row>
    <row r="81" spans="2:3" x14ac:dyDescent="0.25">
      <c r="B81" s="41" t="str">
        <f>B69</f>
        <v>Cancer site</v>
      </c>
      <c r="C81" s="42" t="str">
        <f>J18</f>
        <v>Stage 3</v>
      </c>
    </row>
    <row r="82" spans="2:3" x14ac:dyDescent="0.25">
      <c r="B82" s="8" t="s">
        <v>95</v>
      </c>
      <c r="C82" s="15" t="e">
        <f t="shared" ref="C82:C90" si="25">VLOOKUP(B82,$B$19:$J$27,9,FALSE)</f>
        <v>#REF!</v>
      </c>
    </row>
    <row r="83" spans="2:3" x14ac:dyDescent="0.25">
      <c r="B83" s="8" t="s">
        <v>89</v>
      </c>
      <c r="C83" s="15" t="e">
        <f t="shared" si="25"/>
        <v>#REF!</v>
      </c>
    </row>
    <row r="84" spans="2:3" x14ac:dyDescent="0.25">
      <c r="B84" s="8" t="s">
        <v>81</v>
      </c>
      <c r="C84" s="15" t="e">
        <f t="shared" si="25"/>
        <v>#REF!</v>
      </c>
    </row>
    <row r="85" spans="2:3" x14ac:dyDescent="0.25">
      <c r="B85" s="8" t="s">
        <v>93</v>
      </c>
      <c r="C85" s="15" t="e">
        <f t="shared" si="25"/>
        <v>#REF!</v>
      </c>
    </row>
    <row r="86" spans="2:3" x14ac:dyDescent="0.25">
      <c r="B86" s="8" t="s">
        <v>92</v>
      </c>
      <c r="C86" s="15" t="e">
        <f t="shared" si="25"/>
        <v>#REF!</v>
      </c>
    </row>
    <row r="87" spans="2:3" x14ac:dyDescent="0.25">
      <c r="B87" s="8" t="s">
        <v>87</v>
      </c>
      <c r="C87" s="15" t="e">
        <f t="shared" si="25"/>
        <v>#REF!</v>
      </c>
    </row>
    <row r="88" spans="2:3" x14ac:dyDescent="0.25">
      <c r="B88" s="8" t="s">
        <v>86</v>
      </c>
      <c r="C88" s="15" t="e">
        <f t="shared" si="25"/>
        <v>#REF!</v>
      </c>
    </row>
    <row r="89" spans="2:3" x14ac:dyDescent="0.25">
      <c r="B89" s="8" t="s">
        <v>94</v>
      </c>
      <c r="C89" s="15" t="e">
        <f t="shared" si="25"/>
        <v>#REF!</v>
      </c>
    </row>
    <row r="90" spans="2:3" x14ac:dyDescent="0.25">
      <c r="B90" s="8" t="s">
        <v>97</v>
      </c>
      <c r="C90" s="15" t="e">
        <f t="shared" si="25"/>
        <v>#REF!</v>
      </c>
    </row>
    <row r="93" spans="2:3" x14ac:dyDescent="0.25">
      <c r="B93" s="41" t="str">
        <f>B81</f>
        <v>Cancer site</v>
      </c>
      <c r="C93" s="42" t="str">
        <f>K18</f>
        <v>Stage 4</v>
      </c>
    </row>
    <row r="94" spans="2:3" x14ac:dyDescent="0.25">
      <c r="B94" s="8" t="s">
        <v>95</v>
      </c>
      <c r="C94" s="15" t="e">
        <f t="shared" ref="C94:C102" si="26">VLOOKUP(B94,$B$18:$K$27,10,FALSE)</f>
        <v>#REF!</v>
      </c>
    </row>
    <row r="95" spans="2:3" x14ac:dyDescent="0.25">
      <c r="B95" s="8" t="s">
        <v>87</v>
      </c>
      <c r="C95" s="15" t="e">
        <f t="shared" si="26"/>
        <v>#REF!</v>
      </c>
    </row>
    <row r="96" spans="2:3" x14ac:dyDescent="0.25">
      <c r="B96" s="8" t="s">
        <v>89</v>
      </c>
      <c r="C96" s="15" t="e">
        <f t="shared" si="26"/>
        <v>#REF!</v>
      </c>
    </row>
    <row r="97" spans="2:3" x14ac:dyDescent="0.25">
      <c r="B97" s="8" t="s">
        <v>97</v>
      </c>
      <c r="C97" s="15" t="e">
        <f t="shared" si="26"/>
        <v>#REF!</v>
      </c>
    </row>
    <row r="98" spans="2:3" x14ac:dyDescent="0.25">
      <c r="B98" s="8" t="s">
        <v>81</v>
      </c>
      <c r="C98" s="15" t="e">
        <f>VLOOKUP(B98,$B$18:$K$27,10,FALSE)</f>
        <v>#REF!</v>
      </c>
    </row>
    <row r="99" spans="2:3" x14ac:dyDescent="0.25">
      <c r="B99" s="8" t="s">
        <v>94</v>
      </c>
      <c r="C99" s="15" t="e">
        <f t="shared" si="26"/>
        <v>#REF!</v>
      </c>
    </row>
    <row r="100" spans="2:3" x14ac:dyDescent="0.25">
      <c r="B100" s="8" t="s">
        <v>93</v>
      </c>
      <c r="C100" s="15" t="e">
        <f t="shared" si="26"/>
        <v>#REF!</v>
      </c>
    </row>
    <row r="101" spans="2:3" x14ac:dyDescent="0.25">
      <c r="B101" s="8" t="s">
        <v>92</v>
      </c>
      <c r="C101" s="15" t="e">
        <f t="shared" si="26"/>
        <v>#REF!</v>
      </c>
    </row>
    <row r="102" spans="2:3" x14ac:dyDescent="0.25">
      <c r="B102" s="8" t="s">
        <v>86</v>
      </c>
      <c r="C102" s="15" t="e">
        <f t="shared" si="26"/>
        <v>#REF!</v>
      </c>
    </row>
    <row r="103" spans="2:3" x14ac:dyDescent="0.25">
      <c r="C103" s="88"/>
    </row>
    <row r="106" spans="2:3" x14ac:dyDescent="0.25">
      <c r="B106" s="41" t="str">
        <f>B93</f>
        <v>Cancer site</v>
      </c>
      <c r="C106" s="42" t="str">
        <f>L18</f>
        <v>Unknown</v>
      </c>
    </row>
    <row r="107" spans="2:3" x14ac:dyDescent="0.25">
      <c r="B107" s="8" t="s">
        <v>95</v>
      </c>
      <c r="C107" s="15" t="e">
        <f>VLOOKUP(B107,$B$19:$L$27,11,FALSE)</f>
        <v>#REF!</v>
      </c>
    </row>
    <row r="108" spans="2:3" x14ac:dyDescent="0.25">
      <c r="B108" s="8" t="s">
        <v>93</v>
      </c>
      <c r="C108" s="15" t="e">
        <f t="shared" ref="C108:C115" si="27">VLOOKUP(B108,$B$19:$L$27,11,FALSE)</f>
        <v>#REF!</v>
      </c>
    </row>
    <row r="109" spans="2:3" x14ac:dyDescent="0.25">
      <c r="B109" s="8" t="s">
        <v>97</v>
      </c>
      <c r="C109" s="15" t="e">
        <f t="shared" si="27"/>
        <v>#REF!</v>
      </c>
    </row>
    <row r="110" spans="2:3" x14ac:dyDescent="0.25">
      <c r="B110" s="8" t="s">
        <v>86</v>
      </c>
      <c r="C110" s="15" t="e">
        <f t="shared" si="27"/>
        <v>#REF!</v>
      </c>
    </row>
    <row r="111" spans="2:3" x14ac:dyDescent="0.25">
      <c r="B111" s="8" t="s">
        <v>81</v>
      </c>
      <c r="C111" s="15" t="e">
        <f t="shared" si="27"/>
        <v>#REF!</v>
      </c>
    </row>
    <row r="112" spans="2:3" x14ac:dyDescent="0.25">
      <c r="B112" s="8" t="s">
        <v>94</v>
      </c>
      <c r="C112" s="15" t="e">
        <f t="shared" si="27"/>
        <v>#REF!</v>
      </c>
    </row>
    <row r="113" spans="2:3" x14ac:dyDescent="0.25">
      <c r="B113" s="8" t="s">
        <v>87</v>
      </c>
      <c r="C113" s="15" t="e">
        <f t="shared" si="27"/>
        <v>#REF!</v>
      </c>
    </row>
    <row r="114" spans="2:3" x14ac:dyDescent="0.25">
      <c r="B114" s="8" t="s">
        <v>92</v>
      </c>
      <c r="C114" s="15" t="e">
        <f t="shared" si="27"/>
        <v>#REF!</v>
      </c>
    </row>
    <row r="115" spans="2:3" x14ac:dyDescent="0.25">
      <c r="B115" s="8" t="s">
        <v>89</v>
      </c>
      <c r="C115" s="15" t="e">
        <f t="shared" si="27"/>
        <v>#REF!</v>
      </c>
    </row>
  </sheetData>
  <sortState xmlns:xlrd2="http://schemas.microsoft.com/office/spreadsheetml/2017/richdata2" ref="Y5:AE12">
    <sortCondition ref="Y5:Y12"/>
  </sortState>
  <mergeCells count="7">
    <mergeCell ref="C40:D40"/>
    <mergeCell ref="E40:F40"/>
    <mergeCell ref="C3:G3"/>
    <mergeCell ref="H3:L3"/>
    <mergeCell ref="M3:Q3"/>
    <mergeCell ref="C17:G17"/>
    <mergeCell ref="H17:L17"/>
  </mergeCells>
  <conditionalFormatting sqref="C51:L55 C19:L27 C42:F50">
    <cfRule type="cellIs" dxfId="1" priority="2" operator="less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B2558-8BBC-4406-BE25-9805D55CC68C}">
  <sheetPr>
    <tabColor theme="0" tint="-0.249977111117893"/>
  </sheetPr>
  <dimension ref="A1:P45"/>
  <sheetViews>
    <sheetView showGridLines="0" zoomScale="85" zoomScaleNormal="85" workbookViewId="0">
      <selection activeCell="J30" sqref="J30"/>
    </sheetView>
  </sheetViews>
  <sheetFormatPr defaultRowHeight="15" x14ac:dyDescent="0.25"/>
  <cols>
    <col min="1" max="1" width="18.28515625" customWidth="1"/>
    <col min="2" max="2" width="12.42578125" customWidth="1"/>
    <col min="3" max="3" width="13.5703125" customWidth="1"/>
    <col min="4" max="4" width="10.5703125" bestFit="1" customWidth="1"/>
    <col min="5" max="5" width="12.5703125" customWidth="1"/>
    <col min="6" max="6" width="11.5703125" bestFit="1" customWidth="1"/>
    <col min="7" max="7" width="14.28515625" customWidth="1"/>
    <col min="9" max="9" width="18.140625" customWidth="1"/>
    <col min="10" max="10" width="12.42578125" customWidth="1"/>
    <col min="11" max="11" width="12.28515625" customWidth="1"/>
    <col min="12" max="12" width="9.5703125" bestFit="1" customWidth="1"/>
    <col min="13" max="13" width="11.28515625" customWidth="1"/>
    <col min="14" max="14" width="9.5703125" bestFit="1" customWidth="1"/>
    <col min="15" max="15" width="13" customWidth="1"/>
  </cols>
  <sheetData>
    <row r="1" spans="1:15" ht="30.75" customHeight="1" x14ac:dyDescent="0.25">
      <c r="A1" s="148" t="s">
        <v>39</v>
      </c>
    </row>
    <row r="2" spans="1:15" x14ac:dyDescent="0.25">
      <c r="A2" s="135" t="s">
        <v>40</v>
      </c>
      <c r="B2" s="106" t="s">
        <v>41</v>
      </c>
      <c r="C2" s="106" t="s">
        <v>42</v>
      </c>
      <c r="D2" s="106" t="s">
        <v>43</v>
      </c>
      <c r="E2" s="106" t="s">
        <v>44</v>
      </c>
      <c r="F2" s="106" t="s">
        <v>45</v>
      </c>
      <c r="G2" s="107" t="s">
        <v>7</v>
      </c>
      <c r="I2" s="108" t="s">
        <v>8</v>
      </c>
      <c r="J2" s="109" t="s">
        <v>46</v>
      </c>
      <c r="K2" s="109" t="s">
        <v>47</v>
      </c>
      <c r="L2" s="109" t="s">
        <v>48</v>
      </c>
      <c r="M2" s="109" t="s">
        <v>49</v>
      </c>
      <c r="N2" s="109" t="s">
        <v>50</v>
      </c>
      <c r="O2" s="110" t="s">
        <v>7</v>
      </c>
    </row>
    <row r="3" spans="1:15" x14ac:dyDescent="0.25">
      <c r="A3" s="136">
        <v>2020</v>
      </c>
      <c r="B3" s="137">
        <f>SUM(B4:B15)</f>
        <v>50187</v>
      </c>
      <c r="C3" s="137">
        <f t="shared" ref="C3:G3" si="0">SUM(C4:C15)</f>
        <v>48717</v>
      </c>
      <c r="D3" s="137">
        <f t="shared" si="0"/>
        <v>35185</v>
      </c>
      <c r="E3" s="137">
        <f t="shared" si="0"/>
        <v>10845</v>
      </c>
      <c r="F3" s="137">
        <f t="shared" si="0"/>
        <v>104507</v>
      </c>
      <c r="G3" s="138">
        <f t="shared" si="0"/>
        <v>249441</v>
      </c>
      <c r="I3" s="139">
        <v>2020</v>
      </c>
      <c r="J3" s="140">
        <f>B18-B3</f>
        <v>1027</v>
      </c>
      <c r="K3" s="140">
        <f t="shared" ref="K3:O15" si="1">C18-C3</f>
        <v>170</v>
      </c>
      <c r="L3" s="140">
        <f t="shared" si="1"/>
        <v>-2423</v>
      </c>
      <c r="M3" s="140">
        <f t="shared" si="1"/>
        <v>294</v>
      </c>
      <c r="N3" s="140">
        <f t="shared" si="1"/>
        <v>1863</v>
      </c>
      <c r="O3" s="141">
        <f t="shared" si="1"/>
        <v>931</v>
      </c>
    </row>
    <row r="4" spans="1:15" x14ac:dyDescent="0.25">
      <c r="A4" s="111" t="s">
        <v>14</v>
      </c>
      <c r="B4" s="112">
        <v>4465</v>
      </c>
      <c r="C4" s="112">
        <v>5272</v>
      </c>
      <c r="D4" s="112">
        <v>3204</v>
      </c>
      <c r="E4" s="112">
        <v>1437</v>
      </c>
      <c r="F4" s="112">
        <v>10099</v>
      </c>
      <c r="G4" s="113">
        <v>24477</v>
      </c>
      <c r="I4" s="114" t="s">
        <v>14</v>
      </c>
      <c r="J4" s="142">
        <f>B19-B4</f>
        <v>0</v>
      </c>
      <c r="K4" s="142">
        <f t="shared" si="1"/>
        <v>-21</v>
      </c>
      <c r="L4" s="142">
        <f t="shared" si="1"/>
        <v>-29</v>
      </c>
      <c r="M4" s="142">
        <f t="shared" si="1"/>
        <v>-3</v>
      </c>
      <c r="N4" s="142">
        <f t="shared" si="1"/>
        <v>-7</v>
      </c>
      <c r="O4" s="143">
        <f t="shared" si="1"/>
        <v>-60</v>
      </c>
    </row>
    <row r="5" spans="1:15" x14ac:dyDescent="0.25">
      <c r="A5" s="117" t="s">
        <v>15</v>
      </c>
      <c r="B5" s="118">
        <v>3937</v>
      </c>
      <c r="C5" s="118">
        <v>4939</v>
      </c>
      <c r="D5" s="118">
        <v>2918</v>
      </c>
      <c r="E5" s="118">
        <v>1462</v>
      </c>
      <c r="F5" s="118">
        <v>9564</v>
      </c>
      <c r="G5" s="119">
        <v>22820</v>
      </c>
      <c r="I5" s="120" t="s">
        <v>15</v>
      </c>
      <c r="J5" s="144">
        <f t="shared" ref="J5:J15" si="2">B20-B5</f>
        <v>13</v>
      </c>
      <c r="K5" s="144">
        <f t="shared" si="1"/>
        <v>15</v>
      </c>
      <c r="L5" s="144">
        <f t="shared" si="1"/>
        <v>-20</v>
      </c>
      <c r="M5" s="144">
        <f t="shared" si="1"/>
        <v>1</v>
      </c>
      <c r="N5" s="144">
        <f t="shared" si="1"/>
        <v>-3</v>
      </c>
      <c r="O5" s="145">
        <f t="shared" si="1"/>
        <v>6</v>
      </c>
    </row>
    <row r="6" spans="1:15" x14ac:dyDescent="0.25">
      <c r="A6" s="111" t="s">
        <v>16</v>
      </c>
      <c r="B6" s="112">
        <v>3922</v>
      </c>
      <c r="C6" s="112">
        <v>5373</v>
      </c>
      <c r="D6" s="112">
        <v>3044</v>
      </c>
      <c r="E6" s="112">
        <v>1679</v>
      </c>
      <c r="F6" s="112">
        <v>10588</v>
      </c>
      <c r="G6" s="113">
        <v>24606</v>
      </c>
      <c r="I6" s="114" t="s">
        <v>16</v>
      </c>
      <c r="J6" s="142">
        <f t="shared" si="2"/>
        <v>6</v>
      </c>
      <c r="K6" s="142">
        <f t="shared" si="1"/>
        <v>8</v>
      </c>
      <c r="L6" s="142">
        <f t="shared" si="1"/>
        <v>-17</v>
      </c>
      <c r="M6" s="142">
        <f t="shared" si="1"/>
        <v>1</v>
      </c>
      <c r="N6" s="142">
        <f t="shared" si="1"/>
        <v>2</v>
      </c>
      <c r="O6" s="143">
        <f t="shared" si="1"/>
        <v>0</v>
      </c>
    </row>
    <row r="7" spans="1:15" x14ac:dyDescent="0.25">
      <c r="A7" s="117" t="s">
        <v>17</v>
      </c>
      <c r="B7" s="118">
        <v>3250</v>
      </c>
      <c r="C7" s="118">
        <v>2923</v>
      </c>
      <c r="D7" s="118">
        <v>1917</v>
      </c>
      <c r="E7" s="118">
        <v>480</v>
      </c>
      <c r="F7" s="118">
        <v>6399</v>
      </c>
      <c r="G7" s="119">
        <v>14969</v>
      </c>
      <c r="I7" s="120" t="s">
        <v>17</v>
      </c>
      <c r="J7" s="144">
        <f t="shared" si="2"/>
        <v>13</v>
      </c>
      <c r="K7" s="144">
        <f t="shared" si="1"/>
        <v>14</v>
      </c>
      <c r="L7" s="144">
        <f t="shared" si="1"/>
        <v>-35</v>
      </c>
      <c r="M7" s="144">
        <f t="shared" si="1"/>
        <v>-1</v>
      </c>
      <c r="N7" s="144">
        <f t="shared" si="1"/>
        <v>-4</v>
      </c>
      <c r="O7" s="145">
        <f t="shared" si="1"/>
        <v>-13</v>
      </c>
    </row>
    <row r="8" spans="1:15" x14ac:dyDescent="0.25">
      <c r="A8" s="111" t="s">
        <v>18</v>
      </c>
      <c r="B8" s="112">
        <v>3980</v>
      </c>
      <c r="C8" s="112">
        <v>2461</v>
      </c>
      <c r="D8" s="112">
        <v>1776</v>
      </c>
      <c r="E8" s="112">
        <v>171</v>
      </c>
      <c r="F8" s="112">
        <v>5987</v>
      </c>
      <c r="G8" s="113">
        <v>14375</v>
      </c>
      <c r="I8" s="114" t="s">
        <v>18</v>
      </c>
      <c r="J8" s="142">
        <f t="shared" si="2"/>
        <v>21</v>
      </c>
      <c r="K8" s="142">
        <f t="shared" si="1"/>
        <v>6</v>
      </c>
      <c r="L8" s="142">
        <f t="shared" si="1"/>
        <v>-24</v>
      </c>
      <c r="M8" s="142">
        <f t="shared" si="1"/>
        <v>4</v>
      </c>
      <c r="N8" s="142">
        <f t="shared" si="1"/>
        <v>-3</v>
      </c>
      <c r="O8" s="143">
        <f t="shared" si="1"/>
        <v>4</v>
      </c>
    </row>
    <row r="9" spans="1:15" x14ac:dyDescent="0.25">
      <c r="A9" s="117" t="s">
        <v>19</v>
      </c>
      <c r="B9" s="118">
        <v>4838</v>
      </c>
      <c r="C9" s="118">
        <v>3098</v>
      </c>
      <c r="D9" s="118">
        <v>2285</v>
      </c>
      <c r="E9" s="118">
        <v>263</v>
      </c>
      <c r="F9" s="118">
        <v>7751</v>
      </c>
      <c r="G9" s="119">
        <v>18235</v>
      </c>
      <c r="I9" s="120" t="s">
        <v>19</v>
      </c>
      <c r="J9" s="144">
        <f t="shared" si="2"/>
        <v>5</v>
      </c>
      <c r="K9" s="144">
        <f t="shared" si="1"/>
        <v>19</v>
      </c>
      <c r="L9" s="144">
        <f t="shared" si="1"/>
        <v>-15</v>
      </c>
      <c r="M9" s="144">
        <f t="shared" si="1"/>
        <v>2</v>
      </c>
      <c r="N9" s="144">
        <f t="shared" si="1"/>
        <v>-3</v>
      </c>
      <c r="O9" s="145">
        <f t="shared" si="1"/>
        <v>8</v>
      </c>
    </row>
    <row r="10" spans="1:15" x14ac:dyDescent="0.25">
      <c r="A10" s="111" t="s">
        <v>20</v>
      </c>
      <c r="B10" s="112">
        <v>4985</v>
      </c>
      <c r="C10" s="112">
        <v>3822</v>
      </c>
      <c r="D10" s="112">
        <v>2763</v>
      </c>
      <c r="E10" s="112">
        <v>300</v>
      </c>
      <c r="F10" s="112">
        <v>8913</v>
      </c>
      <c r="G10" s="113">
        <v>20783</v>
      </c>
      <c r="I10" s="114" t="s">
        <v>20</v>
      </c>
      <c r="J10" s="142">
        <f t="shared" si="2"/>
        <v>30</v>
      </c>
      <c r="K10" s="142">
        <f t="shared" si="1"/>
        <v>22</v>
      </c>
      <c r="L10" s="142">
        <f t="shared" si="1"/>
        <v>-26</v>
      </c>
      <c r="M10" s="142">
        <f t="shared" si="1"/>
        <v>2</v>
      </c>
      <c r="N10" s="142">
        <f t="shared" si="1"/>
        <v>3</v>
      </c>
      <c r="O10" s="143">
        <f t="shared" si="1"/>
        <v>31</v>
      </c>
    </row>
    <row r="11" spans="1:15" x14ac:dyDescent="0.25">
      <c r="A11" s="117" t="s">
        <v>21</v>
      </c>
      <c r="B11" s="118">
        <v>4438</v>
      </c>
      <c r="C11" s="118">
        <v>3734</v>
      </c>
      <c r="D11" s="118">
        <v>2555</v>
      </c>
      <c r="E11" s="118">
        <v>563</v>
      </c>
      <c r="F11" s="118">
        <v>8389</v>
      </c>
      <c r="G11" s="119">
        <v>19679</v>
      </c>
      <c r="I11" s="120" t="s">
        <v>21</v>
      </c>
      <c r="J11" s="144">
        <f t="shared" si="2"/>
        <v>49</v>
      </c>
      <c r="K11" s="144">
        <f t="shared" si="1"/>
        <v>33</v>
      </c>
      <c r="L11" s="144">
        <f t="shared" si="1"/>
        <v>-40</v>
      </c>
      <c r="M11" s="144">
        <f t="shared" si="1"/>
        <v>3</v>
      </c>
      <c r="N11" s="144">
        <f t="shared" si="1"/>
        <v>8</v>
      </c>
      <c r="O11" s="145">
        <f t="shared" si="1"/>
        <v>53</v>
      </c>
    </row>
    <row r="12" spans="1:15" x14ac:dyDescent="0.25">
      <c r="A12" s="111" t="s">
        <v>22</v>
      </c>
      <c r="B12" s="112">
        <v>4765</v>
      </c>
      <c r="C12" s="112">
        <v>4198</v>
      </c>
      <c r="D12" s="112">
        <v>3153</v>
      </c>
      <c r="E12" s="112">
        <v>953</v>
      </c>
      <c r="F12" s="112">
        <v>9841</v>
      </c>
      <c r="G12" s="113">
        <v>22910</v>
      </c>
      <c r="I12" s="114" t="s">
        <v>22</v>
      </c>
      <c r="J12" s="142">
        <f t="shared" si="2"/>
        <v>24</v>
      </c>
      <c r="K12" s="142">
        <f t="shared" si="1"/>
        <v>47</v>
      </c>
      <c r="L12" s="142">
        <f t="shared" si="1"/>
        <v>-38</v>
      </c>
      <c r="M12" s="142">
        <f t="shared" si="1"/>
        <v>-1</v>
      </c>
      <c r="N12" s="142">
        <f t="shared" si="1"/>
        <v>13</v>
      </c>
      <c r="O12" s="143">
        <f t="shared" si="1"/>
        <v>45</v>
      </c>
    </row>
    <row r="13" spans="1:15" x14ac:dyDescent="0.25">
      <c r="A13" s="117" t="s">
        <v>23</v>
      </c>
      <c r="B13" s="118">
        <v>4344</v>
      </c>
      <c r="C13" s="118">
        <v>4291</v>
      </c>
      <c r="D13" s="118">
        <v>3208</v>
      </c>
      <c r="E13" s="118">
        <v>1183</v>
      </c>
      <c r="F13" s="118">
        <v>9914</v>
      </c>
      <c r="G13" s="119">
        <v>22940</v>
      </c>
      <c r="I13" s="120" t="s">
        <v>23</v>
      </c>
      <c r="J13" s="144">
        <f t="shared" si="2"/>
        <v>67</v>
      </c>
      <c r="K13" s="144">
        <f t="shared" si="1"/>
        <v>49</v>
      </c>
      <c r="L13" s="144">
        <f t="shared" si="1"/>
        <v>-3</v>
      </c>
      <c r="M13" s="144">
        <f t="shared" si="1"/>
        <v>10</v>
      </c>
      <c r="N13" s="144">
        <f t="shared" si="1"/>
        <v>95</v>
      </c>
      <c r="O13" s="145">
        <f t="shared" si="1"/>
        <v>218</v>
      </c>
    </row>
    <row r="14" spans="1:15" x14ac:dyDescent="0.25">
      <c r="A14" s="111" t="s">
        <v>24</v>
      </c>
      <c r="B14" s="112">
        <v>3979</v>
      </c>
      <c r="C14" s="112">
        <v>4215</v>
      </c>
      <c r="D14" s="112">
        <v>3241</v>
      </c>
      <c r="E14" s="112">
        <v>1277</v>
      </c>
      <c r="F14" s="112">
        <v>9223</v>
      </c>
      <c r="G14" s="113">
        <v>21935</v>
      </c>
      <c r="I14" s="114" t="s">
        <v>24</v>
      </c>
      <c r="J14" s="142">
        <f t="shared" si="2"/>
        <v>105</v>
      </c>
      <c r="K14" s="142">
        <f t="shared" si="1"/>
        <v>5</v>
      </c>
      <c r="L14" s="142">
        <f t="shared" si="1"/>
        <v>-137</v>
      </c>
      <c r="M14" s="142">
        <f t="shared" si="1"/>
        <v>28</v>
      </c>
      <c r="N14" s="142">
        <f t="shared" si="1"/>
        <v>261</v>
      </c>
      <c r="O14" s="143">
        <f t="shared" si="1"/>
        <v>262</v>
      </c>
    </row>
    <row r="15" spans="1:15" x14ac:dyDescent="0.25">
      <c r="A15" s="123" t="s">
        <v>25</v>
      </c>
      <c r="B15" s="124">
        <v>3284</v>
      </c>
      <c r="C15" s="124">
        <v>4391</v>
      </c>
      <c r="D15" s="124">
        <v>5121</v>
      </c>
      <c r="E15" s="124">
        <v>1077</v>
      </c>
      <c r="F15" s="124">
        <v>7839</v>
      </c>
      <c r="G15" s="125">
        <v>21712</v>
      </c>
      <c r="I15" s="126" t="s">
        <v>25</v>
      </c>
      <c r="J15" s="146">
        <f t="shared" si="2"/>
        <v>694</v>
      </c>
      <c r="K15" s="146">
        <f t="shared" si="1"/>
        <v>-27</v>
      </c>
      <c r="L15" s="146">
        <f t="shared" si="1"/>
        <v>-2039</v>
      </c>
      <c r="M15" s="146">
        <f t="shared" si="1"/>
        <v>248</v>
      </c>
      <c r="N15" s="146">
        <f t="shared" si="1"/>
        <v>1501</v>
      </c>
      <c r="O15" s="147">
        <f t="shared" si="1"/>
        <v>377</v>
      </c>
    </row>
    <row r="16" spans="1:15" x14ac:dyDescent="0.25">
      <c r="B16" s="6"/>
      <c r="C16" s="6"/>
      <c r="D16" s="6"/>
      <c r="E16" s="6"/>
      <c r="F16" s="6"/>
      <c r="G16" s="6"/>
    </row>
    <row r="17" spans="1:16" x14ac:dyDescent="0.25">
      <c r="A17" s="135" t="s">
        <v>51</v>
      </c>
      <c r="B17" s="130" t="s">
        <v>52</v>
      </c>
      <c r="C17" s="130" t="s">
        <v>53</v>
      </c>
      <c r="D17" s="130" t="s">
        <v>54</v>
      </c>
      <c r="E17" s="130" t="s">
        <v>55</v>
      </c>
      <c r="F17" s="130" t="s">
        <v>56</v>
      </c>
      <c r="G17" s="131" t="s">
        <v>7</v>
      </c>
      <c r="I17" s="5" t="s">
        <v>57</v>
      </c>
    </row>
    <row r="18" spans="1:16" x14ac:dyDescent="0.25">
      <c r="A18" s="136">
        <v>2020</v>
      </c>
      <c r="B18" s="137">
        <f>SUM(B19:B30)</f>
        <v>51214</v>
      </c>
      <c r="C18" s="137">
        <f t="shared" ref="C18:F18" si="3">SUM(C19:C30)</f>
        <v>48887</v>
      </c>
      <c r="D18" s="137">
        <f t="shared" si="3"/>
        <v>32762</v>
      </c>
      <c r="E18" s="137">
        <f t="shared" si="3"/>
        <v>11139</v>
      </c>
      <c r="F18" s="137">
        <f t="shared" si="3"/>
        <v>106370</v>
      </c>
      <c r="G18" s="138">
        <f>SUM(G19:G30)</f>
        <v>250372</v>
      </c>
      <c r="I18" s="114" t="s">
        <v>14</v>
      </c>
      <c r="J18" s="160">
        <f>J4/B4</f>
        <v>0</v>
      </c>
      <c r="K18" s="160">
        <f t="shared" ref="K18:O18" si="4">K4/C4</f>
        <v>-3.983308042488619E-3</v>
      </c>
      <c r="L18" s="160">
        <f t="shared" si="4"/>
        <v>-9.0511860174781519E-3</v>
      </c>
      <c r="M18" s="160">
        <f t="shared" si="4"/>
        <v>-2.0876826722338203E-3</v>
      </c>
      <c r="N18" s="160">
        <f t="shared" si="4"/>
        <v>-6.9313793444895531E-4</v>
      </c>
      <c r="O18" s="160">
        <f t="shared" si="4"/>
        <v>-2.4512807942149773E-3</v>
      </c>
      <c r="P18" s="160">
        <f>AVERAGE(J18:O18)</f>
        <v>-3.0444325768107547E-3</v>
      </c>
    </row>
    <row r="19" spans="1:16" x14ac:dyDescent="0.25">
      <c r="A19" s="111" t="s">
        <v>14</v>
      </c>
      <c r="B19" s="112">
        <v>4465</v>
      </c>
      <c r="C19" s="112">
        <v>5251</v>
      </c>
      <c r="D19" s="112">
        <v>3175</v>
      </c>
      <c r="E19" s="112">
        <v>1434</v>
      </c>
      <c r="F19" s="112">
        <v>10092</v>
      </c>
      <c r="G19" s="113">
        <v>24417</v>
      </c>
      <c r="I19" s="120" t="s">
        <v>15</v>
      </c>
      <c r="J19" s="160">
        <f t="shared" ref="J19:J28" si="5">J5/B5</f>
        <v>3.3020066040132081E-3</v>
      </c>
      <c r="K19" s="160">
        <f t="shared" ref="K19:K29" si="6">K5/C5</f>
        <v>3.0370520348248632E-3</v>
      </c>
      <c r="L19" s="160">
        <f t="shared" ref="L19:L29" si="7">L5/D5</f>
        <v>-6.8540095956134339E-3</v>
      </c>
      <c r="M19" s="160">
        <f t="shared" ref="M19:M29" si="8">M5/E5</f>
        <v>6.8399452804377564E-4</v>
      </c>
      <c r="N19" s="160">
        <f t="shared" ref="N19:N29" si="9">N5/F5</f>
        <v>-3.1367628607277288E-4</v>
      </c>
      <c r="O19" s="160">
        <f t="shared" ref="O19:O28" si="10">O5/G5</f>
        <v>2.6292725679228745E-4</v>
      </c>
      <c r="P19" s="160">
        <f t="shared" ref="P19:P29" si="11">AVERAGE(J19:O19)</f>
        <v>1.9715756997987861E-5</v>
      </c>
    </row>
    <row r="20" spans="1:16" x14ac:dyDescent="0.25">
      <c r="A20" s="117" t="s">
        <v>15</v>
      </c>
      <c r="B20" s="118">
        <v>3950</v>
      </c>
      <c r="C20" s="118">
        <v>4954</v>
      </c>
      <c r="D20" s="118">
        <v>2898</v>
      </c>
      <c r="E20" s="118">
        <v>1463</v>
      </c>
      <c r="F20" s="118">
        <v>9561</v>
      </c>
      <c r="G20" s="119">
        <v>22826</v>
      </c>
      <c r="I20" s="114" t="s">
        <v>16</v>
      </c>
      <c r="J20" s="160">
        <f t="shared" si="5"/>
        <v>1.5298317185109638E-3</v>
      </c>
      <c r="K20" s="160">
        <f t="shared" si="6"/>
        <v>1.48892611204169E-3</v>
      </c>
      <c r="L20" s="160">
        <f t="shared" si="7"/>
        <v>-5.5847568988173458E-3</v>
      </c>
      <c r="M20" s="160">
        <f t="shared" si="8"/>
        <v>5.9559261465157837E-4</v>
      </c>
      <c r="N20" s="160">
        <f t="shared" si="9"/>
        <v>1.8889308651303362E-4</v>
      </c>
      <c r="O20" s="160">
        <f t="shared" si="10"/>
        <v>0</v>
      </c>
      <c r="P20" s="160">
        <f t="shared" si="11"/>
        <v>-2.9691889451667993E-4</v>
      </c>
    </row>
    <row r="21" spans="1:16" x14ac:dyDescent="0.25">
      <c r="A21" s="111" t="s">
        <v>16</v>
      </c>
      <c r="B21" s="112">
        <v>3928</v>
      </c>
      <c r="C21" s="112">
        <v>5381</v>
      </c>
      <c r="D21" s="112">
        <v>3027</v>
      </c>
      <c r="E21" s="112">
        <v>1680</v>
      </c>
      <c r="F21" s="112">
        <v>10590</v>
      </c>
      <c r="G21" s="113">
        <v>24606</v>
      </c>
      <c r="I21" s="120" t="s">
        <v>17</v>
      </c>
      <c r="J21" s="160">
        <f t="shared" si="5"/>
        <v>4.0000000000000001E-3</v>
      </c>
      <c r="K21" s="160">
        <f t="shared" si="6"/>
        <v>4.7895997263085873E-3</v>
      </c>
      <c r="L21" s="160">
        <f t="shared" si="7"/>
        <v>-1.8257694314032343E-2</v>
      </c>
      <c r="M21" s="160">
        <f t="shared" si="8"/>
        <v>-2.0833333333333333E-3</v>
      </c>
      <c r="N21" s="160">
        <f t="shared" si="9"/>
        <v>-6.2509767151117362E-4</v>
      </c>
      <c r="O21" s="160">
        <f t="shared" si="10"/>
        <v>-8.6846148707328476E-4</v>
      </c>
      <c r="P21" s="160">
        <f t="shared" si="11"/>
        <v>-2.1741645132735909E-3</v>
      </c>
    </row>
    <row r="22" spans="1:16" x14ac:dyDescent="0.25">
      <c r="A22" s="117" t="s">
        <v>17</v>
      </c>
      <c r="B22" s="118">
        <v>3263</v>
      </c>
      <c r="C22" s="118">
        <v>2937</v>
      </c>
      <c r="D22" s="118">
        <v>1882</v>
      </c>
      <c r="E22" s="118">
        <v>479</v>
      </c>
      <c r="F22" s="118">
        <v>6395</v>
      </c>
      <c r="G22" s="119">
        <v>14956</v>
      </c>
      <c r="I22" s="114" t="s">
        <v>18</v>
      </c>
      <c r="J22" s="160">
        <f t="shared" si="5"/>
        <v>5.2763819095477385E-3</v>
      </c>
      <c r="K22" s="160">
        <f t="shared" si="6"/>
        <v>2.4380333197887038E-3</v>
      </c>
      <c r="L22" s="160">
        <f t="shared" si="7"/>
        <v>-1.3513513513513514E-2</v>
      </c>
      <c r="M22" s="160">
        <f t="shared" si="8"/>
        <v>2.3391812865497075E-2</v>
      </c>
      <c r="N22" s="160">
        <f t="shared" si="9"/>
        <v>-5.0108568565224653E-4</v>
      </c>
      <c r="O22" s="160">
        <f t="shared" si="10"/>
        <v>2.7826086956521737E-4</v>
      </c>
      <c r="P22" s="160">
        <f t="shared" si="11"/>
        <v>2.8949816275388291E-3</v>
      </c>
    </row>
    <row r="23" spans="1:16" x14ac:dyDescent="0.25">
      <c r="A23" s="111" t="s">
        <v>18</v>
      </c>
      <c r="B23" s="112">
        <v>4001</v>
      </c>
      <c r="C23" s="112">
        <v>2467</v>
      </c>
      <c r="D23" s="112">
        <v>1752</v>
      </c>
      <c r="E23" s="112">
        <v>175</v>
      </c>
      <c r="F23" s="112">
        <v>5984</v>
      </c>
      <c r="G23" s="113">
        <v>14379</v>
      </c>
      <c r="I23" s="120" t="s">
        <v>19</v>
      </c>
      <c r="J23" s="160">
        <f t="shared" si="5"/>
        <v>1.0334849111202976E-3</v>
      </c>
      <c r="K23" s="160">
        <f t="shared" si="6"/>
        <v>6.1329890251775338E-3</v>
      </c>
      <c r="L23" s="160">
        <f t="shared" si="7"/>
        <v>-6.5645514223194746E-3</v>
      </c>
      <c r="M23" s="160">
        <f t="shared" si="8"/>
        <v>7.6045627376425855E-3</v>
      </c>
      <c r="N23" s="160">
        <f t="shared" si="9"/>
        <v>-3.8704683266675265E-4</v>
      </c>
      <c r="O23" s="160">
        <f t="shared" si="10"/>
        <v>4.3871675349602411E-4</v>
      </c>
      <c r="P23" s="160">
        <f t="shared" si="11"/>
        <v>1.3763591954083689E-3</v>
      </c>
    </row>
    <row r="24" spans="1:16" x14ac:dyDescent="0.25">
      <c r="A24" s="117" t="s">
        <v>19</v>
      </c>
      <c r="B24" s="118">
        <v>4843</v>
      </c>
      <c r="C24" s="118">
        <v>3117</v>
      </c>
      <c r="D24" s="118">
        <v>2270</v>
      </c>
      <c r="E24" s="118">
        <v>265</v>
      </c>
      <c r="F24" s="118">
        <v>7748</v>
      </c>
      <c r="G24" s="119">
        <v>18243</v>
      </c>
      <c r="I24" s="114" t="s">
        <v>20</v>
      </c>
      <c r="J24" s="160">
        <f t="shared" si="5"/>
        <v>6.018054162487462E-3</v>
      </c>
      <c r="K24" s="160">
        <f t="shared" si="6"/>
        <v>5.7561486132914706E-3</v>
      </c>
      <c r="L24" s="160">
        <f t="shared" si="7"/>
        <v>-9.4100615273253717E-3</v>
      </c>
      <c r="M24" s="160">
        <f t="shared" si="8"/>
        <v>6.6666666666666671E-3</v>
      </c>
      <c r="N24" s="160">
        <f t="shared" si="9"/>
        <v>3.3658700774150119E-4</v>
      </c>
      <c r="O24" s="160">
        <f t="shared" si="10"/>
        <v>1.4916037145744118E-3</v>
      </c>
      <c r="P24" s="160">
        <f t="shared" si="11"/>
        <v>1.8098331062393568E-3</v>
      </c>
    </row>
    <row r="25" spans="1:16" x14ac:dyDescent="0.25">
      <c r="A25" s="111" t="s">
        <v>20</v>
      </c>
      <c r="B25" s="112">
        <v>5015</v>
      </c>
      <c r="C25" s="112">
        <v>3844</v>
      </c>
      <c r="D25" s="112">
        <v>2737</v>
      </c>
      <c r="E25" s="112">
        <v>302</v>
      </c>
      <c r="F25" s="112">
        <v>8916</v>
      </c>
      <c r="G25" s="113">
        <v>20814</v>
      </c>
      <c r="I25" s="120" t="s">
        <v>21</v>
      </c>
      <c r="J25" s="160">
        <f t="shared" si="5"/>
        <v>1.1041009463722398E-2</v>
      </c>
      <c r="K25" s="160">
        <f t="shared" si="6"/>
        <v>8.837707552222818E-3</v>
      </c>
      <c r="L25" s="160">
        <f t="shared" si="7"/>
        <v>-1.5655577299412915E-2</v>
      </c>
      <c r="M25" s="160">
        <f t="shared" si="8"/>
        <v>5.3285968028419185E-3</v>
      </c>
      <c r="N25" s="160">
        <f t="shared" si="9"/>
        <v>9.536297532483013E-4</v>
      </c>
      <c r="O25" s="160">
        <f t="shared" si="10"/>
        <v>2.6932262818232635E-3</v>
      </c>
      <c r="P25" s="160">
        <f t="shared" si="11"/>
        <v>2.199765425740964E-3</v>
      </c>
    </row>
    <row r="26" spans="1:16" x14ac:dyDescent="0.25">
      <c r="A26" s="117" t="s">
        <v>21</v>
      </c>
      <c r="B26" s="118">
        <v>4487</v>
      </c>
      <c r="C26" s="118">
        <v>3767</v>
      </c>
      <c r="D26" s="118">
        <v>2515</v>
      </c>
      <c r="E26" s="118">
        <v>566</v>
      </c>
      <c r="F26" s="118">
        <v>8397</v>
      </c>
      <c r="G26" s="119">
        <v>19732</v>
      </c>
      <c r="I26" s="114" t="s">
        <v>22</v>
      </c>
      <c r="J26" s="160">
        <f t="shared" si="5"/>
        <v>5.0367261280167891E-3</v>
      </c>
      <c r="K26" s="160">
        <f t="shared" si="6"/>
        <v>1.1195807527393997E-2</v>
      </c>
      <c r="L26" s="160">
        <f t="shared" si="7"/>
        <v>-1.2052013954963527E-2</v>
      </c>
      <c r="M26" s="160">
        <f t="shared" si="8"/>
        <v>-1.0493179433368311E-3</v>
      </c>
      <c r="N26" s="160">
        <f t="shared" si="9"/>
        <v>1.321003963011889E-3</v>
      </c>
      <c r="O26" s="160">
        <f t="shared" si="10"/>
        <v>1.9642077695329551E-3</v>
      </c>
      <c r="P26" s="160">
        <f t="shared" si="11"/>
        <v>1.0694022482758785E-3</v>
      </c>
    </row>
    <row r="27" spans="1:16" x14ac:dyDescent="0.25">
      <c r="A27" s="111" t="s">
        <v>22</v>
      </c>
      <c r="B27" s="112">
        <v>4789</v>
      </c>
      <c r="C27" s="112">
        <v>4245</v>
      </c>
      <c r="D27" s="112">
        <v>3115</v>
      </c>
      <c r="E27" s="112">
        <v>952</v>
      </c>
      <c r="F27" s="112">
        <v>9854</v>
      </c>
      <c r="G27" s="113">
        <v>22955</v>
      </c>
      <c r="I27" s="120" t="s">
        <v>23</v>
      </c>
      <c r="J27" s="160">
        <f t="shared" si="5"/>
        <v>1.5423572744014733E-2</v>
      </c>
      <c r="K27" s="160">
        <f t="shared" si="6"/>
        <v>1.1419249592169658E-2</v>
      </c>
      <c r="L27" s="160">
        <f t="shared" si="7"/>
        <v>-9.3516209476309225E-4</v>
      </c>
      <c r="M27" s="160">
        <f t="shared" si="8"/>
        <v>8.4530853761623E-3</v>
      </c>
      <c r="N27" s="160">
        <f t="shared" si="9"/>
        <v>9.5824087149485575E-3</v>
      </c>
      <c r="O27" s="160">
        <f t="shared" si="10"/>
        <v>9.503051438535309E-3</v>
      </c>
      <c r="P27" s="160">
        <f t="shared" si="11"/>
        <v>8.907700961844579E-3</v>
      </c>
    </row>
    <row r="28" spans="1:16" x14ac:dyDescent="0.25">
      <c r="A28" s="117" t="s">
        <v>23</v>
      </c>
      <c r="B28" s="118">
        <v>4411</v>
      </c>
      <c r="C28" s="118">
        <v>4340</v>
      </c>
      <c r="D28" s="118">
        <v>3205</v>
      </c>
      <c r="E28" s="118">
        <v>1193</v>
      </c>
      <c r="F28" s="118">
        <v>10009</v>
      </c>
      <c r="G28" s="119">
        <v>23158</v>
      </c>
      <c r="I28" s="114" t="s">
        <v>24</v>
      </c>
      <c r="J28" s="160">
        <f t="shared" si="5"/>
        <v>2.6388539834129178E-2</v>
      </c>
      <c r="K28" s="160">
        <f t="shared" si="6"/>
        <v>1.1862396204033216E-3</v>
      </c>
      <c r="L28" s="160">
        <f t="shared" si="7"/>
        <v>-4.2270904041962355E-2</v>
      </c>
      <c r="M28" s="160">
        <f t="shared" si="8"/>
        <v>2.1926389976507438E-2</v>
      </c>
      <c r="N28" s="160">
        <f t="shared" si="9"/>
        <v>2.82988181719614E-2</v>
      </c>
      <c r="O28" s="160">
        <f t="shared" si="10"/>
        <v>1.1944381126054251E-2</v>
      </c>
      <c r="P28" s="160">
        <f t="shared" si="11"/>
        <v>7.91224411451554E-3</v>
      </c>
    </row>
    <row r="29" spans="1:16" x14ac:dyDescent="0.25">
      <c r="A29" s="111" t="s">
        <v>24</v>
      </c>
      <c r="B29" s="112">
        <v>4084</v>
      </c>
      <c r="C29" s="112">
        <v>4220</v>
      </c>
      <c r="D29" s="112">
        <v>3104</v>
      </c>
      <c r="E29" s="112">
        <v>1305</v>
      </c>
      <c r="F29" s="112">
        <v>9484</v>
      </c>
      <c r="G29" s="113">
        <v>22197</v>
      </c>
      <c r="I29" s="126" t="s">
        <v>25</v>
      </c>
      <c r="J29" s="160">
        <f>J15/B15</f>
        <v>0.21132764920828259</v>
      </c>
      <c r="K29" s="160">
        <f t="shared" si="6"/>
        <v>-6.1489410157139603E-3</v>
      </c>
      <c r="L29" s="160">
        <f t="shared" si="7"/>
        <v>-0.39816442101152116</v>
      </c>
      <c r="M29" s="160">
        <f t="shared" si="8"/>
        <v>0.23026926648096566</v>
      </c>
      <c r="N29" s="160">
        <f t="shared" si="9"/>
        <v>0.19147850491134072</v>
      </c>
      <c r="O29" s="160">
        <f>O15/G15</f>
        <v>1.7363669859985262E-2</v>
      </c>
      <c r="P29" s="160">
        <f t="shared" si="11"/>
        <v>4.1020954738889857E-2</v>
      </c>
    </row>
    <row r="30" spans="1:16" x14ac:dyDescent="0.25">
      <c r="A30" s="117" t="s">
        <v>25</v>
      </c>
      <c r="B30" s="118">
        <v>3978</v>
      </c>
      <c r="C30" s="118">
        <v>4364</v>
      </c>
      <c r="D30" s="118">
        <v>3082</v>
      </c>
      <c r="E30" s="118">
        <v>1325</v>
      </c>
      <c r="F30" s="118">
        <v>9340</v>
      </c>
      <c r="G30" s="119">
        <v>22089</v>
      </c>
      <c r="J30" s="160"/>
      <c r="K30" s="160"/>
      <c r="L30" s="160"/>
      <c r="M30" s="160"/>
      <c r="N30" s="160"/>
      <c r="O30" s="160"/>
    </row>
    <row r="31" spans="1:16" x14ac:dyDescent="0.25">
      <c r="A31" s="132" t="s">
        <v>14</v>
      </c>
      <c r="B31" s="133">
        <v>3327</v>
      </c>
      <c r="C31" s="133">
        <v>4832</v>
      </c>
      <c r="D31" s="133">
        <v>3297</v>
      </c>
      <c r="E31" s="133">
        <v>1007</v>
      </c>
      <c r="F31" s="133">
        <v>6894</v>
      </c>
      <c r="G31" s="134">
        <v>19357</v>
      </c>
      <c r="J31" s="160"/>
      <c r="K31" s="160"/>
      <c r="L31" s="160"/>
      <c r="M31" s="160"/>
      <c r="N31" s="160"/>
      <c r="O31" s="160"/>
    </row>
    <row r="33" spans="1:15" x14ac:dyDescent="0.25">
      <c r="A33" s="135" t="s">
        <v>58</v>
      </c>
      <c r="B33" s="130" t="s">
        <v>59</v>
      </c>
      <c r="C33" s="130" t="s">
        <v>60</v>
      </c>
      <c r="D33" s="130" t="s">
        <v>61</v>
      </c>
      <c r="E33" s="130" t="s">
        <v>62</v>
      </c>
      <c r="F33" s="130" t="s">
        <v>63</v>
      </c>
      <c r="G33" s="131" t="s">
        <v>7</v>
      </c>
      <c r="I33" s="108" t="s">
        <v>38</v>
      </c>
      <c r="J33" s="109" t="s">
        <v>46</v>
      </c>
      <c r="K33" s="109" t="s">
        <v>47</v>
      </c>
      <c r="L33" s="109" t="s">
        <v>48</v>
      </c>
      <c r="M33" s="109" t="s">
        <v>49</v>
      </c>
      <c r="N33" s="109" t="s">
        <v>50</v>
      </c>
      <c r="O33" s="110" t="s">
        <v>7</v>
      </c>
    </row>
    <row r="34" spans="1:15" x14ac:dyDescent="0.25">
      <c r="A34" s="111" t="s">
        <v>14</v>
      </c>
      <c r="B34" s="112">
        <v>4457</v>
      </c>
      <c r="C34" s="112">
        <v>5233</v>
      </c>
      <c r="D34" s="112">
        <v>3168</v>
      </c>
      <c r="E34" s="112">
        <v>1432</v>
      </c>
      <c r="F34" s="112">
        <v>10086</v>
      </c>
      <c r="G34" s="113">
        <v>24376</v>
      </c>
      <c r="I34" s="114" t="s">
        <v>14</v>
      </c>
      <c r="J34" s="114">
        <f>B34-B19</f>
        <v>-8</v>
      </c>
      <c r="K34" s="114">
        <f t="shared" ref="K34:O34" si="12">C34-C19</f>
        <v>-18</v>
      </c>
      <c r="L34" s="114">
        <f t="shared" si="12"/>
        <v>-7</v>
      </c>
      <c r="M34" s="114">
        <f t="shared" si="12"/>
        <v>-2</v>
      </c>
      <c r="N34" s="114">
        <f t="shared" si="12"/>
        <v>-6</v>
      </c>
      <c r="O34" s="114">
        <f t="shared" si="12"/>
        <v>-41</v>
      </c>
    </row>
    <row r="35" spans="1:15" x14ac:dyDescent="0.25">
      <c r="A35" s="117" t="s">
        <v>15</v>
      </c>
      <c r="B35" s="118">
        <v>3936</v>
      </c>
      <c r="C35" s="118">
        <v>4896</v>
      </c>
      <c r="D35" s="118">
        <v>2876</v>
      </c>
      <c r="E35" s="118">
        <v>1462</v>
      </c>
      <c r="F35" s="118">
        <v>9557</v>
      </c>
      <c r="G35" s="119">
        <v>22727</v>
      </c>
      <c r="I35" s="120" t="s">
        <v>15</v>
      </c>
      <c r="J35" s="120">
        <f t="shared" ref="J35:J45" si="13">B35-B20</f>
        <v>-14</v>
      </c>
      <c r="K35" s="120">
        <f t="shared" ref="K35:K45" si="14">C35-C20</f>
        <v>-58</v>
      </c>
      <c r="L35" s="120">
        <f t="shared" ref="L35:L45" si="15">D35-D20</f>
        <v>-22</v>
      </c>
      <c r="M35" s="120">
        <f t="shared" ref="M35:M45" si="16">E35-E20</f>
        <v>-1</v>
      </c>
      <c r="N35" s="120">
        <f t="shared" ref="N35:N45" si="17">F35-F20</f>
        <v>-4</v>
      </c>
      <c r="O35" s="120">
        <f t="shared" ref="O35:O45" si="18">G35-G20</f>
        <v>-99</v>
      </c>
    </row>
    <row r="36" spans="1:15" x14ac:dyDescent="0.25">
      <c r="A36" s="111" t="s">
        <v>16</v>
      </c>
      <c r="B36" s="112">
        <v>3925</v>
      </c>
      <c r="C36" s="112">
        <v>5362</v>
      </c>
      <c r="D36" s="112">
        <v>3032</v>
      </c>
      <c r="E36" s="112">
        <v>1682</v>
      </c>
      <c r="F36" s="112">
        <v>10585</v>
      </c>
      <c r="G36" s="113">
        <v>24586</v>
      </c>
      <c r="I36" s="114" t="s">
        <v>16</v>
      </c>
      <c r="J36" s="114">
        <f t="shared" si="13"/>
        <v>-3</v>
      </c>
      <c r="K36" s="114">
        <f t="shared" si="14"/>
        <v>-19</v>
      </c>
      <c r="L36" s="114">
        <f t="shared" si="15"/>
        <v>5</v>
      </c>
      <c r="M36" s="114">
        <f t="shared" si="16"/>
        <v>2</v>
      </c>
      <c r="N36" s="114">
        <f t="shared" si="17"/>
        <v>-5</v>
      </c>
      <c r="O36" s="114">
        <f t="shared" si="18"/>
        <v>-20</v>
      </c>
    </row>
    <row r="37" spans="1:15" x14ac:dyDescent="0.25">
      <c r="A37" s="117" t="s">
        <v>17</v>
      </c>
      <c r="B37" s="118">
        <v>3264</v>
      </c>
      <c r="C37" s="118">
        <v>2937</v>
      </c>
      <c r="D37" s="118">
        <v>1886</v>
      </c>
      <c r="E37" s="118">
        <v>478</v>
      </c>
      <c r="F37" s="118">
        <v>6397</v>
      </c>
      <c r="G37" s="119">
        <v>14962</v>
      </c>
      <c r="I37" s="120" t="s">
        <v>17</v>
      </c>
      <c r="J37" s="120">
        <f t="shared" si="13"/>
        <v>1</v>
      </c>
      <c r="K37" s="120">
        <f t="shared" si="14"/>
        <v>0</v>
      </c>
      <c r="L37" s="120">
        <f t="shared" si="15"/>
        <v>4</v>
      </c>
      <c r="M37" s="120">
        <f t="shared" si="16"/>
        <v>-1</v>
      </c>
      <c r="N37" s="120">
        <f t="shared" si="17"/>
        <v>2</v>
      </c>
      <c r="O37" s="120">
        <f t="shared" si="18"/>
        <v>6</v>
      </c>
    </row>
    <row r="38" spans="1:15" x14ac:dyDescent="0.25">
      <c r="A38" s="111" t="s">
        <v>18</v>
      </c>
      <c r="B38" s="112">
        <v>4006</v>
      </c>
      <c r="C38" s="112">
        <v>2461</v>
      </c>
      <c r="D38" s="112">
        <v>1745</v>
      </c>
      <c r="E38" s="112">
        <v>175</v>
      </c>
      <c r="F38" s="112">
        <v>5981</v>
      </c>
      <c r="G38" s="113">
        <v>14368</v>
      </c>
      <c r="I38" s="114" t="s">
        <v>18</v>
      </c>
      <c r="J38" s="114">
        <f t="shared" si="13"/>
        <v>5</v>
      </c>
      <c r="K38" s="114">
        <f t="shared" si="14"/>
        <v>-6</v>
      </c>
      <c r="L38" s="114">
        <f t="shared" si="15"/>
        <v>-7</v>
      </c>
      <c r="M38" s="114">
        <f t="shared" si="16"/>
        <v>0</v>
      </c>
      <c r="N38" s="114">
        <f t="shared" si="17"/>
        <v>-3</v>
      </c>
      <c r="O38" s="114">
        <f t="shared" si="18"/>
        <v>-11</v>
      </c>
    </row>
    <row r="39" spans="1:15" x14ac:dyDescent="0.25">
      <c r="A39" s="117" t="s">
        <v>19</v>
      </c>
      <c r="B39" s="118">
        <v>4847</v>
      </c>
      <c r="C39" s="118">
        <v>3100</v>
      </c>
      <c r="D39" s="118">
        <v>2262</v>
      </c>
      <c r="E39" s="118">
        <v>265</v>
      </c>
      <c r="F39" s="118">
        <v>7745</v>
      </c>
      <c r="G39" s="119">
        <v>18219</v>
      </c>
      <c r="I39" s="120" t="s">
        <v>19</v>
      </c>
      <c r="J39" s="120">
        <f t="shared" si="13"/>
        <v>4</v>
      </c>
      <c r="K39" s="120">
        <f t="shared" si="14"/>
        <v>-17</v>
      </c>
      <c r="L39" s="120">
        <f t="shared" si="15"/>
        <v>-8</v>
      </c>
      <c r="M39" s="120">
        <f t="shared" si="16"/>
        <v>0</v>
      </c>
      <c r="N39" s="120">
        <f t="shared" si="17"/>
        <v>-3</v>
      </c>
      <c r="O39" s="120">
        <f t="shared" si="18"/>
        <v>-24</v>
      </c>
    </row>
    <row r="40" spans="1:15" x14ac:dyDescent="0.25">
      <c r="A40" s="111" t="s">
        <v>20</v>
      </c>
      <c r="B40" s="112">
        <v>5017</v>
      </c>
      <c r="C40" s="112">
        <v>3842</v>
      </c>
      <c r="D40" s="112">
        <v>2734</v>
      </c>
      <c r="E40" s="112">
        <v>303</v>
      </c>
      <c r="F40" s="112">
        <v>8915</v>
      </c>
      <c r="G40" s="113">
        <v>20811</v>
      </c>
      <c r="I40" s="114" t="s">
        <v>20</v>
      </c>
      <c r="J40" s="114">
        <f t="shared" si="13"/>
        <v>2</v>
      </c>
      <c r="K40" s="114">
        <f t="shared" si="14"/>
        <v>-2</v>
      </c>
      <c r="L40" s="114">
        <f t="shared" si="15"/>
        <v>-3</v>
      </c>
      <c r="M40" s="114">
        <f t="shared" si="16"/>
        <v>1</v>
      </c>
      <c r="N40" s="114">
        <f t="shared" si="17"/>
        <v>-1</v>
      </c>
      <c r="O40" s="114">
        <f t="shared" si="18"/>
        <v>-3</v>
      </c>
    </row>
    <row r="41" spans="1:15" x14ac:dyDescent="0.25">
      <c r="A41" s="117" t="s">
        <v>21</v>
      </c>
      <c r="B41" s="118">
        <v>4497</v>
      </c>
      <c r="C41" s="118">
        <v>3770</v>
      </c>
      <c r="D41" s="118">
        <v>2526</v>
      </c>
      <c r="E41" s="118">
        <v>566</v>
      </c>
      <c r="F41" s="118">
        <v>8399</v>
      </c>
      <c r="G41" s="119">
        <v>19758</v>
      </c>
      <c r="I41" s="120" t="s">
        <v>21</v>
      </c>
      <c r="J41" s="120">
        <f t="shared" si="13"/>
        <v>10</v>
      </c>
      <c r="K41" s="120">
        <f t="shared" si="14"/>
        <v>3</v>
      </c>
      <c r="L41" s="120">
        <f t="shared" si="15"/>
        <v>11</v>
      </c>
      <c r="M41" s="120">
        <f t="shared" si="16"/>
        <v>0</v>
      </c>
      <c r="N41" s="120">
        <f t="shared" si="17"/>
        <v>2</v>
      </c>
      <c r="O41" s="120">
        <f t="shared" si="18"/>
        <v>26</v>
      </c>
    </row>
    <row r="42" spans="1:15" x14ac:dyDescent="0.25">
      <c r="A42" s="111" t="s">
        <v>22</v>
      </c>
      <c r="B42" s="112">
        <v>4822</v>
      </c>
      <c r="C42" s="112">
        <v>4265</v>
      </c>
      <c r="D42" s="112">
        <v>3135</v>
      </c>
      <c r="E42" s="112">
        <v>953</v>
      </c>
      <c r="F42" s="112">
        <v>9869</v>
      </c>
      <c r="G42" s="113">
        <v>23044</v>
      </c>
      <c r="I42" s="114" t="s">
        <v>22</v>
      </c>
      <c r="J42" s="114">
        <f t="shared" si="13"/>
        <v>33</v>
      </c>
      <c r="K42" s="114">
        <f t="shared" si="14"/>
        <v>20</v>
      </c>
      <c r="L42" s="114">
        <f t="shared" si="15"/>
        <v>20</v>
      </c>
      <c r="M42" s="114">
        <f t="shared" si="16"/>
        <v>1</v>
      </c>
      <c r="N42" s="114">
        <f t="shared" si="17"/>
        <v>15</v>
      </c>
      <c r="O42" s="114">
        <f t="shared" si="18"/>
        <v>89</v>
      </c>
    </row>
    <row r="43" spans="1:15" x14ac:dyDescent="0.25">
      <c r="A43" s="117" t="s">
        <v>23</v>
      </c>
      <c r="B43" s="118">
        <v>4439</v>
      </c>
      <c r="C43" s="118">
        <v>4351</v>
      </c>
      <c r="D43" s="118">
        <v>3219</v>
      </c>
      <c r="E43" s="118">
        <v>1192</v>
      </c>
      <c r="F43" s="118">
        <v>10025</v>
      </c>
      <c r="G43" s="119">
        <v>23226</v>
      </c>
      <c r="I43" s="120" t="s">
        <v>23</v>
      </c>
      <c r="J43" s="120">
        <f t="shared" si="13"/>
        <v>28</v>
      </c>
      <c r="K43" s="120">
        <f t="shared" si="14"/>
        <v>11</v>
      </c>
      <c r="L43" s="120">
        <f t="shared" si="15"/>
        <v>14</v>
      </c>
      <c r="M43" s="120">
        <f t="shared" si="16"/>
        <v>-1</v>
      </c>
      <c r="N43" s="120">
        <f t="shared" si="17"/>
        <v>16</v>
      </c>
      <c r="O43" s="120">
        <f t="shared" si="18"/>
        <v>68</v>
      </c>
    </row>
    <row r="44" spans="1:15" x14ac:dyDescent="0.25">
      <c r="A44" s="111" t="s">
        <v>24</v>
      </c>
      <c r="B44" s="112">
        <v>4110</v>
      </c>
      <c r="C44" s="112">
        <v>4212</v>
      </c>
      <c r="D44" s="112">
        <v>3157</v>
      </c>
      <c r="E44" s="112">
        <v>1312</v>
      </c>
      <c r="F44" s="112">
        <v>9526</v>
      </c>
      <c r="G44" s="113">
        <v>22317</v>
      </c>
      <c r="I44" s="114" t="s">
        <v>24</v>
      </c>
      <c r="J44" s="114">
        <f t="shared" si="13"/>
        <v>26</v>
      </c>
      <c r="K44" s="114">
        <f t="shared" si="14"/>
        <v>-8</v>
      </c>
      <c r="L44" s="114">
        <f t="shared" si="15"/>
        <v>53</v>
      </c>
      <c r="M44" s="114">
        <f t="shared" si="16"/>
        <v>7</v>
      </c>
      <c r="N44" s="114">
        <f t="shared" si="17"/>
        <v>42</v>
      </c>
      <c r="O44" s="114">
        <f t="shared" si="18"/>
        <v>120</v>
      </c>
    </row>
    <row r="45" spans="1:15" x14ac:dyDescent="0.25">
      <c r="A45" s="117" t="s">
        <v>25</v>
      </c>
      <c r="B45" s="118">
        <v>4011</v>
      </c>
      <c r="C45" s="118">
        <v>4224</v>
      </c>
      <c r="D45" s="118">
        <v>3114</v>
      </c>
      <c r="E45" s="118">
        <v>1360</v>
      </c>
      <c r="F45" s="118">
        <v>9631</v>
      </c>
      <c r="G45" s="119">
        <v>22340</v>
      </c>
      <c r="I45" s="126" t="s">
        <v>25</v>
      </c>
      <c r="J45" s="126">
        <f t="shared" si="13"/>
        <v>33</v>
      </c>
      <c r="K45" s="126">
        <f t="shared" si="14"/>
        <v>-140</v>
      </c>
      <c r="L45" s="126">
        <f t="shared" si="15"/>
        <v>32</v>
      </c>
      <c r="M45" s="126">
        <f t="shared" si="16"/>
        <v>35</v>
      </c>
      <c r="N45" s="126">
        <f t="shared" si="17"/>
        <v>291</v>
      </c>
      <c r="O45" s="126">
        <f t="shared" si="18"/>
        <v>251</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8E02C-2323-4073-B126-46B32066C913}">
  <dimension ref="B2:M11"/>
  <sheetViews>
    <sheetView showGridLines="0" workbookViewId="0">
      <selection activeCell="E11" sqref="E11"/>
    </sheetView>
  </sheetViews>
  <sheetFormatPr defaultRowHeight="15" x14ac:dyDescent="0.25"/>
  <cols>
    <col min="2" max="2" width="13.140625" style="10" customWidth="1"/>
    <col min="3" max="3" width="7.140625" style="3" customWidth="1"/>
    <col min="4" max="5" width="9.140625" style="3"/>
    <col min="11" max="11" width="10.7109375" bestFit="1" customWidth="1"/>
    <col min="12" max="13" width="9.140625" style="7"/>
  </cols>
  <sheetData>
    <row r="2" spans="2:8" x14ac:dyDescent="0.25">
      <c r="B2" s="10" t="s">
        <v>64</v>
      </c>
      <c r="C2" s="318" t="s">
        <v>65</v>
      </c>
    </row>
    <row r="4" spans="2:8" x14ac:dyDescent="0.25">
      <c r="B4" s="18"/>
    </row>
    <row r="5" spans="2:8" ht="15.75" customHeight="1" x14ac:dyDescent="0.25">
      <c r="B5" s="316" t="s">
        <v>66</v>
      </c>
      <c r="C5" s="319"/>
      <c r="D5" s="319"/>
      <c r="E5" s="320"/>
      <c r="F5" s="189"/>
      <c r="G5" s="189"/>
      <c r="H5" s="189"/>
    </row>
    <row r="6" spans="2:8" x14ac:dyDescent="0.25">
      <c r="B6" s="322">
        <v>44327</v>
      </c>
      <c r="C6" s="319" t="s">
        <v>67</v>
      </c>
      <c r="D6" s="319" t="s">
        <v>68</v>
      </c>
      <c r="E6" s="320" t="s">
        <v>69</v>
      </c>
      <c r="F6" s="189"/>
      <c r="G6" s="189"/>
      <c r="H6" s="189"/>
    </row>
    <row r="7" spans="2:8" x14ac:dyDescent="0.25">
      <c r="B7" s="322">
        <v>44378</v>
      </c>
      <c r="C7" s="319" t="s">
        <v>67</v>
      </c>
      <c r="D7" s="319" t="s">
        <v>70</v>
      </c>
      <c r="E7" s="320" t="s">
        <v>71</v>
      </c>
      <c r="F7" s="189"/>
      <c r="G7" s="189"/>
      <c r="H7" s="189"/>
    </row>
    <row r="8" spans="2:8" x14ac:dyDescent="0.25">
      <c r="B8" s="322">
        <v>44442</v>
      </c>
      <c r="C8" s="319" t="s">
        <v>67</v>
      </c>
      <c r="D8" s="319" t="s">
        <v>72</v>
      </c>
      <c r="E8" s="320" t="s">
        <v>73</v>
      </c>
      <c r="F8" s="189"/>
      <c r="G8" s="189"/>
      <c r="H8" s="189"/>
    </row>
    <row r="9" spans="2:8" x14ac:dyDescent="0.25">
      <c r="B9" s="322">
        <v>44468</v>
      </c>
      <c r="C9" s="319" t="s">
        <v>67</v>
      </c>
      <c r="D9" s="319" t="s">
        <v>74</v>
      </c>
      <c r="E9" s="320" t="s">
        <v>75</v>
      </c>
      <c r="F9" s="189"/>
      <c r="G9" s="189"/>
      <c r="H9" s="189"/>
    </row>
    <row r="10" spans="2:8" x14ac:dyDescent="0.25">
      <c r="B10" s="323">
        <v>44496</v>
      </c>
      <c r="C10" s="321" t="s">
        <v>67</v>
      </c>
      <c r="D10" s="320" t="s">
        <v>70</v>
      </c>
      <c r="E10" s="320" t="s">
        <v>145</v>
      </c>
      <c r="F10" s="189"/>
      <c r="G10" s="189"/>
      <c r="H10" s="189"/>
    </row>
    <row r="11" spans="2:8" x14ac:dyDescent="0.25">
      <c r="B11" s="317"/>
      <c r="C11" s="320"/>
      <c r="D11" s="320"/>
      <c r="E11" s="320"/>
      <c r="F11" s="189"/>
      <c r="G11" s="189"/>
      <c r="H11" s="189"/>
    </row>
  </sheetData>
  <hyperlinks>
    <hyperlink ref="C2" r:id="rId1" xr:uid="{DB07A7FE-68D4-4801-8674-2FDA47D4BAA7}"/>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FBB9A-4BDE-4BE0-B4F7-B500C14A4C25}">
  <dimension ref="A1:H3283"/>
  <sheetViews>
    <sheetView workbookViewId="0">
      <selection activeCell="D1690" sqref="D1690"/>
    </sheetView>
  </sheetViews>
  <sheetFormatPr defaultRowHeight="15" x14ac:dyDescent="0.25"/>
  <sheetData>
    <row r="1" spans="1:8" x14ac:dyDescent="0.25">
      <c r="A1" t="s">
        <v>76</v>
      </c>
      <c r="B1" t="s">
        <v>77</v>
      </c>
      <c r="C1" t="s">
        <v>79</v>
      </c>
      <c r="D1" t="s">
        <v>80</v>
      </c>
      <c r="E1" t="s">
        <v>125</v>
      </c>
      <c r="F1" t="s">
        <v>126</v>
      </c>
      <c r="G1" t="s">
        <v>127</v>
      </c>
      <c r="H1" t="s">
        <v>78</v>
      </c>
    </row>
    <row r="2" spans="1:8" x14ac:dyDescent="0.25">
      <c r="A2" s="1">
        <v>43466</v>
      </c>
      <c r="B2" t="s">
        <v>81</v>
      </c>
      <c r="C2" t="s">
        <v>46</v>
      </c>
      <c r="D2">
        <v>4463</v>
      </c>
      <c r="E2">
        <v>4463</v>
      </c>
      <c r="F2">
        <v>0</v>
      </c>
      <c r="G2">
        <v>0</v>
      </c>
      <c r="H2" t="s">
        <v>82</v>
      </c>
    </row>
    <row r="3" spans="1:8" x14ac:dyDescent="0.25">
      <c r="A3" s="1">
        <v>43466</v>
      </c>
      <c r="B3" t="s">
        <v>81</v>
      </c>
      <c r="C3" t="s">
        <v>47</v>
      </c>
      <c r="D3">
        <v>5284</v>
      </c>
      <c r="E3">
        <v>5284</v>
      </c>
      <c r="F3">
        <v>0</v>
      </c>
      <c r="G3">
        <v>0</v>
      </c>
      <c r="H3" t="s">
        <v>82</v>
      </c>
    </row>
    <row r="4" spans="1:8" x14ac:dyDescent="0.25">
      <c r="A4" s="1">
        <v>43466</v>
      </c>
      <c r="B4" t="s">
        <v>81</v>
      </c>
      <c r="C4" t="s">
        <v>48</v>
      </c>
      <c r="D4">
        <v>3179</v>
      </c>
      <c r="E4">
        <v>3179</v>
      </c>
      <c r="F4">
        <v>0</v>
      </c>
      <c r="G4">
        <v>0</v>
      </c>
      <c r="H4" t="s">
        <v>82</v>
      </c>
    </row>
    <row r="5" spans="1:8" x14ac:dyDescent="0.25">
      <c r="A5" s="1">
        <v>43466</v>
      </c>
      <c r="B5" t="s">
        <v>81</v>
      </c>
      <c r="C5" t="s">
        <v>49</v>
      </c>
      <c r="D5">
        <v>1292</v>
      </c>
      <c r="E5">
        <v>1292</v>
      </c>
      <c r="F5">
        <v>0</v>
      </c>
      <c r="G5">
        <v>0</v>
      </c>
      <c r="H5" t="s">
        <v>82</v>
      </c>
    </row>
    <row r="6" spans="1:8" x14ac:dyDescent="0.25">
      <c r="A6" s="1">
        <v>43466</v>
      </c>
      <c r="B6" t="s">
        <v>81</v>
      </c>
      <c r="C6" t="s">
        <v>50</v>
      </c>
      <c r="D6">
        <v>10376</v>
      </c>
      <c r="E6">
        <v>10376</v>
      </c>
      <c r="F6">
        <v>0</v>
      </c>
      <c r="G6">
        <v>0</v>
      </c>
      <c r="H6" t="s">
        <v>82</v>
      </c>
    </row>
    <row r="7" spans="1:8" x14ac:dyDescent="0.25">
      <c r="A7" s="1">
        <v>43466</v>
      </c>
      <c r="B7" t="s">
        <v>84</v>
      </c>
      <c r="C7" t="s">
        <v>46</v>
      </c>
      <c r="D7">
        <v>35</v>
      </c>
      <c r="E7">
        <v>35</v>
      </c>
      <c r="F7">
        <v>0</v>
      </c>
      <c r="G7">
        <v>0</v>
      </c>
      <c r="H7" t="s">
        <v>82</v>
      </c>
    </row>
    <row r="8" spans="1:8" x14ac:dyDescent="0.25">
      <c r="A8" s="1">
        <v>43466</v>
      </c>
      <c r="B8" t="s">
        <v>84</v>
      </c>
      <c r="C8" t="s">
        <v>47</v>
      </c>
      <c r="D8">
        <v>75</v>
      </c>
      <c r="E8">
        <v>75</v>
      </c>
      <c r="F8">
        <v>0</v>
      </c>
      <c r="G8">
        <v>0</v>
      </c>
      <c r="H8" t="s">
        <v>82</v>
      </c>
    </row>
    <row r="9" spans="1:8" x14ac:dyDescent="0.25">
      <c r="A9" s="1">
        <v>43466</v>
      </c>
      <c r="B9" t="s">
        <v>84</v>
      </c>
      <c r="C9" t="s">
        <v>48</v>
      </c>
      <c r="D9">
        <v>56</v>
      </c>
      <c r="E9">
        <v>56</v>
      </c>
      <c r="F9">
        <v>0</v>
      </c>
      <c r="G9">
        <v>0</v>
      </c>
      <c r="H9" t="s">
        <v>82</v>
      </c>
    </row>
    <row r="10" spans="1:8" x14ac:dyDescent="0.25">
      <c r="A10" s="1">
        <v>43466</v>
      </c>
      <c r="B10" t="s">
        <v>84</v>
      </c>
      <c r="C10" t="s">
        <v>50</v>
      </c>
      <c r="D10">
        <v>77</v>
      </c>
      <c r="E10">
        <v>77</v>
      </c>
      <c r="F10">
        <v>0</v>
      </c>
      <c r="G10">
        <v>0</v>
      </c>
      <c r="H10" t="s">
        <v>82</v>
      </c>
    </row>
    <row r="11" spans="1:8" x14ac:dyDescent="0.25">
      <c r="A11" s="1">
        <v>43466</v>
      </c>
      <c r="B11" t="s">
        <v>85</v>
      </c>
      <c r="C11" t="s">
        <v>46</v>
      </c>
      <c r="D11">
        <v>174</v>
      </c>
      <c r="E11">
        <v>174</v>
      </c>
      <c r="F11">
        <v>0</v>
      </c>
      <c r="G11">
        <v>0</v>
      </c>
      <c r="H11" t="s">
        <v>82</v>
      </c>
    </row>
    <row r="12" spans="1:8" x14ac:dyDescent="0.25">
      <c r="A12" s="1">
        <v>43466</v>
      </c>
      <c r="B12" t="s">
        <v>85</v>
      </c>
      <c r="C12" t="s">
        <v>47</v>
      </c>
      <c r="D12">
        <v>83</v>
      </c>
      <c r="E12">
        <v>83</v>
      </c>
      <c r="F12">
        <v>0</v>
      </c>
      <c r="G12">
        <v>0</v>
      </c>
      <c r="H12" t="s">
        <v>82</v>
      </c>
    </row>
    <row r="13" spans="1:8" x14ac:dyDescent="0.25">
      <c r="A13" s="1">
        <v>43466</v>
      </c>
      <c r="B13" t="s">
        <v>85</v>
      </c>
      <c r="C13" t="s">
        <v>48</v>
      </c>
      <c r="D13">
        <v>149</v>
      </c>
      <c r="E13">
        <v>149</v>
      </c>
      <c r="F13">
        <v>0</v>
      </c>
      <c r="G13">
        <v>0</v>
      </c>
      <c r="H13" t="s">
        <v>82</v>
      </c>
    </row>
    <row r="14" spans="1:8" x14ac:dyDescent="0.25">
      <c r="A14" s="1">
        <v>43466</v>
      </c>
      <c r="B14" t="s">
        <v>85</v>
      </c>
      <c r="C14" t="s">
        <v>50</v>
      </c>
      <c r="D14">
        <v>8</v>
      </c>
      <c r="E14">
        <v>8</v>
      </c>
      <c r="F14">
        <v>0</v>
      </c>
      <c r="G14">
        <v>0</v>
      </c>
      <c r="H14" t="s">
        <v>82</v>
      </c>
    </row>
    <row r="15" spans="1:8" x14ac:dyDescent="0.25">
      <c r="A15" s="1">
        <v>43466</v>
      </c>
      <c r="B15" t="s">
        <v>86</v>
      </c>
      <c r="C15" t="s">
        <v>46</v>
      </c>
      <c r="D15">
        <v>130</v>
      </c>
      <c r="E15">
        <v>130</v>
      </c>
      <c r="F15">
        <v>0</v>
      </c>
      <c r="G15">
        <v>0</v>
      </c>
      <c r="H15" t="s">
        <v>82</v>
      </c>
    </row>
    <row r="16" spans="1:8" x14ac:dyDescent="0.25">
      <c r="A16" s="1">
        <v>43466</v>
      </c>
      <c r="B16" t="s">
        <v>86</v>
      </c>
      <c r="C16" t="s">
        <v>47</v>
      </c>
      <c r="D16">
        <v>202</v>
      </c>
      <c r="E16">
        <v>202</v>
      </c>
      <c r="F16">
        <v>0</v>
      </c>
      <c r="G16">
        <v>0</v>
      </c>
      <c r="H16" t="s">
        <v>82</v>
      </c>
    </row>
    <row r="17" spans="1:8" x14ac:dyDescent="0.25">
      <c r="A17" s="1">
        <v>43466</v>
      </c>
      <c r="B17" t="s">
        <v>86</v>
      </c>
      <c r="C17" t="s">
        <v>48</v>
      </c>
      <c r="D17">
        <v>144</v>
      </c>
      <c r="E17">
        <v>144</v>
      </c>
      <c r="F17">
        <v>0</v>
      </c>
      <c r="G17">
        <v>0</v>
      </c>
      <c r="H17" t="s">
        <v>82</v>
      </c>
    </row>
    <row r="18" spans="1:8" x14ac:dyDescent="0.25">
      <c r="A18" s="1">
        <v>43466</v>
      </c>
      <c r="B18" t="s">
        <v>86</v>
      </c>
      <c r="C18" t="s">
        <v>49</v>
      </c>
      <c r="D18">
        <v>972</v>
      </c>
      <c r="E18">
        <v>972</v>
      </c>
      <c r="F18">
        <v>0</v>
      </c>
      <c r="G18">
        <v>0</v>
      </c>
      <c r="H18" t="s">
        <v>82</v>
      </c>
    </row>
    <row r="19" spans="1:8" x14ac:dyDescent="0.25">
      <c r="A19" s="1">
        <v>43466</v>
      </c>
      <c r="B19" t="s">
        <v>86</v>
      </c>
      <c r="C19" t="s">
        <v>50</v>
      </c>
      <c r="D19">
        <v>1999</v>
      </c>
      <c r="E19">
        <v>1999</v>
      </c>
      <c r="F19">
        <v>0</v>
      </c>
      <c r="G19">
        <v>0</v>
      </c>
      <c r="H19" t="s">
        <v>82</v>
      </c>
    </row>
    <row r="20" spans="1:8" x14ac:dyDescent="0.25">
      <c r="A20" s="1">
        <v>43466</v>
      </c>
      <c r="B20" t="s">
        <v>87</v>
      </c>
      <c r="C20" t="s">
        <v>46</v>
      </c>
      <c r="D20">
        <v>642</v>
      </c>
      <c r="E20">
        <v>642</v>
      </c>
      <c r="F20">
        <v>0</v>
      </c>
      <c r="G20">
        <v>0</v>
      </c>
      <c r="H20" t="s">
        <v>82</v>
      </c>
    </row>
    <row r="21" spans="1:8" x14ac:dyDescent="0.25">
      <c r="A21" s="1">
        <v>43466</v>
      </c>
      <c r="B21" t="s">
        <v>87</v>
      </c>
      <c r="C21" t="s">
        <v>47</v>
      </c>
      <c r="D21">
        <v>544</v>
      </c>
      <c r="E21">
        <v>544</v>
      </c>
      <c r="F21">
        <v>0</v>
      </c>
      <c r="G21">
        <v>0</v>
      </c>
      <c r="H21" t="s">
        <v>82</v>
      </c>
    </row>
    <row r="22" spans="1:8" x14ac:dyDescent="0.25">
      <c r="A22" s="1">
        <v>43466</v>
      </c>
      <c r="B22" t="s">
        <v>87</v>
      </c>
      <c r="C22" t="s">
        <v>48</v>
      </c>
      <c r="D22">
        <v>343</v>
      </c>
      <c r="E22">
        <v>343</v>
      </c>
      <c r="F22">
        <v>0</v>
      </c>
      <c r="G22">
        <v>0</v>
      </c>
      <c r="H22" t="s">
        <v>82</v>
      </c>
    </row>
    <row r="23" spans="1:8" x14ac:dyDescent="0.25">
      <c r="A23" s="1">
        <v>43466</v>
      </c>
      <c r="B23" t="s">
        <v>87</v>
      </c>
      <c r="C23" t="s">
        <v>49</v>
      </c>
      <c r="D23">
        <v>255</v>
      </c>
      <c r="E23">
        <v>255</v>
      </c>
      <c r="F23">
        <v>0</v>
      </c>
      <c r="G23">
        <v>0</v>
      </c>
      <c r="H23" t="s">
        <v>82</v>
      </c>
    </row>
    <row r="24" spans="1:8" x14ac:dyDescent="0.25">
      <c r="A24" s="1">
        <v>43466</v>
      </c>
      <c r="B24" t="s">
        <v>87</v>
      </c>
      <c r="C24" t="s">
        <v>50</v>
      </c>
      <c r="D24">
        <v>1064</v>
      </c>
      <c r="E24">
        <v>1064</v>
      </c>
      <c r="F24">
        <v>0</v>
      </c>
      <c r="G24">
        <v>0</v>
      </c>
      <c r="H24" t="s">
        <v>82</v>
      </c>
    </row>
    <row r="25" spans="1:8" x14ac:dyDescent="0.25">
      <c r="A25" s="1">
        <v>43466</v>
      </c>
      <c r="B25" t="s">
        <v>88</v>
      </c>
      <c r="C25" t="s">
        <v>46</v>
      </c>
      <c r="D25">
        <v>26</v>
      </c>
      <c r="E25">
        <v>26</v>
      </c>
      <c r="F25">
        <v>0</v>
      </c>
      <c r="G25">
        <v>0</v>
      </c>
      <c r="H25" t="s">
        <v>82</v>
      </c>
    </row>
    <row r="26" spans="1:8" x14ac:dyDescent="0.25">
      <c r="A26" s="1">
        <v>43466</v>
      </c>
      <c r="B26" t="s">
        <v>88</v>
      </c>
      <c r="C26" t="s">
        <v>47</v>
      </c>
      <c r="D26">
        <v>121</v>
      </c>
      <c r="E26">
        <v>121</v>
      </c>
      <c r="F26">
        <v>0</v>
      </c>
      <c r="G26">
        <v>0</v>
      </c>
      <c r="H26" t="s">
        <v>82</v>
      </c>
    </row>
    <row r="27" spans="1:8" x14ac:dyDescent="0.25">
      <c r="A27" s="1">
        <v>43466</v>
      </c>
      <c r="B27" t="s">
        <v>88</v>
      </c>
      <c r="C27" t="s">
        <v>48</v>
      </c>
      <c r="D27">
        <v>47</v>
      </c>
      <c r="E27">
        <v>47</v>
      </c>
      <c r="F27">
        <v>0</v>
      </c>
      <c r="G27">
        <v>0</v>
      </c>
      <c r="H27" t="s">
        <v>82</v>
      </c>
    </row>
    <row r="28" spans="1:8" x14ac:dyDescent="0.25">
      <c r="A28" s="1">
        <v>43466</v>
      </c>
      <c r="B28" t="s">
        <v>88</v>
      </c>
      <c r="C28" t="s">
        <v>50</v>
      </c>
      <c r="D28">
        <v>66</v>
      </c>
      <c r="E28">
        <v>66</v>
      </c>
      <c r="F28">
        <v>0</v>
      </c>
      <c r="G28">
        <v>0</v>
      </c>
      <c r="H28" t="s">
        <v>82</v>
      </c>
    </row>
    <row r="29" spans="1:8" x14ac:dyDescent="0.25">
      <c r="A29" s="1">
        <v>43466</v>
      </c>
      <c r="B29" t="s">
        <v>89</v>
      </c>
      <c r="C29" t="s">
        <v>46</v>
      </c>
      <c r="D29">
        <v>225</v>
      </c>
      <c r="E29">
        <v>225</v>
      </c>
      <c r="F29">
        <v>0</v>
      </c>
      <c r="G29">
        <v>0</v>
      </c>
      <c r="H29" t="s">
        <v>82</v>
      </c>
    </row>
    <row r="30" spans="1:8" x14ac:dyDescent="0.25">
      <c r="A30" s="1">
        <v>43466</v>
      </c>
      <c r="B30" t="s">
        <v>89</v>
      </c>
      <c r="C30" t="s">
        <v>47</v>
      </c>
      <c r="D30">
        <v>287</v>
      </c>
      <c r="E30">
        <v>287</v>
      </c>
      <c r="F30">
        <v>0</v>
      </c>
      <c r="G30">
        <v>0</v>
      </c>
      <c r="H30" t="s">
        <v>82</v>
      </c>
    </row>
    <row r="31" spans="1:8" x14ac:dyDescent="0.25">
      <c r="A31" s="1">
        <v>43466</v>
      </c>
      <c r="B31" t="s">
        <v>89</v>
      </c>
      <c r="C31" t="s">
        <v>48</v>
      </c>
      <c r="D31">
        <v>162</v>
      </c>
      <c r="E31">
        <v>162</v>
      </c>
      <c r="F31">
        <v>0</v>
      </c>
      <c r="G31">
        <v>0</v>
      </c>
      <c r="H31" t="s">
        <v>82</v>
      </c>
    </row>
    <row r="32" spans="1:8" x14ac:dyDescent="0.25">
      <c r="A32" s="1">
        <v>43466</v>
      </c>
      <c r="B32" t="s">
        <v>89</v>
      </c>
      <c r="C32" t="s">
        <v>49</v>
      </c>
      <c r="D32">
        <v>65</v>
      </c>
      <c r="E32">
        <v>65</v>
      </c>
      <c r="F32">
        <v>0</v>
      </c>
      <c r="G32">
        <v>0</v>
      </c>
      <c r="H32" t="s">
        <v>82</v>
      </c>
    </row>
    <row r="33" spans="1:8" x14ac:dyDescent="0.25">
      <c r="A33" s="1">
        <v>43466</v>
      </c>
      <c r="B33" t="s">
        <v>89</v>
      </c>
      <c r="C33" t="s">
        <v>50</v>
      </c>
      <c r="D33">
        <v>677</v>
      </c>
      <c r="E33">
        <v>677</v>
      </c>
      <c r="F33">
        <v>0</v>
      </c>
      <c r="G33">
        <v>0</v>
      </c>
      <c r="H33" t="s">
        <v>82</v>
      </c>
    </row>
    <row r="34" spans="1:8" x14ac:dyDescent="0.25">
      <c r="A34" s="1">
        <v>43466</v>
      </c>
      <c r="B34" t="s">
        <v>90</v>
      </c>
      <c r="C34" t="s">
        <v>46</v>
      </c>
      <c r="D34">
        <v>525</v>
      </c>
      <c r="E34">
        <v>525</v>
      </c>
      <c r="F34">
        <v>0</v>
      </c>
      <c r="G34">
        <v>0</v>
      </c>
      <c r="H34" t="s">
        <v>82</v>
      </c>
    </row>
    <row r="35" spans="1:8" x14ac:dyDescent="0.25">
      <c r="A35" s="1">
        <v>43466</v>
      </c>
      <c r="B35" t="s">
        <v>90</v>
      </c>
      <c r="C35" t="s">
        <v>47</v>
      </c>
      <c r="D35">
        <v>598</v>
      </c>
      <c r="E35">
        <v>598</v>
      </c>
      <c r="F35">
        <v>0</v>
      </c>
      <c r="G35">
        <v>0</v>
      </c>
      <c r="H35" t="s">
        <v>82</v>
      </c>
    </row>
    <row r="36" spans="1:8" x14ac:dyDescent="0.25">
      <c r="A36" s="1">
        <v>43466</v>
      </c>
      <c r="B36" t="s">
        <v>90</v>
      </c>
      <c r="C36" t="s">
        <v>48</v>
      </c>
      <c r="D36">
        <v>333</v>
      </c>
      <c r="E36">
        <v>333</v>
      </c>
      <c r="F36">
        <v>0</v>
      </c>
      <c r="G36">
        <v>0</v>
      </c>
      <c r="H36" t="s">
        <v>82</v>
      </c>
    </row>
    <row r="37" spans="1:8" x14ac:dyDescent="0.25">
      <c r="A37" s="1">
        <v>43466</v>
      </c>
      <c r="B37" t="s">
        <v>90</v>
      </c>
      <c r="C37" t="s">
        <v>50</v>
      </c>
      <c r="D37">
        <v>620</v>
      </c>
      <c r="E37">
        <v>620</v>
      </c>
      <c r="F37">
        <v>0</v>
      </c>
      <c r="G37">
        <v>0</v>
      </c>
      <c r="H37" t="s">
        <v>82</v>
      </c>
    </row>
    <row r="38" spans="1:8" x14ac:dyDescent="0.25">
      <c r="A38" s="1">
        <v>43466</v>
      </c>
      <c r="B38" t="s">
        <v>91</v>
      </c>
      <c r="C38" t="s">
        <v>46</v>
      </c>
      <c r="D38">
        <v>55</v>
      </c>
      <c r="E38">
        <v>55</v>
      </c>
      <c r="F38">
        <v>0</v>
      </c>
      <c r="G38">
        <v>0</v>
      </c>
      <c r="H38" t="s">
        <v>82</v>
      </c>
    </row>
    <row r="39" spans="1:8" x14ac:dyDescent="0.25">
      <c r="A39" s="1">
        <v>43466</v>
      </c>
      <c r="B39" t="s">
        <v>91</v>
      </c>
      <c r="C39" t="s">
        <v>47</v>
      </c>
      <c r="D39">
        <v>161</v>
      </c>
      <c r="E39">
        <v>161</v>
      </c>
      <c r="F39">
        <v>0</v>
      </c>
      <c r="G39">
        <v>0</v>
      </c>
      <c r="H39" t="s">
        <v>82</v>
      </c>
    </row>
    <row r="40" spans="1:8" x14ac:dyDescent="0.25">
      <c r="A40" s="1">
        <v>43466</v>
      </c>
      <c r="B40" t="s">
        <v>91</v>
      </c>
      <c r="C40" t="s">
        <v>48</v>
      </c>
      <c r="D40">
        <v>156</v>
      </c>
      <c r="E40">
        <v>156</v>
      </c>
      <c r="F40">
        <v>0</v>
      </c>
      <c r="G40">
        <v>0</v>
      </c>
      <c r="H40" t="s">
        <v>82</v>
      </c>
    </row>
    <row r="41" spans="1:8" x14ac:dyDescent="0.25">
      <c r="A41" s="1">
        <v>43466</v>
      </c>
      <c r="B41" t="s">
        <v>91</v>
      </c>
      <c r="C41" t="s">
        <v>50</v>
      </c>
      <c r="D41">
        <v>423</v>
      </c>
      <c r="E41">
        <v>423</v>
      </c>
      <c r="F41">
        <v>0</v>
      </c>
      <c r="G41">
        <v>0</v>
      </c>
      <c r="H41" t="s">
        <v>82</v>
      </c>
    </row>
    <row r="42" spans="1:8" x14ac:dyDescent="0.25">
      <c r="A42" s="1">
        <v>43466</v>
      </c>
      <c r="B42" t="s">
        <v>92</v>
      </c>
      <c r="C42" t="s">
        <v>46</v>
      </c>
      <c r="D42">
        <v>1043</v>
      </c>
      <c r="E42">
        <v>1043</v>
      </c>
      <c r="F42">
        <v>0</v>
      </c>
      <c r="G42">
        <v>0</v>
      </c>
      <c r="H42" t="s">
        <v>82</v>
      </c>
    </row>
    <row r="43" spans="1:8" x14ac:dyDescent="0.25">
      <c r="A43" s="1">
        <v>43466</v>
      </c>
      <c r="B43" t="s">
        <v>92</v>
      </c>
      <c r="C43" t="s">
        <v>47</v>
      </c>
      <c r="D43">
        <v>747</v>
      </c>
      <c r="E43">
        <v>747</v>
      </c>
      <c r="F43">
        <v>0</v>
      </c>
      <c r="G43">
        <v>0</v>
      </c>
      <c r="H43" t="s">
        <v>82</v>
      </c>
    </row>
    <row r="44" spans="1:8" x14ac:dyDescent="0.25">
      <c r="A44" s="1">
        <v>43466</v>
      </c>
      <c r="B44" t="s">
        <v>92</v>
      </c>
      <c r="C44" t="s">
        <v>48</v>
      </c>
      <c r="D44">
        <v>626</v>
      </c>
      <c r="E44">
        <v>626</v>
      </c>
      <c r="F44">
        <v>0</v>
      </c>
      <c r="G44">
        <v>0</v>
      </c>
      <c r="H44" t="s">
        <v>82</v>
      </c>
    </row>
    <row r="45" spans="1:8" x14ac:dyDescent="0.25">
      <c r="A45" s="1">
        <v>43466</v>
      </c>
      <c r="B45" t="s">
        <v>92</v>
      </c>
      <c r="C45" t="s">
        <v>50</v>
      </c>
      <c r="D45">
        <v>835</v>
      </c>
      <c r="E45">
        <v>835</v>
      </c>
      <c r="F45">
        <v>0</v>
      </c>
      <c r="G45">
        <v>0</v>
      </c>
      <c r="H45" t="s">
        <v>82</v>
      </c>
    </row>
    <row r="46" spans="1:8" x14ac:dyDescent="0.25">
      <c r="A46" s="1">
        <v>43466</v>
      </c>
      <c r="B46" t="s">
        <v>93</v>
      </c>
      <c r="C46" t="s">
        <v>46</v>
      </c>
      <c r="D46">
        <v>28</v>
      </c>
      <c r="E46">
        <v>28</v>
      </c>
      <c r="F46">
        <v>0</v>
      </c>
      <c r="G46">
        <v>0</v>
      </c>
      <c r="H46" t="s">
        <v>82</v>
      </c>
    </row>
    <row r="47" spans="1:8" x14ac:dyDescent="0.25">
      <c r="A47" s="1">
        <v>43466</v>
      </c>
      <c r="B47" t="s">
        <v>93</v>
      </c>
      <c r="C47" t="s">
        <v>47</v>
      </c>
      <c r="D47">
        <v>396</v>
      </c>
      <c r="E47">
        <v>396</v>
      </c>
      <c r="F47">
        <v>0</v>
      </c>
      <c r="G47">
        <v>0</v>
      </c>
      <c r="H47" t="s">
        <v>82</v>
      </c>
    </row>
    <row r="48" spans="1:8" x14ac:dyDescent="0.25">
      <c r="A48" s="1">
        <v>43466</v>
      </c>
      <c r="B48" t="s">
        <v>93</v>
      </c>
      <c r="C48" t="s">
        <v>48</v>
      </c>
      <c r="D48">
        <v>86</v>
      </c>
      <c r="E48">
        <v>86</v>
      </c>
      <c r="F48">
        <v>0</v>
      </c>
      <c r="G48">
        <v>0</v>
      </c>
      <c r="H48" t="s">
        <v>82</v>
      </c>
    </row>
    <row r="49" spans="1:8" x14ac:dyDescent="0.25">
      <c r="A49" s="1">
        <v>43466</v>
      </c>
      <c r="B49" t="s">
        <v>93</v>
      </c>
      <c r="C49" t="s">
        <v>50</v>
      </c>
      <c r="D49">
        <v>535</v>
      </c>
      <c r="E49">
        <v>535</v>
      </c>
      <c r="F49">
        <v>0</v>
      </c>
      <c r="G49">
        <v>0</v>
      </c>
      <c r="H49" t="s">
        <v>82</v>
      </c>
    </row>
    <row r="50" spans="1:8" x14ac:dyDescent="0.25">
      <c r="A50" s="1">
        <v>43466</v>
      </c>
      <c r="B50" t="s">
        <v>94</v>
      </c>
      <c r="C50" t="s">
        <v>46</v>
      </c>
      <c r="D50">
        <v>249</v>
      </c>
      <c r="E50">
        <v>249</v>
      </c>
      <c r="F50">
        <v>0</v>
      </c>
      <c r="G50">
        <v>0</v>
      </c>
      <c r="H50" t="s">
        <v>82</v>
      </c>
    </row>
    <row r="51" spans="1:8" x14ac:dyDescent="0.25">
      <c r="A51" s="1">
        <v>43466</v>
      </c>
      <c r="B51" t="s">
        <v>94</v>
      </c>
      <c r="C51" t="s">
        <v>47</v>
      </c>
      <c r="D51">
        <v>184</v>
      </c>
      <c r="E51">
        <v>184</v>
      </c>
      <c r="F51">
        <v>0</v>
      </c>
      <c r="G51">
        <v>0</v>
      </c>
      <c r="H51" t="s">
        <v>82</v>
      </c>
    </row>
    <row r="52" spans="1:8" x14ac:dyDescent="0.25">
      <c r="A52" s="1">
        <v>43466</v>
      </c>
      <c r="B52" t="s">
        <v>94</v>
      </c>
      <c r="C52" t="s">
        <v>48</v>
      </c>
      <c r="D52">
        <v>161</v>
      </c>
      <c r="E52">
        <v>161</v>
      </c>
      <c r="F52">
        <v>0</v>
      </c>
      <c r="G52">
        <v>0</v>
      </c>
      <c r="H52" t="s">
        <v>82</v>
      </c>
    </row>
    <row r="53" spans="1:8" x14ac:dyDescent="0.25">
      <c r="A53" s="1">
        <v>43466</v>
      </c>
      <c r="B53" t="s">
        <v>94</v>
      </c>
      <c r="C53" t="s">
        <v>50</v>
      </c>
      <c r="D53">
        <v>499</v>
      </c>
      <c r="E53">
        <v>499</v>
      </c>
      <c r="F53">
        <v>0</v>
      </c>
      <c r="G53">
        <v>0</v>
      </c>
      <c r="H53" t="s">
        <v>82</v>
      </c>
    </row>
    <row r="54" spans="1:8" x14ac:dyDescent="0.25">
      <c r="A54" s="1">
        <v>43466</v>
      </c>
      <c r="B54" t="s">
        <v>95</v>
      </c>
      <c r="C54" t="s">
        <v>46</v>
      </c>
      <c r="D54">
        <v>234</v>
      </c>
      <c r="E54">
        <v>234</v>
      </c>
      <c r="F54">
        <v>0</v>
      </c>
      <c r="G54">
        <v>0</v>
      </c>
      <c r="H54" t="s">
        <v>82</v>
      </c>
    </row>
    <row r="55" spans="1:8" x14ac:dyDescent="0.25">
      <c r="A55" s="1">
        <v>43466</v>
      </c>
      <c r="B55" t="s">
        <v>95</v>
      </c>
      <c r="C55" t="s">
        <v>47</v>
      </c>
      <c r="D55">
        <v>923</v>
      </c>
      <c r="E55">
        <v>923</v>
      </c>
      <c r="F55">
        <v>0</v>
      </c>
      <c r="G55">
        <v>0</v>
      </c>
      <c r="H55" t="s">
        <v>82</v>
      </c>
    </row>
    <row r="56" spans="1:8" x14ac:dyDescent="0.25">
      <c r="A56" s="1">
        <v>43466</v>
      </c>
      <c r="B56" t="s">
        <v>95</v>
      </c>
      <c r="C56" t="s">
        <v>48</v>
      </c>
      <c r="D56">
        <v>311</v>
      </c>
      <c r="E56">
        <v>311</v>
      </c>
      <c r="F56">
        <v>0</v>
      </c>
      <c r="G56">
        <v>0</v>
      </c>
      <c r="H56" t="s">
        <v>82</v>
      </c>
    </row>
    <row r="57" spans="1:8" x14ac:dyDescent="0.25">
      <c r="A57" s="1">
        <v>43466</v>
      </c>
      <c r="B57" t="s">
        <v>95</v>
      </c>
      <c r="C57" t="s">
        <v>50</v>
      </c>
      <c r="D57">
        <v>2453</v>
      </c>
      <c r="E57">
        <v>2453</v>
      </c>
      <c r="F57">
        <v>0</v>
      </c>
      <c r="G57">
        <v>0</v>
      </c>
      <c r="H57" t="s">
        <v>82</v>
      </c>
    </row>
    <row r="58" spans="1:8" x14ac:dyDescent="0.25">
      <c r="A58" s="1">
        <v>43466</v>
      </c>
      <c r="B58" t="s">
        <v>13</v>
      </c>
      <c r="C58" t="s">
        <v>46</v>
      </c>
      <c r="D58">
        <v>222</v>
      </c>
      <c r="E58">
        <v>222</v>
      </c>
      <c r="F58">
        <v>0</v>
      </c>
      <c r="G58">
        <v>0</v>
      </c>
      <c r="H58" t="s">
        <v>82</v>
      </c>
    </row>
    <row r="59" spans="1:8" x14ac:dyDescent="0.25">
      <c r="A59" s="1">
        <v>43466</v>
      </c>
      <c r="B59" t="s">
        <v>13</v>
      </c>
      <c r="C59" t="s">
        <v>47</v>
      </c>
      <c r="D59">
        <v>107</v>
      </c>
      <c r="E59">
        <v>107</v>
      </c>
      <c r="F59">
        <v>0</v>
      </c>
      <c r="G59">
        <v>0</v>
      </c>
      <c r="H59" t="s">
        <v>82</v>
      </c>
    </row>
    <row r="60" spans="1:8" x14ac:dyDescent="0.25">
      <c r="A60" s="1">
        <v>43466</v>
      </c>
      <c r="B60" t="s">
        <v>13</v>
      </c>
      <c r="C60" t="s">
        <v>48</v>
      </c>
      <c r="D60">
        <v>80</v>
      </c>
      <c r="E60">
        <v>80</v>
      </c>
      <c r="F60">
        <v>0</v>
      </c>
      <c r="G60">
        <v>0</v>
      </c>
      <c r="H60" t="s">
        <v>82</v>
      </c>
    </row>
    <row r="61" spans="1:8" x14ac:dyDescent="0.25">
      <c r="A61" s="1">
        <v>43466</v>
      </c>
      <c r="B61" t="s">
        <v>13</v>
      </c>
      <c r="C61" t="s">
        <v>50</v>
      </c>
      <c r="D61">
        <v>91</v>
      </c>
      <c r="E61">
        <v>91</v>
      </c>
      <c r="F61">
        <v>0</v>
      </c>
      <c r="G61">
        <v>0</v>
      </c>
      <c r="H61" t="s">
        <v>82</v>
      </c>
    </row>
    <row r="62" spans="1:8" x14ac:dyDescent="0.25">
      <c r="A62" s="1">
        <v>43466</v>
      </c>
      <c r="B62" t="s">
        <v>96</v>
      </c>
      <c r="C62" t="s">
        <v>46</v>
      </c>
      <c r="D62">
        <v>536</v>
      </c>
      <c r="E62">
        <v>536</v>
      </c>
      <c r="F62">
        <v>0</v>
      </c>
      <c r="G62">
        <v>0</v>
      </c>
      <c r="H62" t="s">
        <v>82</v>
      </c>
    </row>
    <row r="63" spans="1:8" x14ac:dyDescent="0.25">
      <c r="A63" s="1">
        <v>43466</v>
      </c>
      <c r="B63" t="s">
        <v>96</v>
      </c>
      <c r="C63" t="s">
        <v>47</v>
      </c>
      <c r="D63">
        <v>246</v>
      </c>
      <c r="E63">
        <v>246</v>
      </c>
      <c r="F63">
        <v>0</v>
      </c>
      <c r="G63">
        <v>0</v>
      </c>
      <c r="H63" t="s">
        <v>82</v>
      </c>
    </row>
    <row r="64" spans="1:8" x14ac:dyDescent="0.25">
      <c r="A64" s="1">
        <v>43466</v>
      </c>
      <c r="B64" t="s">
        <v>96</v>
      </c>
      <c r="C64" t="s">
        <v>48</v>
      </c>
      <c r="D64">
        <v>242</v>
      </c>
      <c r="E64">
        <v>242</v>
      </c>
      <c r="F64">
        <v>0</v>
      </c>
      <c r="G64">
        <v>0</v>
      </c>
      <c r="H64" t="s">
        <v>82</v>
      </c>
    </row>
    <row r="65" spans="1:8" x14ac:dyDescent="0.25">
      <c r="A65" s="1">
        <v>43466</v>
      </c>
      <c r="B65" t="s">
        <v>96</v>
      </c>
      <c r="C65" t="s">
        <v>50</v>
      </c>
      <c r="D65">
        <v>332</v>
      </c>
      <c r="E65">
        <v>332</v>
      </c>
      <c r="F65">
        <v>0</v>
      </c>
      <c r="G65">
        <v>0</v>
      </c>
      <c r="H65" t="s">
        <v>82</v>
      </c>
    </row>
    <row r="66" spans="1:8" x14ac:dyDescent="0.25">
      <c r="A66" s="1">
        <v>43466</v>
      </c>
      <c r="B66" t="s">
        <v>97</v>
      </c>
      <c r="C66" t="s">
        <v>46</v>
      </c>
      <c r="D66">
        <v>339</v>
      </c>
      <c r="E66">
        <v>339</v>
      </c>
      <c r="F66">
        <v>0</v>
      </c>
      <c r="G66">
        <v>0</v>
      </c>
      <c r="H66" t="s">
        <v>82</v>
      </c>
    </row>
    <row r="67" spans="1:8" x14ac:dyDescent="0.25">
      <c r="A67" s="1">
        <v>43466</v>
      </c>
      <c r="B67" t="s">
        <v>97</v>
      </c>
      <c r="C67" t="s">
        <v>47</v>
      </c>
      <c r="D67">
        <v>610</v>
      </c>
      <c r="E67">
        <v>610</v>
      </c>
      <c r="F67">
        <v>0</v>
      </c>
      <c r="G67">
        <v>0</v>
      </c>
      <c r="H67" t="s">
        <v>82</v>
      </c>
    </row>
    <row r="68" spans="1:8" x14ac:dyDescent="0.25">
      <c r="A68" s="1">
        <v>43466</v>
      </c>
      <c r="B68" t="s">
        <v>97</v>
      </c>
      <c r="C68" t="s">
        <v>48</v>
      </c>
      <c r="D68">
        <v>283</v>
      </c>
      <c r="E68">
        <v>283</v>
      </c>
      <c r="F68">
        <v>0</v>
      </c>
      <c r="G68">
        <v>0</v>
      </c>
      <c r="H68" t="s">
        <v>82</v>
      </c>
    </row>
    <row r="69" spans="1:8" x14ac:dyDescent="0.25">
      <c r="A69" s="1">
        <v>43466</v>
      </c>
      <c r="B69" t="s">
        <v>97</v>
      </c>
      <c r="C69" t="s">
        <v>50</v>
      </c>
      <c r="D69">
        <v>697</v>
      </c>
      <c r="E69">
        <v>697</v>
      </c>
      <c r="F69">
        <v>0</v>
      </c>
      <c r="G69">
        <v>0</v>
      </c>
      <c r="H69" t="s">
        <v>82</v>
      </c>
    </row>
    <row r="70" spans="1:8" x14ac:dyDescent="0.25">
      <c r="A70" s="1">
        <v>43497</v>
      </c>
      <c r="B70" t="s">
        <v>81</v>
      </c>
      <c r="C70" t="s">
        <v>46</v>
      </c>
      <c r="D70">
        <v>3843</v>
      </c>
      <c r="E70">
        <v>3843</v>
      </c>
      <c r="F70">
        <v>0</v>
      </c>
      <c r="G70">
        <v>0</v>
      </c>
      <c r="H70" t="s">
        <v>82</v>
      </c>
    </row>
    <row r="71" spans="1:8" x14ac:dyDescent="0.25">
      <c r="A71" s="1">
        <v>43497</v>
      </c>
      <c r="B71" t="s">
        <v>81</v>
      </c>
      <c r="C71" t="s">
        <v>47</v>
      </c>
      <c r="D71">
        <v>4751</v>
      </c>
      <c r="E71">
        <v>4751</v>
      </c>
      <c r="F71">
        <v>0</v>
      </c>
      <c r="G71">
        <v>0</v>
      </c>
      <c r="H71" t="s">
        <v>82</v>
      </c>
    </row>
    <row r="72" spans="1:8" x14ac:dyDescent="0.25">
      <c r="A72" s="1">
        <v>43497</v>
      </c>
      <c r="B72" t="s">
        <v>81</v>
      </c>
      <c r="C72" t="s">
        <v>48</v>
      </c>
      <c r="D72">
        <v>2691</v>
      </c>
      <c r="E72">
        <v>2691</v>
      </c>
      <c r="F72">
        <v>0</v>
      </c>
      <c r="G72">
        <v>0</v>
      </c>
      <c r="H72" t="s">
        <v>82</v>
      </c>
    </row>
    <row r="73" spans="1:8" x14ac:dyDescent="0.25">
      <c r="A73" s="1">
        <v>43497</v>
      </c>
      <c r="B73" t="s">
        <v>81</v>
      </c>
      <c r="C73" t="s">
        <v>49</v>
      </c>
      <c r="D73">
        <v>1308</v>
      </c>
      <c r="E73">
        <v>1308</v>
      </c>
      <c r="F73">
        <v>0</v>
      </c>
      <c r="G73">
        <v>0</v>
      </c>
      <c r="H73" t="s">
        <v>82</v>
      </c>
    </row>
    <row r="74" spans="1:8" x14ac:dyDescent="0.25">
      <c r="A74" s="1">
        <v>43497</v>
      </c>
      <c r="B74" t="s">
        <v>81</v>
      </c>
      <c r="C74" t="s">
        <v>50</v>
      </c>
      <c r="D74">
        <v>9677</v>
      </c>
      <c r="E74">
        <v>9677</v>
      </c>
      <c r="F74">
        <v>0</v>
      </c>
      <c r="G74">
        <v>0</v>
      </c>
      <c r="H74" t="s">
        <v>82</v>
      </c>
    </row>
    <row r="75" spans="1:8" x14ac:dyDescent="0.25">
      <c r="A75" s="1">
        <v>43497</v>
      </c>
      <c r="B75" t="s">
        <v>84</v>
      </c>
      <c r="C75" t="s">
        <v>46</v>
      </c>
      <c r="D75">
        <v>21</v>
      </c>
      <c r="E75">
        <v>21</v>
      </c>
      <c r="F75">
        <v>0</v>
      </c>
      <c r="G75">
        <v>0</v>
      </c>
      <c r="H75" t="s">
        <v>82</v>
      </c>
    </row>
    <row r="76" spans="1:8" x14ac:dyDescent="0.25">
      <c r="A76" s="1">
        <v>43497</v>
      </c>
      <c r="B76" t="s">
        <v>84</v>
      </c>
      <c r="C76" t="s">
        <v>47</v>
      </c>
      <c r="D76">
        <v>66</v>
      </c>
      <c r="E76">
        <v>66</v>
      </c>
      <c r="F76">
        <v>0</v>
      </c>
      <c r="G76">
        <v>0</v>
      </c>
      <c r="H76" t="s">
        <v>82</v>
      </c>
    </row>
    <row r="77" spans="1:8" x14ac:dyDescent="0.25">
      <c r="A77" s="1">
        <v>43497</v>
      </c>
      <c r="B77" t="s">
        <v>84</v>
      </c>
      <c r="C77" t="s">
        <v>48</v>
      </c>
      <c r="D77">
        <v>53</v>
      </c>
      <c r="E77">
        <v>53</v>
      </c>
      <c r="F77">
        <v>0</v>
      </c>
      <c r="G77">
        <v>0</v>
      </c>
      <c r="H77" t="s">
        <v>82</v>
      </c>
    </row>
    <row r="78" spans="1:8" x14ac:dyDescent="0.25">
      <c r="A78" s="1">
        <v>43497</v>
      </c>
      <c r="B78" t="s">
        <v>84</v>
      </c>
      <c r="C78" t="s">
        <v>50</v>
      </c>
      <c r="D78">
        <v>72</v>
      </c>
      <c r="E78">
        <v>72</v>
      </c>
      <c r="F78">
        <v>0</v>
      </c>
      <c r="G78">
        <v>0</v>
      </c>
      <c r="H78" t="s">
        <v>82</v>
      </c>
    </row>
    <row r="79" spans="1:8" x14ac:dyDescent="0.25">
      <c r="A79" s="1">
        <v>43497</v>
      </c>
      <c r="B79" t="s">
        <v>85</v>
      </c>
      <c r="C79" t="s">
        <v>46</v>
      </c>
      <c r="D79">
        <v>160</v>
      </c>
      <c r="E79">
        <v>160</v>
      </c>
      <c r="F79">
        <v>0</v>
      </c>
      <c r="G79">
        <v>0</v>
      </c>
      <c r="H79" t="s">
        <v>82</v>
      </c>
    </row>
    <row r="80" spans="1:8" x14ac:dyDescent="0.25">
      <c r="A80" s="1">
        <v>43497</v>
      </c>
      <c r="B80" t="s">
        <v>85</v>
      </c>
      <c r="C80" t="s">
        <v>47</v>
      </c>
      <c r="D80">
        <v>80</v>
      </c>
      <c r="E80">
        <v>80</v>
      </c>
      <c r="F80">
        <v>0</v>
      </c>
      <c r="G80">
        <v>0</v>
      </c>
      <c r="H80" t="s">
        <v>82</v>
      </c>
    </row>
    <row r="81" spans="1:8" x14ac:dyDescent="0.25">
      <c r="A81" s="1">
        <v>43497</v>
      </c>
      <c r="B81" t="s">
        <v>85</v>
      </c>
      <c r="C81" t="s">
        <v>48</v>
      </c>
      <c r="D81">
        <v>132</v>
      </c>
      <c r="E81">
        <v>132</v>
      </c>
      <c r="F81">
        <v>0</v>
      </c>
      <c r="G81">
        <v>0</v>
      </c>
      <c r="H81" t="s">
        <v>82</v>
      </c>
    </row>
    <row r="82" spans="1:8" x14ac:dyDescent="0.25">
      <c r="A82" s="1">
        <v>43497</v>
      </c>
      <c r="B82" t="s">
        <v>85</v>
      </c>
      <c r="C82" t="s">
        <v>50</v>
      </c>
      <c r="D82">
        <v>8</v>
      </c>
      <c r="E82">
        <v>8</v>
      </c>
      <c r="F82">
        <v>0</v>
      </c>
      <c r="G82">
        <v>0</v>
      </c>
      <c r="H82" t="s">
        <v>82</v>
      </c>
    </row>
    <row r="83" spans="1:8" x14ac:dyDescent="0.25">
      <c r="A83" s="1">
        <v>43497</v>
      </c>
      <c r="B83" t="s">
        <v>86</v>
      </c>
      <c r="C83" t="s">
        <v>46</v>
      </c>
      <c r="D83">
        <v>113</v>
      </c>
      <c r="E83">
        <v>113</v>
      </c>
      <c r="F83">
        <v>0</v>
      </c>
      <c r="G83">
        <v>0</v>
      </c>
      <c r="H83" t="s">
        <v>82</v>
      </c>
    </row>
    <row r="84" spans="1:8" x14ac:dyDescent="0.25">
      <c r="A84" s="1">
        <v>43497</v>
      </c>
      <c r="B84" t="s">
        <v>86</v>
      </c>
      <c r="C84" t="s">
        <v>47</v>
      </c>
      <c r="D84">
        <v>208</v>
      </c>
      <c r="E84">
        <v>208</v>
      </c>
      <c r="F84">
        <v>0</v>
      </c>
      <c r="G84">
        <v>0</v>
      </c>
      <c r="H84" t="s">
        <v>82</v>
      </c>
    </row>
    <row r="85" spans="1:8" x14ac:dyDescent="0.25">
      <c r="A85" s="1">
        <v>43497</v>
      </c>
      <c r="B85" t="s">
        <v>86</v>
      </c>
      <c r="C85" t="s">
        <v>48</v>
      </c>
      <c r="D85">
        <v>150</v>
      </c>
      <c r="E85">
        <v>150</v>
      </c>
      <c r="F85">
        <v>0</v>
      </c>
      <c r="G85">
        <v>0</v>
      </c>
      <c r="H85" t="s">
        <v>82</v>
      </c>
    </row>
    <row r="86" spans="1:8" x14ac:dyDescent="0.25">
      <c r="A86" s="1">
        <v>43497</v>
      </c>
      <c r="B86" t="s">
        <v>86</v>
      </c>
      <c r="C86" t="s">
        <v>49</v>
      </c>
      <c r="D86">
        <v>990</v>
      </c>
      <c r="E86">
        <v>990</v>
      </c>
      <c r="F86">
        <v>0</v>
      </c>
      <c r="G86">
        <v>0</v>
      </c>
      <c r="H86" t="s">
        <v>82</v>
      </c>
    </row>
    <row r="87" spans="1:8" x14ac:dyDescent="0.25">
      <c r="A87" s="1">
        <v>43497</v>
      </c>
      <c r="B87" t="s">
        <v>86</v>
      </c>
      <c r="C87" t="s">
        <v>50</v>
      </c>
      <c r="D87">
        <v>1783</v>
      </c>
      <c r="E87">
        <v>1783</v>
      </c>
      <c r="F87">
        <v>0</v>
      </c>
      <c r="G87">
        <v>0</v>
      </c>
      <c r="H87" t="s">
        <v>82</v>
      </c>
    </row>
    <row r="88" spans="1:8" x14ac:dyDescent="0.25">
      <c r="A88" s="1">
        <v>43497</v>
      </c>
      <c r="B88" t="s">
        <v>87</v>
      </c>
      <c r="C88" t="s">
        <v>46</v>
      </c>
      <c r="D88">
        <v>500</v>
      </c>
      <c r="E88">
        <v>500</v>
      </c>
      <c r="F88">
        <v>0</v>
      </c>
      <c r="G88">
        <v>0</v>
      </c>
      <c r="H88" t="s">
        <v>82</v>
      </c>
    </row>
    <row r="89" spans="1:8" x14ac:dyDescent="0.25">
      <c r="A89" s="1">
        <v>43497</v>
      </c>
      <c r="B89" t="s">
        <v>87</v>
      </c>
      <c r="C89" t="s">
        <v>47</v>
      </c>
      <c r="D89">
        <v>536</v>
      </c>
      <c r="E89">
        <v>536</v>
      </c>
      <c r="F89">
        <v>0</v>
      </c>
      <c r="G89">
        <v>0</v>
      </c>
      <c r="H89" t="s">
        <v>82</v>
      </c>
    </row>
    <row r="90" spans="1:8" x14ac:dyDescent="0.25">
      <c r="A90" s="1">
        <v>43497</v>
      </c>
      <c r="B90" t="s">
        <v>87</v>
      </c>
      <c r="C90" t="s">
        <v>48</v>
      </c>
      <c r="D90">
        <v>301</v>
      </c>
      <c r="E90">
        <v>301</v>
      </c>
      <c r="F90">
        <v>0</v>
      </c>
      <c r="G90">
        <v>0</v>
      </c>
      <c r="H90" t="s">
        <v>82</v>
      </c>
    </row>
    <row r="91" spans="1:8" x14ac:dyDescent="0.25">
      <c r="A91" s="1">
        <v>43497</v>
      </c>
      <c r="B91" t="s">
        <v>87</v>
      </c>
      <c r="C91" t="s">
        <v>49</v>
      </c>
      <c r="D91">
        <v>254</v>
      </c>
      <c r="E91">
        <v>254</v>
      </c>
      <c r="F91">
        <v>0</v>
      </c>
      <c r="G91">
        <v>0</v>
      </c>
      <c r="H91" t="s">
        <v>82</v>
      </c>
    </row>
    <row r="92" spans="1:8" x14ac:dyDescent="0.25">
      <c r="A92" s="1">
        <v>43497</v>
      </c>
      <c r="B92" t="s">
        <v>87</v>
      </c>
      <c r="C92" t="s">
        <v>50</v>
      </c>
      <c r="D92">
        <v>1074</v>
      </c>
      <c r="E92">
        <v>1074</v>
      </c>
      <c r="F92">
        <v>0</v>
      </c>
      <c r="G92">
        <v>0</v>
      </c>
      <c r="H92" t="s">
        <v>82</v>
      </c>
    </row>
    <row r="93" spans="1:8" x14ac:dyDescent="0.25">
      <c r="A93" s="1">
        <v>43497</v>
      </c>
      <c r="B93" t="s">
        <v>88</v>
      </c>
      <c r="C93" t="s">
        <v>46</v>
      </c>
      <c r="D93">
        <v>32</v>
      </c>
      <c r="E93">
        <v>32</v>
      </c>
      <c r="F93">
        <v>0</v>
      </c>
      <c r="G93">
        <v>0</v>
      </c>
      <c r="H93" t="s">
        <v>82</v>
      </c>
    </row>
    <row r="94" spans="1:8" x14ac:dyDescent="0.25">
      <c r="A94" s="1">
        <v>43497</v>
      </c>
      <c r="B94" t="s">
        <v>88</v>
      </c>
      <c r="C94" t="s">
        <v>47</v>
      </c>
      <c r="D94">
        <v>99</v>
      </c>
      <c r="E94">
        <v>99</v>
      </c>
      <c r="F94">
        <v>0</v>
      </c>
      <c r="G94">
        <v>0</v>
      </c>
      <c r="H94" t="s">
        <v>82</v>
      </c>
    </row>
    <row r="95" spans="1:8" x14ac:dyDescent="0.25">
      <c r="A95" s="1">
        <v>43497</v>
      </c>
      <c r="B95" t="s">
        <v>88</v>
      </c>
      <c r="C95" t="s">
        <v>48</v>
      </c>
      <c r="D95">
        <v>36</v>
      </c>
      <c r="E95">
        <v>36</v>
      </c>
      <c r="F95">
        <v>0</v>
      </c>
      <c r="G95">
        <v>0</v>
      </c>
      <c r="H95" t="s">
        <v>82</v>
      </c>
    </row>
    <row r="96" spans="1:8" x14ac:dyDescent="0.25">
      <c r="A96" s="1">
        <v>43497</v>
      </c>
      <c r="B96" t="s">
        <v>88</v>
      </c>
      <c r="C96" t="s">
        <v>50</v>
      </c>
      <c r="D96">
        <v>60</v>
      </c>
      <c r="E96">
        <v>60</v>
      </c>
      <c r="F96">
        <v>0</v>
      </c>
      <c r="G96">
        <v>0</v>
      </c>
      <c r="H96" t="s">
        <v>82</v>
      </c>
    </row>
    <row r="97" spans="1:8" x14ac:dyDescent="0.25">
      <c r="A97" s="1">
        <v>43497</v>
      </c>
      <c r="B97" t="s">
        <v>89</v>
      </c>
      <c r="C97" t="s">
        <v>46</v>
      </c>
      <c r="D97">
        <v>181</v>
      </c>
      <c r="E97">
        <v>181</v>
      </c>
      <c r="F97">
        <v>0</v>
      </c>
      <c r="G97">
        <v>0</v>
      </c>
      <c r="H97" t="s">
        <v>82</v>
      </c>
    </row>
    <row r="98" spans="1:8" x14ac:dyDescent="0.25">
      <c r="A98" s="1">
        <v>43497</v>
      </c>
      <c r="B98" t="s">
        <v>89</v>
      </c>
      <c r="C98" t="s">
        <v>47</v>
      </c>
      <c r="D98">
        <v>295</v>
      </c>
      <c r="E98">
        <v>295</v>
      </c>
      <c r="F98">
        <v>0</v>
      </c>
      <c r="G98">
        <v>0</v>
      </c>
      <c r="H98" t="s">
        <v>82</v>
      </c>
    </row>
    <row r="99" spans="1:8" x14ac:dyDescent="0.25">
      <c r="A99" s="1">
        <v>43497</v>
      </c>
      <c r="B99" t="s">
        <v>89</v>
      </c>
      <c r="C99" t="s">
        <v>48</v>
      </c>
      <c r="D99">
        <v>127</v>
      </c>
      <c r="E99">
        <v>127</v>
      </c>
      <c r="F99">
        <v>0</v>
      </c>
      <c r="G99">
        <v>0</v>
      </c>
      <c r="H99" t="s">
        <v>82</v>
      </c>
    </row>
    <row r="100" spans="1:8" x14ac:dyDescent="0.25">
      <c r="A100" s="1">
        <v>43497</v>
      </c>
      <c r="B100" t="s">
        <v>89</v>
      </c>
      <c r="C100" t="s">
        <v>49</v>
      </c>
      <c r="D100">
        <v>64</v>
      </c>
      <c r="E100">
        <v>64</v>
      </c>
      <c r="F100">
        <v>0</v>
      </c>
      <c r="G100">
        <v>0</v>
      </c>
      <c r="H100" t="s">
        <v>82</v>
      </c>
    </row>
    <row r="101" spans="1:8" x14ac:dyDescent="0.25">
      <c r="A101" s="1">
        <v>43497</v>
      </c>
      <c r="B101" t="s">
        <v>89</v>
      </c>
      <c r="C101" t="s">
        <v>50</v>
      </c>
      <c r="D101">
        <v>648</v>
      </c>
      <c r="E101">
        <v>648</v>
      </c>
      <c r="F101">
        <v>0</v>
      </c>
      <c r="G101">
        <v>0</v>
      </c>
      <c r="H101" t="s">
        <v>82</v>
      </c>
    </row>
    <row r="102" spans="1:8" x14ac:dyDescent="0.25">
      <c r="A102" s="1">
        <v>43497</v>
      </c>
      <c r="B102" t="s">
        <v>90</v>
      </c>
      <c r="C102" t="s">
        <v>46</v>
      </c>
      <c r="D102">
        <v>473</v>
      </c>
      <c r="E102">
        <v>473</v>
      </c>
      <c r="F102">
        <v>0</v>
      </c>
      <c r="G102">
        <v>0</v>
      </c>
      <c r="H102" t="s">
        <v>82</v>
      </c>
    </row>
    <row r="103" spans="1:8" x14ac:dyDescent="0.25">
      <c r="A103" s="1">
        <v>43497</v>
      </c>
      <c r="B103" t="s">
        <v>90</v>
      </c>
      <c r="C103" t="s">
        <v>47</v>
      </c>
      <c r="D103">
        <v>498</v>
      </c>
      <c r="E103">
        <v>498</v>
      </c>
      <c r="F103">
        <v>0</v>
      </c>
      <c r="G103">
        <v>0</v>
      </c>
      <c r="H103" t="s">
        <v>82</v>
      </c>
    </row>
    <row r="104" spans="1:8" x14ac:dyDescent="0.25">
      <c r="A104" s="1">
        <v>43497</v>
      </c>
      <c r="B104" t="s">
        <v>90</v>
      </c>
      <c r="C104" t="s">
        <v>48</v>
      </c>
      <c r="D104">
        <v>263</v>
      </c>
      <c r="E104">
        <v>263</v>
      </c>
      <c r="F104">
        <v>0</v>
      </c>
      <c r="G104">
        <v>0</v>
      </c>
      <c r="H104" t="s">
        <v>82</v>
      </c>
    </row>
    <row r="105" spans="1:8" x14ac:dyDescent="0.25">
      <c r="A105" s="1">
        <v>43497</v>
      </c>
      <c r="B105" t="s">
        <v>90</v>
      </c>
      <c r="C105" t="s">
        <v>50</v>
      </c>
      <c r="D105">
        <v>557</v>
      </c>
      <c r="E105">
        <v>557</v>
      </c>
      <c r="F105">
        <v>0</v>
      </c>
      <c r="G105">
        <v>0</v>
      </c>
      <c r="H105" t="s">
        <v>82</v>
      </c>
    </row>
    <row r="106" spans="1:8" x14ac:dyDescent="0.25">
      <c r="A106" s="1">
        <v>43497</v>
      </c>
      <c r="B106" t="s">
        <v>91</v>
      </c>
      <c r="C106" t="s">
        <v>46</v>
      </c>
      <c r="D106">
        <v>56</v>
      </c>
      <c r="E106">
        <v>56</v>
      </c>
      <c r="F106">
        <v>0</v>
      </c>
      <c r="G106">
        <v>0</v>
      </c>
      <c r="H106" t="s">
        <v>82</v>
      </c>
    </row>
    <row r="107" spans="1:8" x14ac:dyDescent="0.25">
      <c r="A107" s="1">
        <v>43497</v>
      </c>
      <c r="B107" t="s">
        <v>91</v>
      </c>
      <c r="C107" t="s">
        <v>47</v>
      </c>
      <c r="D107">
        <v>174</v>
      </c>
      <c r="E107">
        <v>174</v>
      </c>
      <c r="F107">
        <v>0</v>
      </c>
      <c r="G107">
        <v>0</v>
      </c>
      <c r="H107" t="s">
        <v>82</v>
      </c>
    </row>
    <row r="108" spans="1:8" x14ac:dyDescent="0.25">
      <c r="A108" s="1">
        <v>43497</v>
      </c>
      <c r="B108" t="s">
        <v>91</v>
      </c>
      <c r="C108" t="s">
        <v>48</v>
      </c>
      <c r="D108">
        <v>109</v>
      </c>
      <c r="E108">
        <v>109</v>
      </c>
      <c r="F108">
        <v>0</v>
      </c>
      <c r="G108">
        <v>0</v>
      </c>
      <c r="H108" t="s">
        <v>82</v>
      </c>
    </row>
    <row r="109" spans="1:8" x14ac:dyDescent="0.25">
      <c r="A109" s="1">
        <v>43497</v>
      </c>
      <c r="B109" t="s">
        <v>91</v>
      </c>
      <c r="C109" t="s">
        <v>50</v>
      </c>
      <c r="D109">
        <v>390</v>
      </c>
      <c r="E109">
        <v>390</v>
      </c>
      <c r="F109">
        <v>0</v>
      </c>
      <c r="G109">
        <v>0</v>
      </c>
      <c r="H109" t="s">
        <v>82</v>
      </c>
    </row>
    <row r="110" spans="1:8" x14ac:dyDescent="0.25">
      <c r="A110" s="1">
        <v>43497</v>
      </c>
      <c r="B110" t="s">
        <v>92</v>
      </c>
      <c r="C110" t="s">
        <v>46</v>
      </c>
      <c r="D110">
        <v>950</v>
      </c>
      <c r="E110">
        <v>950</v>
      </c>
      <c r="F110">
        <v>0</v>
      </c>
      <c r="G110">
        <v>0</v>
      </c>
      <c r="H110" t="s">
        <v>82</v>
      </c>
    </row>
    <row r="111" spans="1:8" x14ac:dyDescent="0.25">
      <c r="A111" s="1">
        <v>43497</v>
      </c>
      <c r="B111" t="s">
        <v>92</v>
      </c>
      <c r="C111" t="s">
        <v>47</v>
      </c>
      <c r="D111">
        <v>635</v>
      </c>
      <c r="E111">
        <v>635</v>
      </c>
      <c r="F111">
        <v>0</v>
      </c>
      <c r="G111">
        <v>0</v>
      </c>
      <c r="H111" t="s">
        <v>82</v>
      </c>
    </row>
    <row r="112" spans="1:8" x14ac:dyDescent="0.25">
      <c r="A112" s="1">
        <v>43497</v>
      </c>
      <c r="B112" t="s">
        <v>92</v>
      </c>
      <c r="C112" t="s">
        <v>48</v>
      </c>
      <c r="D112">
        <v>535</v>
      </c>
      <c r="E112">
        <v>535</v>
      </c>
      <c r="F112">
        <v>0</v>
      </c>
      <c r="G112">
        <v>0</v>
      </c>
      <c r="H112" t="s">
        <v>82</v>
      </c>
    </row>
    <row r="113" spans="1:8" x14ac:dyDescent="0.25">
      <c r="A113" s="1">
        <v>43497</v>
      </c>
      <c r="B113" t="s">
        <v>92</v>
      </c>
      <c r="C113" t="s">
        <v>50</v>
      </c>
      <c r="D113">
        <v>800</v>
      </c>
      <c r="E113">
        <v>800</v>
      </c>
      <c r="F113">
        <v>0</v>
      </c>
      <c r="G113">
        <v>0</v>
      </c>
      <c r="H113" t="s">
        <v>82</v>
      </c>
    </row>
    <row r="114" spans="1:8" x14ac:dyDescent="0.25">
      <c r="A114" s="1">
        <v>43497</v>
      </c>
      <c r="B114" t="s">
        <v>93</v>
      </c>
      <c r="C114" t="s">
        <v>46</v>
      </c>
      <c r="D114">
        <v>31</v>
      </c>
      <c r="E114">
        <v>31</v>
      </c>
      <c r="F114">
        <v>0</v>
      </c>
      <c r="G114">
        <v>0</v>
      </c>
      <c r="H114" t="s">
        <v>82</v>
      </c>
    </row>
    <row r="115" spans="1:8" x14ac:dyDescent="0.25">
      <c r="A115" s="1">
        <v>43497</v>
      </c>
      <c r="B115" t="s">
        <v>93</v>
      </c>
      <c r="C115" t="s">
        <v>47</v>
      </c>
      <c r="D115">
        <v>284</v>
      </c>
      <c r="E115">
        <v>284</v>
      </c>
      <c r="F115">
        <v>0</v>
      </c>
      <c r="G115">
        <v>0</v>
      </c>
      <c r="H115" t="s">
        <v>82</v>
      </c>
    </row>
    <row r="116" spans="1:8" x14ac:dyDescent="0.25">
      <c r="A116" s="1">
        <v>43497</v>
      </c>
      <c r="B116" t="s">
        <v>93</v>
      </c>
      <c r="C116" t="s">
        <v>48</v>
      </c>
      <c r="D116">
        <v>79</v>
      </c>
      <c r="E116">
        <v>79</v>
      </c>
      <c r="F116">
        <v>0</v>
      </c>
      <c r="G116">
        <v>0</v>
      </c>
      <c r="H116" t="s">
        <v>82</v>
      </c>
    </row>
    <row r="117" spans="1:8" x14ac:dyDescent="0.25">
      <c r="A117" s="1">
        <v>43497</v>
      </c>
      <c r="B117" t="s">
        <v>93</v>
      </c>
      <c r="C117" t="s">
        <v>50</v>
      </c>
      <c r="D117">
        <v>535</v>
      </c>
      <c r="E117">
        <v>535</v>
      </c>
      <c r="F117">
        <v>0</v>
      </c>
      <c r="G117">
        <v>0</v>
      </c>
      <c r="H117" t="s">
        <v>82</v>
      </c>
    </row>
    <row r="118" spans="1:8" x14ac:dyDescent="0.25">
      <c r="A118" s="1">
        <v>43497</v>
      </c>
      <c r="B118" t="s">
        <v>94</v>
      </c>
      <c r="C118" t="s">
        <v>46</v>
      </c>
      <c r="D118">
        <v>165</v>
      </c>
      <c r="E118">
        <v>165</v>
      </c>
      <c r="F118">
        <v>0</v>
      </c>
      <c r="G118">
        <v>0</v>
      </c>
      <c r="H118" t="s">
        <v>82</v>
      </c>
    </row>
    <row r="119" spans="1:8" x14ac:dyDescent="0.25">
      <c r="A119" s="1">
        <v>43497</v>
      </c>
      <c r="B119" t="s">
        <v>94</v>
      </c>
      <c r="C119" t="s">
        <v>47</v>
      </c>
      <c r="D119">
        <v>165</v>
      </c>
      <c r="E119">
        <v>165</v>
      </c>
      <c r="F119">
        <v>0</v>
      </c>
      <c r="G119">
        <v>0</v>
      </c>
      <c r="H119" t="s">
        <v>82</v>
      </c>
    </row>
    <row r="120" spans="1:8" x14ac:dyDescent="0.25">
      <c r="A120" s="1">
        <v>43497</v>
      </c>
      <c r="B120" t="s">
        <v>94</v>
      </c>
      <c r="C120" t="s">
        <v>48</v>
      </c>
      <c r="D120">
        <v>131</v>
      </c>
      <c r="E120">
        <v>131</v>
      </c>
      <c r="F120">
        <v>0</v>
      </c>
      <c r="G120">
        <v>0</v>
      </c>
      <c r="H120" t="s">
        <v>82</v>
      </c>
    </row>
    <row r="121" spans="1:8" x14ac:dyDescent="0.25">
      <c r="A121" s="1">
        <v>43497</v>
      </c>
      <c r="B121" t="s">
        <v>94</v>
      </c>
      <c r="C121" t="s">
        <v>50</v>
      </c>
      <c r="D121">
        <v>397</v>
      </c>
      <c r="E121">
        <v>397</v>
      </c>
      <c r="F121">
        <v>0</v>
      </c>
      <c r="G121">
        <v>0</v>
      </c>
      <c r="H121" t="s">
        <v>82</v>
      </c>
    </row>
    <row r="122" spans="1:8" x14ac:dyDescent="0.25">
      <c r="A122" s="1">
        <v>43497</v>
      </c>
      <c r="B122" t="s">
        <v>95</v>
      </c>
      <c r="C122" t="s">
        <v>46</v>
      </c>
      <c r="D122">
        <v>210</v>
      </c>
      <c r="E122">
        <v>210</v>
      </c>
      <c r="F122">
        <v>0</v>
      </c>
      <c r="G122">
        <v>0</v>
      </c>
      <c r="H122" t="s">
        <v>82</v>
      </c>
    </row>
    <row r="123" spans="1:8" x14ac:dyDescent="0.25">
      <c r="A123" s="1">
        <v>43497</v>
      </c>
      <c r="B123" t="s">
        <v>95</v>
      </c>
      <c r="C123" t="s">
        <v>47</v>
      </c>
      <c r="D123">
        <v>874</v>
      </c>
      <c r="E123">
        <v>874</v>
      </c>
      <c r="F123">
        <v>0</v>
      </c>
      <c r="G123">
        <v>0</v>
      </c>
      <c r="H123" t="s">
        <v>82</v>
      </c>
    </row>
    <row r="124" spans="1:8" x14ac:dyDescent="0.25">
      <c r="A124" s="1">
        <v>43497</v>
      </c>
      <c r="B124" t="s">
        <v>95</v>
      </c>
      <c r="C124" t="s">
        <v>48</v>
      </c>
      <c r="D124">
        <v>315</v>
      </c>
      <c r="E124">
        <v>315</v>
      </c>
      <c r="F124">
        <v>0</v>
      </c>
      <c r="G124">
        <v>0</v>
      </c>
      <c r="H124" t="s">
        <v>82</v>
      </c>
    </row>
    <row r="125" spans="1:8" x14ac:dyDescent="0.25">
      <c r="A125" s="1">
        <v>43497</v>
      </c>
      <c r="B125" t="s">
        <v>95</v>
      </c>
      <c r="C125" t="s">
        <v>50</v>
      </c>
      <c r="D125">
        <v>2277</v>
      </c>
      <c r="E125">
        <v>2277</v>
      </c>
      <c r="F125">
        <v>0</v>
      </c>
      <c r="G125">
        <v>0</v>
      </c>
      <c r="H125" t="s">
        <v>82</v>
      </c>
    </row>
    <row r="126" spans="1:8" x14ac:dyDescent="0.25">
      <c r="A126" s="1">
        <v>43497</v>
      </c>
      <c r="B126" t="s">
        <v>13</v>
      </c>
      <c r="C126" t="s">
        <v>46</v>
      </c>
      <c r="D126">
        <v>174</v>
      </c>
      <c r="E126">
        <v>174</v>
      </c>
      <c r="F126">
        <v>0</v>
      </c>
      <c r="G126">
        <v>0</v>
      </c>
      <c r="H126" t="s">
        <v>82</v>
      </c>
    </row>
    <row r="127" spans="1:8" x14ac:dyDescent="0.25">
      <c r="A127" s="1">
        <v>43497</v>
      </c>
      <c r="B127" t="s">
        <v>13</v>
      </c>
      <c r="C127" t="s">
        <v>47</v>
      </c>
      <c r="D127">
        <v>82</v>
      </c>
      <c r="E127">
        <v>82</v>
      </c>
      <c r="F127">
        <v>0</v>
      </c>
      <c r="G127">
        <v>0</v>
      </c>
      <c r="H127" t="s">
        <v>82</v>
      </c>
    </row>
    <row r="128" spans="1:8" x14ac:dyDescent="0.25">
      <c r="A128" s="1">
        <v>43497</v>
      </c>
      <c r="B128" t="s">
        <v>13</v>
      </c>
      <c r="C128" t="s">
        <v>48</v>
      </c>
      <c r="D128">
        <v>64</v>
      </c>
      <c r="E128">
        <v>64</v>
      </c>
      <c r="F128">
        <v>0</v>
      </c>
      <c r="G128">
        <v>0</v>
      </c>
      <c r="H128" t="s">
        <v>82</v>
      </c>
    </row>
    <row r="129" spans="1:8" x14ac:dyDescent="0.25">
      <c r="A129" s="1">
        <v>43497</v>
      </c>
      <c r="B129" t="s">
        <v>13</v>
      </c>
      <c r="C129" t="s">
        <v>50</v>
      </c>
      <c r="D129">
        <v>93</v>
      </c>
      <c r="E129">
        <v>93</v>
      </c>
      <c r="F129">
        <v>0</v>
      </c>
      <c r="G129">
        <v>0</v>
      </c>
      <c r="H129" t="s">
        <v>82</v>
      </c>
    </row>
    <row r="130" spans="1:8" x14ac:dyDescent="0.25">
      <c r="A130" s="1">
        <v>43497</v>
      </c>
      <c r="B130" t="s">
        <v>96</v>
      </c>
      <c r="C130" t="s">
        <v>46</v>
      </c>
      <c r="D130">
        <v>483</v>
      </c>
      <c r="E130">
        <v>483</v>
      </c>
      <c r="F130">
        <v>0</v>
      </c>
      <c r="G130">
        <v>0</v>
      </c>
      <c r="H130" t="s">
        <v>82</v>
      </c>
    </row>
    <row r="131" spans="1:8" x14ac:dyDescent="0.25">
      <c r="A131" s="1">
        <v>43497</v>
      </c>
      <c r="B131" t="s">
        <v>96</v>
      </c>
      <c r="C131" t="s">
        <v>47</v>
      </c>
      <c r="D131">
        <v>276</v>
      </c>
      <c r="E131">
        <v>276</v>
      </c>
      <c r="F131">
        <v>0</v>
      </c>
      <c r="G131">
        <v>0</v>
      </c>
      <c r="H131" t="s">
        <v>82</v>
      </c>
    </row>
    <row r="132" spans="1:8" x14ac:dyDescent="0.25">
      <c r="A132" s="1">
        <v>43497</v>
      </c>
      <c r="B132" t="s">
        <v>96</v>
      </c>
      <c r="C132" t="s">
        <v>48</v>
      </c>
      <c r="D132">
        <v>170</v>
      </c>
      <c r="E132">
        <v>170</v>
      </c>
      <c r="F132">
        <v>0</v>
      </c>
      <c r="G132">
        <v>0</v>
      </c>
      <c r="H132" t="s">
        <v>82</v>
      </c>
    </row>
    <row r="133" spans="1:8" x14ac:dyDescent="0.25">
      <c r="A133" s="1">
        <v>43497</v>
      </c>
      <c r="B133" t="s">
        <v>96</v>
      </c>
      <c r="C133" t="s">
        <v>50</v>
      </c>
      <c r="D133">
        <v>280</v>
      </c>
      <c r="E133">
        <v>280</v>
      </c>
      <c r="F133">
        <v>0</v>
      </c>
      <c r="G133">
        <v>0</v>
      </c>
      <c r="H133" t="s">
        <v>82</v>
      </c>
    </row>
    <row r="134" spans="1:8" x14ac:dyDescent="0.25">
      <c r="A134" s="1">
        <v>43497</v>
      </c>
      <c r="B134" t="s">
        <v>97</v>
      </c>
      <c r="C134" t="s">
        <v>46</v>
      </c>
      <c r="D134">
        <v>294</v>
      </c>
      <c r="E134">
        <v>294</v>
      </c>
      <c r="F134">
        <v>0</v>
      </c>
      <c r="G134">
        <v>0</v>
      </c>
      <c r="H134" t="s">
        <v>82</v>
      </c>
    </row>
    <row r="135" spans="1:8" x14ac:dyDescent="0.25">
      <c r="A135" s="1">
        <v>43497</v>
      </c>
      <c r="B135" t="s">
        <v>97</v>
      </c>
      <c r="C135" t="s">
        <v>47</v>
      </c>
      <c r="D135">
        <v>479</v>
      </c>
      <c r="E135">
        <v>479</v>
      </c>
      <c r="F135">
        <v>0</v>
      </c>
      <c r="G135">
        <v>0</v>
      </c>
      <c r="H135" t="s">
        <v>82</v>
      </c>
    </row>
    <row r="136" spans="1:8" x14ac:dyDescent="0.25">
      <c r="A136" s="1">
        <v>43497</v>
      </c>
      <c r="B136" t="s">
        <v>97</v>
      </c>
      <c r="C136" t="s">
        <v>48</v>
      </c>
      <c r="D136">
        <v>226</v>
      </c>
      <c r="E136">
        <v>226</v>
      </c>
      <c r="F136">
        <v>0</v>
      </c>
      <c r="G136">
        <v>0</v>
      </c>
      <c r="H136" t="s">
        <v>82</v>
      </c>
    </row>
    <row r="137" spans="1:8" x14ac:dyDescent="0.25">
      <c r="A137" s="1">
        <v>43497</v>
      </c>
      <c r="B137" t="s">
        <v>97</v>
      </c>
      <c r="C137" t="s">
        <v>50</v>
      </c>
      <c r="D137">
        <v>703</v>
      </c>
      <c r="E137">
        <v>703</v>
      </c>
      <c r="F137">
        <v>0</v>
      </c>
      <c r="G137">
        <v>0</v>
      </c>
      <c r="H137" t="s">
        <v>82</v>
      </c>
    </row>
    <row r="138" spans="1:8" x14ac:dyDescent="0.25">
      <c r="A138" s="1">
        <v>43525</v>
      </c>
      <c r="B138" t="s">
        <v>81</v>
      </c>
      <c r="C138" t="s">
        <v>46</v>
      </c>
      <c r="D138">
        <v>4055</v>
      </c>
      <c r="E138">
        <v>4055</v>
      </c>
      <c r="F138">
        <v>0</v>
      </c>
      <c r="G138">
        <v>0</v>
      </c>
      <c r="H138" t="s">
        <v>82</v>
      </c>
    </row>
    <row r="139" spans="1:8" x14ac:dyDescent="0.25">
      <c r="A139" s="1">
        <v>43525</v>
      </c>
      <c r="B139" t="s">
        <v>81</v>
      </c>
      <c r="C139" t="s">
        <v>47</v>
      </c>
      <c r="D139">
        <v>5046</v>
      </c>
      <c r="E139">
        <v>5046</v>
      </c>
      <c r="F139">
        <v>0</v>
      </c>
      <c r="G139">
        <v>0</v>
      </c>
      <c r="H139" t="s">
        <v>82</v>
      </c>
    </row>
    <row r="140" spans="1:8" x14ac:dyDescent="0.25">
      <c r="A140" s="1">
        <v>43525</v>
      </c>
      <c r="B140" t="s">
        <v>81</v>
      </c>
      <c r="C140" t="s">
        <v>48</v>
      </c>
      <c r="D140">
        <v>2930</v>
      </c>
      <c r="E140">
        <v>2930</v>
      </c>
      <c r="F140">
        <v>0</v>
      </c>
      <c r="G140">
        <v>0</v>
      </c>
      <c r="H140" t="s">
        <v>82</v>
      </c>
    </row>
    <row r="141" spans="1:8" x14ac:dyDescent="0.25">
      <c r="A141" s="1">
        <v>43525</v>
      </c>
      <c r="B141" t="s">
        <v>81</v>
      </c>
      <c r="C141" t="s">
        <v>49</v>
      </c>
      <c r="D141">
        <v>1428</v>
      </c>
      <c r="E141">
        <v>1428</v>
      </c>
      <c r="F141">
        <v>0</v>
      </c>
      <c r="G141">
        <v>0</v>
      </c>
      <c r="H141" t="s">
        <v>82</v>
      </c>
    </row>
    <row r="142" spans="1:8" x14ac:dyDescent="0.25">
      <c r="A142" s="1">
        <v>43525</v>
      </c>
      <c r="B142" t="s">
        <v>81</v>
      </c>
      <c r="C142" t="s">
        <v>50</v>
      </c>
      <c r="D142">
        <v>9970</v>
      </c>
      <c r="E142">
        <v>9970</v>
      </c>
      <c r="F142">
        <v>0</v>
      </c>
      <c r="G142">
        <v>0</v>
      </c>
      <c r="H142" t="s">
        <v>82</v>
      </c>
    </row>
    <row r="143" spans="1:8" x14ac:dyDescent="0.25">
      <c r="A143" s="1">
        <v>43525</v>
      </c>
      <c r="B143" t="s">
        <v>84</v>
      </c>
      <c r="C143" t="s">
        <v>46</v>
      </c>
      <c r="D143">
        <v>19</v>
      </c>
      <c r="E143">
        <v>19</v>
      </c>
      <c r="F143">
        <v>0</v>
      </c>
      <c r="G143">
        <v>0</v>
      </c>
      <c r="H143" t="s">
        <v>82</v>
      </c>
    </row>
    <row r="144" spans="1:8" x14ac:dyDescent="0.25">
      <c r="A144" s="1">
        <v>43525</v>
      </c>
      <c r="B144" t="s">
        <v>84</v>
      </c>
      <c r="C144" t="s">
        <v>47</v>
      </c>
      <c r="D144">
        <v>76</v>
      </c>
      <c r="E144">
        <v>76</v>
      </c>
      <c r="F144">
        <v>0</v>
      </c>
      <c r="G144">
        <v>0</v>
      </c>
      <c r="H144" t="s">
        <v>82</v>
      </c>
    </row>
    <row r="145" spans="1:8" x14ac:dyDescent="0.25">
      <c r="A145" s="1">
        <v>43525</v>
      </c>
      <c r="B145" t="s">
        <v>84</v>
      </c>
      <c r="C145" t="s">
        <v>48</v>
      </c>
      <c r="D145">
        <v>54</v>
      </c>
      <c r="E145">
        <v>54</v>
      </c>
      <c r="F145">
        <v>0</v>
      </c>
      <c r="G145">
        <v>0</v>
      </c>
      <c r="H145" t="s">
        <v>82</v>
      </c>
    </row>
    <row r="146" spans="1:8" x14ac:dyDescent="0.25">
      <c r="A146" s="1">
        <v>43525</v>
      </c>
      <c r="B146" t="s">
        <v>84</v>
      </c>
      <c r="C146" t="s">
        <v>50</v>
      </c>
      <c r="D146">
        <v>80</v>
      </c>
      <c r="E146">
        <v>80</v>
      </c>
      <c r="F146">
        <v>0</v>
      </c>
      <c r="G146">
        <v>0</v>
      </c>
      <c r="H146" t="s">
        <v>82</v>
      </c>
    </row>
    <row r="147" spans="1:8" x14ac:dyDescent="0.25">
      <c r="A147" s="1">
        <v>43525</v>
      </c>
      <c r="B147" t="s">
        <v>85</v>
      </c>
      <c r="C147" t="s">
        <v>46</v>
      </c>
      <c r="D147">
        <v>117</v>
      </c>
      <c r="E147">
        <v>117</v>
      </c>
      <c r="F147">
        <v>0</v>
      </c>
      <c r="G147">
        <v>0</v>
      </c>
      <c r="H147" t="s">
        <v>82</v>
      </c>
    </row>
    <row r="148" spans="1:8" x14ac:dyDescent="0.25">
      <c r="A148" s="1">
        <v>43525</v>
      </c>
      <c r="B148" t="s">
        <v>85</v>
      </c>
      <c r="C148" t="s">
        <v>47</v>
      </c>
      <c r="D148">
        <v>70</v>
      </c>
      <c r="E148">
        <v>70</v>
      </c>
      <c r="F148">
        <v>0</v>
      </c>
      <c r="G148">
        <v>0</v>
      </c>
      <c r="H148" t="s">
        <v>82</v>
      </c>
    </row>
    <row r="149" spans="1:8" x14ac:dyDescent="0.25">
      <c r="A149" s="1">
        <v>43525</v>
      </c>
      <c r="B149" t="s">
        <v>85</v>
      </c>
      <c r="C149" t="s">
        <v>48</v>
      </c>
      <c r="D149">
        <v>121</v>
      </c>
      <c r="E149">
        <v>121</v>
      </c>
      <c r="F149">
        <v>0</v>
      </c>
      <c r="G149">
        <v>0</v>
      </c>
      <c r="H149" t="s">
        <v>82</v>
      </c>
    </row>
    <row r="150" spans="1:8" x14ac:dyDescent="0.25">
      <c r="A150" s="1">
        <v>43525</v>
      </c>
      <c r="B150" t="s">
        <v>85</v>
      </c>
      <c r="C150" t="s">
        <v>50</v>
      </c>
      <c r="D150">
        <v>8</v>
      </c>
      <c r="E150">
        <v>8</v>
      </c>
      <c r="F150">
        <v>0</v>
      </c>
      <c r="G150">
        <v>0</v>
      </c>
      <c r="H150" t="s">
        <v>82</v>
      </c>
    </row>
    <row r="151" spans="1:8" x14ac:dyDescent="0.25">
      <c r="A151" s="1">
        <v>43525</v>
      </c>
      <c r="B151" t="s">
        <v>86</v>
      </c>
      <c r="C151" t="s">
        <v>46</v>
      </c>
      <c r="D151">
        <v>115</v>
      </c>
      <c r="E151">
        <v>115</v>
      </c>
      <c r="F151">
        <v>0</v>
      </c>
      <c r="G151">
        <v>0</v>
      </c>
      <c r="H151" t="s">
        <v>82</v>
      </c>
    </row>
    <row r="152" spans="1:8" x14ac:dyDescent="0.25">
      <c r="A152" s="1">
        <v>43525</v>
      </c>
      <c r="B152" t="s">
        <v>86</v>
      </c>
      <c r="C152" t="s">
        <v>47</v>
      </c>
      <c r="D152">
        <v>206</v>
      </c>
      <c r="E152">
        <v>206</v>
      </c>
      <c r="F152">
        <v>0</v>
      </c>
      <c r="G152">
        <v>0</v>
      </c>
      <c r="H152" t="s">
        <v>82</v>
      </c>
    </row>
    <row r="153" spans="1:8" x14ac:dyDescent="0.25">
      <c r="A153" s="1">
        <v>43525</v>
      </c>
      <c r="B153" t="s">
        <v>86</v>
      </c>
      <c r="C153" t="s">
        <v>48</v>
      </c>
      <c r="D153">
        <v>135</v>
      </c>
      <c r="E153">
        <v>135</v>
      </c>
      <c r="F153">
        <v>0</v>
      </c>
      <c r="G153">
        <v>0</v>
      </c>
      <c r="H153" t="s">
        <v>82</v>
      </c>
    </row>
    <row r="154" spans="1:8" x14ac:dyDescent="0.25">
      <c r="A154" s="1">
        <v>43525</v>
      </c>
      <c r="B154" t="s">
        <v>86</v>
      </c>
      <c r="C154" t="s">
        <v>49</v>
      </c>
      <c r="D154">
        <v>1076</v>
      </c>
      <c r="E154">
        <v>1076</v>
      </c>
      <c r="F154">
        <v>0</v>
      </c>
      <c r="G154">
        <v>0</v>
      </c>
      <c r="H154" t="s">
        <v>82</v>
      </c>
    </row>
    <row r="155" spans="1:8" x14ac:dyDescent="0.25">
      <c r="A155" s="1">
        <v>43525</v>
      </c>
      <c r="B155" t="s">
        <v>86</v>
      </c>
      <c r="C155" t="s">
        <v>50</v>
      </c>
      <c r="D155">
        <v>1987</v>
      </c>
      <c r="E155">
        <v>1987</v>
      </c>
      <c r="F155">
        <v>0</v>
      </c>
      <c r="G155">
        <v>0</v>
      </c>
      <c r="H155" t="s">
        <v>82</v>
      </c>
    </row>
    <row r="156" spans="1:8" x14ac:dyDescent="0.25">
      <c r="A156" s="1">
        <v>43525</v>
      </c>
      <c r="B156" t="s">
        <v>87</v>
      </c>
      <c r="C156" t="s">
        <v>46</v>
      </c>
      <c r="D156">
        <v>570</v>
      </c>
      <c r="E156">
        <v>570</v>
      </c>
      <c r="F156">
        <v>0</v>
      </c>
      <c r="G156">
        <v>0</v>
      </c>
      <c r="H156" t="s">
        <v>82</v>
      </c>
    </row>
    <row r="157" spans="1:8" x14ac:dyDescent="0.25">
      <c r="A157" s="1">
        <v>43525</v>
      </c>
      <c r="B157" t="s">
        <v>87</v>
      </c>
      <c r="C157" t="s">
        <v>47</v>
      </c>
      <c r="D157">
        <v>529</v>
      </c>
      <c r="E157">
        <v>529</v>
      </c>
      <c r="F157">
        <v>0</v>
      </c>
      <c r="G157">
        <v>0</v>
      </c>
      <c r="H157" t="s">
        <v>82</v>
      </c>
    </row>
    <row r="158" spans="1:8" x14ac:dyDescent="0.25">
      <c r="A158" s="1">
        <v>43525</v>
      </c>
      <c r="B158" t="s">
        <v>87</v>
      </c>
      <c r="C158" t="s">
        <v>48</v>
      </c>
      <c r="D158">
        <v>293</v>
      </c>
      <c r="E158">
        <v>293</v>
      </c>
      <c r="F158">
        <v>0</v>
      </c>
      <c r="G158">
        <v>0</v>
      </c>
      <c r="H158" t="s">
        <v>82</v>
      </c>
    </row>
    <row r="159" spans="1:8" x14ac:dyDescent="0.25">
      <c r="A159" s="1">
        <v>43525</v>
      </c>
      <c r="B159" t="s">
        <v>87</v>
      </c>
      <c r="C159" t="s">
        <v>49</v>
      </c>
      <c r="D159">
        <v>282</v>
      </c>
      <c r="E159">
        <v>282</v>
      </c>
      <c r="F159">
        <v>0</v>
      </c>
      <c r="G159">
        <v>0</v>
      </c>
      <c r="H159" t="s">
        <v>82</v>
      </c>
    </row>
    <row r="160" spans="1:8" x14ac:dyDescent="0.25">
      <c r="A160" s="1">
        <v>43525</v>
      </c>
      <c r="B160" t="s">
        <v>87</v>
      </c>
      <c r="C160" t="s">
        <v>50</v>
      </c>
      <c r="D160">
        <v>1119</v>
      </c>
      <c r="E160">
        <v>1119</v>
      </c>
      <c r="F160">
        <v>0</v>
      </c>
      <c r="G160">
        <v>0</v>
      </c>
      <c r="H160" t="s">
        <v>82</v>
      </c>
    </row>
    <row r="161" spans="1:8" x14ac:dyDescent="0.25">
      <c r="A161" s="1">
        <v>43525</v>
      </c>
      <c r="B161" t="s">
        <v>88</v>
      </c>
      <c r="C161" t="s">
        <v>46</v>
      </c>
      <c r="D161">
        <v>26</v>
      </c>
      <c r="E161">
        <v>26</v>
      </c>
      <c r="F161">
        <v>0</v>
      </c>
      <c r="G161">
        <v>0</v>
      </c>
      <c r="H161" t="s">
        <v>82</v>
      </c>
    </row>
    <row r="162" spans="1:8" x14ac:dyDescent="0.25">
      <c r="A162" s="1">
        <v>43525</v>
      </c>
      <c r="B162" t="s">
        <v>88</v>
      </c>
      <c r="C162" t="s">
        <v>47</v>
      </c>
      <c r="D162">
        <v>110</v>
      </c>
      <c r="E162">
        <v>110</v>
      </c>
      <c r="F162">
        <v>0</v>
      </c>
      <c r="G162">
        <v>0</v>
      </c>
      <c r="H162" t="s">
        <v>82</v>
      </c>
    </row>
    <row r="163" spans="1:8" x14ac:dyDescent="0.25">
      <c r="A163" s="1">
        <v>43525</v>
      </c>
      <c r="B163" t="s">
        <v>88</v>
      </c>
      <c r="C163" t="s">
        <v>48</v>
      </c>
      <c r="D163">
        <v>34</v>
      </c>
      <c r="E163">
        <v>34</v>
      </c>
      <c r="F163">
        <v>0</v>
      </c>
      <c r="G163">
        <v>0</v>
      </c>
      <c r="H163" t="s">
        <v>82</v>
      </c>
    </row>
    <row r="164" spans="1:8" x14ac:dyDescent="0.25">
      <c r="A164" s="1">
        <v>43525</v>
      </c>
      <c r="B164" t="s">
        <v>88</v>
      </c>
      <c r="C164" t="s">
        <v>50</v>
      </c>
      <c r="D164">
        <v>53</v>
      </c>
      <c r="E164">
        <v>53</v>
      </c>
      <c r="F164">
        <v>0</v>
      </c>
      <c r="G164">
        <v>0</v>
      </c>
      <c r="H164" t="s">
        <v>82</v>
      </c>
    </row>
    <row r="165" spans="1:8" x14ac:dyDescent="0.25">
      <c r="A165" s="1">
        <v>43525</v>
      </c>
      <c r="B165" t="s">
        <v>89</v>
      </c>
      <c r="C165" t="s">
        <v>46</v>
      </c>
      <c r="D165">
        <v>224</v>
      </c>
      <c r="E165">
        <v>224</v>
      </c>
      <c r="F165">
        <v>0</v>
      </c>
      <c r="G165">
        <v>0</v>
      </c>
      <c r="H165" t="s">
        <v>82</v>
      </c>
    </row>
    <row r="166" spans="1:8" x14ac:dyDescent="0.25">
      <c r="A166" s="1">
        <v>43525</v>
      </c>
      <c r="B166" t="s">
        <v>89</v>
      </c>
      <c r="C166" t="s">
        <v>47</v>
      </c>
      <c r="D166">
        <v>304</v>
      </c>
      <c r="E166">
        <v>304</v>
      </c>
      <c r="F166">
        <v>0</v>
      </c>
      <c r="G166">
        <v>0</v>
      </c>
      <c r="H166" t="s">
        <v>82</v>
      </c>
    </row>
    <row r="167" spans="1:8" x14ac:dyDescent="0.25">
      <c r="A167" s="1">
        <v>43525</v>
      </c>
      <c r="B167" t="s">
        <v>89</v>
      </c>
      <c r="C167" t="s">
        <v>48</v>
      </c>
      <c r="D167">
        <v>161</v>
      </c>
      <c r="E167">
        <v>161</v>
      </c>
      <c r="F167">
        <v>0</v>
      </c>
      <c r="G167">
        <v>0</v>
      </c>
      <c r="H167" t="s">
        <v>82</v>
      </c>
    </row>
    <row r="168" spans="1:8" x14ac:dyDescent="0.25">
      <c r="A168" s="1">
        <v>43525</v>
      </c>
      <c r="B168" t="s">
        <v>89</v>
      </c>
      <c r="C168" t="s">
        <v>49</v>
      </c>
      <c r="D168">
        <v>70</v>
      </c>
      <c r="E168">
        <v>70</v>
      </c>
      <c r="F168">
        <v>0</v>
      </c>
      <c r="G168">
        <v>0</v>
      </c>
      <c r="H168" t="s">
        <v>82</v>
      </c>
    </row>
    <row r="169" spans="1:8" x14ac:dyDescent="0.25">
      <c r="A169" s="1">
        <v>43525</v>
      </c>
      <c r="B169" t="s">
        <v>89</v>
      </c>
      <c r="C169" t="s">
        <v>50</v>
      </c>
      <c r="D169">
        <v>648</v>
      </c>
      <c r="E169">
        <v>648</v>
      </c>
      <c r="F169">
        <v>0</v>
      </c>
      <c r="G169">
        <v>0</v>
      </c>
      <c r="H169" t="s">
        <v>82</v>
      </c>
    </row>
    <row r="170" spans="1:8" x14ac:dyDescent="0.25">
      <c r="A170" s="1">
        <v>43525</v>
      </c>
      <c r="B170" t="s">
        <v>90</v>
      </c>
      <c r="C170" t="s">
        <v>46</v>
      </c>
      <c r="D170">
        <v>469</v>
      </c>
      <c r="E170">
        <v>469</v>
      </c>
      <c r="F170">
        <v>0</v>
      </c>
      <c r="G170">
        <v>0</v>
      </c>
      <c r="H170" t="s">
        <v>82</v>
      </c>
    </row>
    <row r="171" spans="1:8" x14ac:dyDescent="0.25">
      <c r="A171" s="1">
        <v>43525</v>
      </c>
      <c r="B171" t="s">
        <v>90</v>
      </c>
      <c r="C171" t="s">
        <v>47</v>
      </c>
      <c r="D171">
        <v>609</v>
      </c>
      <c r="E171">
        <v>609</v>
      </c>
      <c r="F171">
        <v>0</v>
      </c>
      <c r="G171">
        <v>0</v>
      </c>
      <c r="H171" t="s">
        <v>82</v>
      </c>
    </row>
    <row r="172" spans="1:8" x14ac:dyDescent="0.25">
      <c r="A172" s="1">
        <v>43525</v>
      </c>
      <c r="B172" t="s">
        <v>90</v>
      </c>
      <c r="C172" t="s">
        <v>48</v>
      </c>
      <c r="D172">
        <v>295</v>
      </c>
      <c r="E172">
        <v>295</v>
      </c>
      <c r="F172">
        <v>0</v>
      </c>
      <c r="G172">
        <v>0</v>
      </c>
      <c r="H172" t="s">
        <v>82</v>
      </c>
    </row>
    <row r="173" spans="1:8" x14ac:dyDescent="0.25">
      <c r="A173" s="1">
        <v>43525</v>
      </c>
      <c r="B173" t="s">
        <v>90</v>
      </c>
      <c r="C173" t="s">
        <v>50</v>
      </c>
      <c r="D173">
        <v>585</v>
      </c>
      <c r="E173">
        <v>585</v>
      </c>
      <c r="F173">
        <v>0</v>
      </c>
      <c r="G173">
        <v>0</v>
      </c>
      <c r="H173" t="s">
        <v>82</v>
      </c>
    </row>
    <row r="174" spans="1:8" x14ac:dyDescent="0.25">
      <c r="A174" s="1">
        <v>43525</v>
      </c>
      <c r="B174" t="s">
        <v>91</v>
      </c>
      <c r="C174" t="s">
        <v>46</v>
      </c>
      <c r="D174">
        <v>59</v>
      </c>
      <c r="E174">
        <v>59</v>
      </c>
      <c r="F174">
        <v>0</v>
      </c>
      <c r="G174">
        <v>0</v>
      </c>
      <c r="H174" t="s">
        <v>82</v>
      </c>
    </row>
    <row r="175" spans="1:8" x14ac:dyDescent="0.25">
      <c r="A175" s="1">
        <v>43525</v>
      </c>
      <c r="B175" t="s">
        <v>91</v>
      </c>
      <c r="C175" t="s">
        <v>47</v>
      </c>
      <c r="D175">
        <v>161</v>
      </c>
      <c r="E175">
        <v>161</v>
      </c>
      <c r="F175">
        <v>0</v>
      </c>
      <c r="G175">
        <v>0</v>
      </c>
      <c r="H175" t="s">
        <v>82</v>
      </c>
    </row>
    <row r="176" spans="1:8" x14ac:dyDescent="0.25">
      <c r="A176" s="1">
        <v>43525</v>
      </c>
      <c r="B176" t="s">
        <v>91</v>
      </c>
      <c r="C176" t="s">
        <v>48</v>
      </c>
      <c r="D176">
        <v>113</v>
      </c>
      <c r="E176">
        <v>113</v>
      </c>
      <c r="F176">
        <v>0</v>
      </c>
      <c r="G176">
        <v>0</v>
      </c>
      <c r="H176" t="s">
        <v>82</v>
      </c>
    </row>
    <row r="177" spans="1:8" x14ac:dyDescent="0.25">
      <c r="A177" s="1">
        <v>43525</v>
      </c>
      <c r="B177" t="s">
        <v>91</v>
      </c>
      <c r="C177" t="s">
        <v>50</v>
      </c>
      <c r="D177">
        <v>450</v>
      </c>
      <c r="E177">
        <v>450</v>
      </c>
      <c r="F177">
        <v>0</v>
      </c>
      <c r="G177">
        <v>0</v>
      </c>
      <c r="H177" t="s">
        <v>82</v>
      </c>
    </row>
    <row r="178" spans="1:8" x14ac:dyDescent="0.25">
      <c r="A178" s="1">
        <v>43525</v>
      </c>
      <c r="B178" t="s">
        <v>92</v>
      </c>
      <c r="C178" t="s">
        <v>46</v>
      </c>
      <c r="D178">
        <v>903</v>
      </c>
      <c r="E178">
        <v>903</v>
      </c>
      <c r="F178">
        <v>0</v>
      </c>
      <c r="G178">
        <v>0</v>
      </c>
      <c r="H178" t="s">
        <v>82</v>
      </c>
    </row>
    <row r="179" spans="1:8" x14ac:dyDescent="0.25">
      <c r="A179" s="1">
        <v>43525</v>
      </c>
      <c r="B179" t="s">
        <v>92</v>
      </c>
      <c r="C179" t="s">
        <v>47</v>
      </c>
      <c r="D179">
        <v>630</v>
      </c>
      <c r="E179">
        <v>630</v>
      </c>
      <c r="F179">
        <v>0</v>
      </c>
      <c r="G179">
        <v>0</v>
      </c>
      <c r="H179" t="s">
        <v>82</v>
      </c>
    </row>
    <row r="180" spans="1:8" x14ac:dyDescent="0.25">
      <c r="A180" s="1">
        <v>43525</v>
      </c>
      <c r="B180" t="s">
        <v>92</v>
      </c>
      <c r="C180" t="s">
        <v>48</v>
      </c>
      <c r="D180">
        <v>607</v>
      </c>
      <c r="E180">
        <v>607</v>
      </c>
      <c r="F180">
        <v>0</v>
      </c>
      <c r="G180">
        <v>0</v>
      </c>
      <c r="H180" t="s">
        <v>82</v>
      </c>
    </row>
    <row r="181" spans="1:8" x14ac:dyDescent="0.25">
      <c r="A181" s="1">
        <v>43525</v>
      </c>
      <c r="B181" t="s">
        <v>92</v>
      </c>
      <c r="C181" t="s">
        <v>50</v>
      </c>
      <c r="D181">
        <v>822</v>
      </c>
      <c r="E181">
        <v>822</v>
      </c>
      <c r="F181">
        <v>0</v>
      </c>
      <c r="G181">
        <v>0</v>
      </c>
      <c r="H181" t="s">
        <v>82</v>
      </c>
    </row>
    <row r="182" spans="1:8" x14ac:dyDescent="0.25">
      <c r="A182" s="1">
        <v>43525</v>
      </c>
      <c r="B182" t="s">
        <v>93</v>
      </c>
      <c r="C182" t="s">
        <v>46</v>
      </c>
      <c r="D182">
        <v>32</v>
      </c>
      <c r="E182">
        <v>32</v>
      </c>
      <c r="F182">
        <v>0</v>
      </c>
      <c r="G182">
        <v>0</v>
      </c>
      <c r="H182" t="s">
        <v>82</v>
      </c>
    </row>
    <row r="183" spans="1:8" x14ac:dyDescent="0.25">
      <c r="A183" s="1">
        <v>43525</v>
      </c>
      <c r="B183" t="s">
        <v>93</v>
      </c>
      <c r="C183" t="s">
        <v>47</v>
      </c>
      <c r="D183">
        <v>305</v>
      </c>
      <c r="E183">
        <v>305</v>
      </c>
      <c r="F183">
        <v>0</v>
      </c>
      <c r="G183">
        <v>0</v>
      </c>
      <c r="H183" t="s">
        <v>82</v>
      </c>
    </row>
    <row r="184" spans="1:8" x14ac:dyDescent="0.25">
      <c r="A184" s="1">
        <v>43525</v>
      </c>
      <c r="B184" t="s">
        <v>93</v>
      </c>
      <c r="C184" t="s">
        <v>48</v>
      </c>
      <c r="D184">
        <v>82</v>
      </c>
      <c r="E184">
        <v>82</v>
      </c>
      <c r="F184">
        <v>0</v>
      </c>
      <c r="G184">
        <v>0</v>
      </c>
      <c r="H184" t="s">
        <v>82</v>
      </c>
    </row>
    <row r="185" spans="1:8" x14ac:dyDescent="0.25">
      <c r="A185" s="1">
        <v>43525</v>
      </c>
      <c r="B185" t="s">
        <v>93</v>
      </c>
      <c r="C185" t="s">
        <v>50</v>
      </c>
      <c r="D185">
        <v>611</v>
      </c>
      <c r="E185">
        <v>611</v>
      </c>
      <c r="F185">
        <v>0</v>
      </c>
      <c r="G185">
        <v>0</v>
      </c>
      <c r="H185" t="s">
        <v>82</v>
      </c>
    </row>
    <row r="186" spans="1:8" x14ac:dyDescent="0.25">
      <c r="A186" s="1">
        <v>43525</v>
      </c>
      <c r="B186" t="s">
        <v>94</v>
      </c>
      <c r="C186" t="s">
        <v>46</v>
      </c>
      <c r="D186">
        <v>252</v>
      </c>
      <c r="E186">
        <v>252</v>
      </c>
      <c r="F186">
        <v>0</v>
      </c>
      <c r="G186">
        <v>0</v>
      </c>
      <c r="H186" t="s">
        <v>82</v>
      </c>
    </row>
    <row r="187" spans="1:8" x14ac:dyDescent="0.25">
      <c r="A187" s="1">
        <v>43525</v>
      </c>
      <c r="B187" t="s">
        <v>94</v>
      </c>
      <c r="C187" t="s">
        <v>47</v>
      </c>
      <c r="D187">
        <v>208</v>
      </c>
      <c r="E187">
        <v>208</v>
      </c>
      <c r="F187">
        <v>0</v>
      </c>
      <c r="G187">
        <v>0</v>
      </c>
      <c r="H187" t="s">
        <v>82</v>
      </c>
    </row>
    <row r="188" spans="1:8" x14ac:dyDescent="0.25">
      <c r="A188" s="1">
        <v>43525</v>
      </c>
      <c r="B188" t="s">
        <v>94</v>
      </c>
      <c r="C188" t="s">
        <v>48</v>
      </c>
      <c r="D188">
        <v>184</v>
      </c>
      <c r="E188">
        <v>184</v>
      </c>
      <c r="F188">
        <v>0</v>
      </c>
      <c r="G188">
        <v>0</v>
      </c>
      <c r="H188" t="s">
        <v>82</v>
      </c>
    </row>
    <row r="189" spans="1:8" x14ac:dyDescent="0.25">
      <c r="A189" s="1">
        <v>43525</v>
      </c>
      <c r="B189" t="s">
        <v>94</v>
      </c>
      <c r="C189" t="s">
        <v>50</v>
      </c>
      <c r="D189">
        <v>416</v>
      </c>
      <c r="E189">
        <v>416</v>
      </c>
      <c r="F189">
        <v>0</v>
      </c>
      <c r="G189">
        <v>0</v>
      </c>
      <c r="H189" t="s">
        <v>82</v>
      </c>
    </row>
    <row r="190" spans="1:8" x14ac:dyDescent="0.25">
      <c r="A190" s="1">
        <v>43525</v>
      </c>
      <c r="B190" t="s">
        <v>95</v>
      </c>
      <c r="C190" t="s">
        <v>46</v>
      </c>
      <c r="D190">
        <v>246</v>
      </c>
      <c r="E190">
        <v>246</v>
      </c>
      <c r="F190">
        <v>0</v>
      </c>
      <c r="G190">
        <v>0</v>
      </c>
      <c r="H190" t="s">
        <v>82</v>
      </c>
    </row>
    <row r="191" spans="1:8" x14ac:dyDescent="0.25">
      <c r="A191" s="1">
        <v>43525</v>
      </c>
      <c r="B191" t="s">
        <v>95</v>
      </c>
      <c r="C191" t="s">
        <v>47</v>
      </c>
      <c r="D191">
        <v>885</v>
      </c>
      <c r="E191">
        <v>885</v>
      </c>
      <c r="F191">
        <v>0</v>
      </c>
      <c r="G191">
        <v>0</v>
      </c>
      <c r="H191" t="s">
        <v>82</v>
      </c>
    </row>
    <row r="192" spans="1:8" x14ac:dyDescent="0.25">
      <c r="A192" s="1">
        <v>43525</v>
      </c>
      <c r="B192" t="s">
        <v>95</v>
      </c>
      <c r="C192" t="s">
        <v>48</v>
      </c>
      <c r="D192">
        <v>307</v>
      </c>
      <c r="E192">
        <v>307</v>
      </c>
      <c r="F192">
        <v>0</v>
      </c>
      <c r="G192">
        <v>0</v>
      </c>
      <c r="H192" t="s">
        <v>82</v>
      </c>
    </row>
    <row r="193" spans="1:8" x14ac:dyDescent="0.25">
      <c r="A193" s="1">
        <v>43525</v>
      </c>
      <c r="B193" t="s">
        <v>95</v>
      </c>
      <c r="C193" t="s">
        <v>50</v>
      </c>
      <c r="D193">
        <v>2163</v>
      </c>
      <c r="E193">
        <v>2163</v>
      </c>
      <c r="F193">
        <v>0</v>
      </c>
      <c r="G193">
        <v>0</v>
      </c>
      <c r="H193" t="s">
        <v>82</v>
      </c>
    </row>
    <row r="194" spans="1:8" x14ac:dyDescent="0.25">
      <c r="A194" s="1">
        <v>43525</v>
      </c>
      <c r="B194" t="s">
        <v>13</v>
      </c>
      <c r="C194" t="s">
        <v>46</v>
      </c>
      <c r="D194">
        <v>204</v>
      </c>
      <c r="E194">
        <v>204</v>
      </c>
      <c r="F194">
        <v>0</v>
      </c>
      <c r="G194">
        <v>0</v>
      </c>
      <c r="H194" t="s">
        <v>82</v>
      </c>
    </row>
    <row r="195" spans="1:8" x14ac:dyDescent="0.25">
      <c r="A195" s="1">
        <v>43525</v>
      </c>
      <c r="B195" t="s">
        <v>13</v>
      </c>
      <c r="C195" t="s">
        <v>47</v>
      </c>
      <c r="D195">
        <v>106</v>
      </c>
      <c r="E195">
        <v>106</v>
      </c>
      <c r="F195">
        <v>0</v>
      </c>
      <c r="G195">
        <v>0</v>
      </c>
      <c r="H195" t="s">
        <v>82</v>
      </c>
    </row>
    <row r="196" spans="1:8" x14ac:dyDescent="0.25">
      <c r="A196" s="1">
        <v>43525</v>
      </c>
      <c r="B196" t="s">
        <v>13</v>
      </c>
      <c r="C196" t="s">
        <v>48</v>
      </c>
      <c r="D196">
        <v>84</v>
      </c>
      <c r="E196">
        <v>84</v>
      </c>
      <c r="F196">
        <v>0</v>
      </c>
      <c r="G196">
        <v>0</v>
      </c>
      <c r="H196" t="s">
        <v>82</v>
      </c>
    </row>
    <row r="197" spans="1:8" x14ac:dyDescent="0.25">
      <c r="A197" s="1">
        <v>43525</v>
      </c>
      <c r="B197" t="s">
        <v>13</v>
      </c>
      <c r="C197" t="s">
        <v>50</v>
      </c>
      <c r="D197">
        <v>87</v>
      </c>
      <c r="E197">
        <v>87</v>
      </c>
      <c r="F197">
        <v>0</v>
      </c>
      <c r="G197">
        <v>0</v>
      </c>
      <c r="H197" t="s">
        <v>82</v>
      </c>
    </row>
    <row r="198" spans="1:8" x14ac:dyDescent="0.25">
      <c r="A198" s="1">
        <v>43525</v>
      </c>
      <c r="B198" t="s">
        <v>96</v>
      </c>
      <c r="C198" t="s">
        <v>46</v>
      </c>
      <c r="D198">
        <v>531</v>
      </c>
      <c r="E198">
        <v>531</v>
      </c>
      <c r="F198">
        <v>0</v>
      </c>
      <c r="G198">
        <v>0</v>
      </c>
      <c r="H198" t="s">
        <v>82</v>
      </c>
    </row>
    <row r="199" spans="1:8" x14ac:dyDescent="0.25">
      <c r="A199" s="1">
        <v>43525</v>
      </c>
      <c r="B199" t="s">
        <v>96</v>
      </c>
      <c r="C199" t="s">
        <v>47</v>
      </c>
      <c r="D199">
        <v>294</v>
      </c>
      <c r="E199">
        <v>294</v>
      </c>
      <c r="F199">
        <v>0</v>
      </c>
      <c r="G199">
        <v>0</v>
      </c>
      <c r="H199" t="s">
        <v>82</v>
      </c>
    </row>
    <row r="200" spans="1:8" x14ac:dyDescent="0.25">
      <c r="A200" s="1">
        <v>43525</v>
      </c>
      <c r="B200" t="s">
        <v>96</v>
      </c>
      <c r="C200" t="s">
        <v>48</v>
      </c>
      <c r="D200">
        <v>191</v>
      </c>
      <c r="E200">
        <v>191</v>
      </c>
      <c r="F200">
        <v>0</v>
      </c>
      <c r="G200">
        <v>0</v>
      </c>
      <c r="H200" t="s">
        <v>82</v>
      </c>
    </row>
    <row r="201" spans="1:8" x14ac:dyDescent="0.25">
      <c r="A201" s="1">
        <v>43525</v>
      </c>
      <c r="B201" t="s">
        <v>96</v>
      </c>
      <c r="C201" t="s">
        <v>50</v>
      </c>
      <c r="D201">
        <v>267</v>
      </c>
      <c r="E201">
        <v>267</v>
      </c>
      <c r="F201">
        <v>0</v>
      </c>
      <c r="G201">
        <v>0</v>
      </c>
      <c r="H201" t="s">
        <v>82</v>
      </c>
    </row>
    <row r="202" spans="1:8" x14ac:dyDescent="0.25">
      <c r="A202" s="1">
        <v>43525</v>
      </c>
      <c r="B202" t="s">
        <v>97</v>
      </c>
      <c r="C202" t="s">
        <v>46</v>
      </c>
      <c r="D202">
        <v>288</v>
      </c>
      <c r="E202">
        <v>288</v>
      </c>
      <c r="F202">
        <v>0</v>
      </c>
      <c r="G202">
        <v>0</v>
      </c>
      <c r="H202" t="s">
        <v>82</v>
      </c>
    </row>
    <row r="203" spans="1:8" x14ac:dyDescent="0.25">
      <c r="A203" s="1">
        <v>43525</v>
      </c>
      <c r="B203" t="s">
        <v>97</v>
      </c>
      <c r="C203" t="s">
        <v>47</v>
      </c>
      <c r="D203">
        <v>553</v>
      </c>
      <c r="E203">
        <v>553</v>
      </c>
      <c r="F203">
        <v>0</v>
      </c>
      <c r="G203">
        <v>0</v>
      </c>
      <c r="H203" t="s">
        <v>82</v>
      </c>
    </row>
    <row r="204" spans="1:8" x14ac:dyDescent="0.25">
      <c r="A204" s="1">
        <v>43525</v>
      </c>
      <c r="B204" t="s">
        <v>97</v>
      </c>
      <c r="C204" t="s">
        <v>48</v>
      </c>
      <c r="D204">
        <v>269</v>
      </c>
      <c r="E204">
        <v>269</v>
      </c>
      <c r="F204">
        <v>0</v>
      </c>
      <c r="G204">
        <v>0</v>
      </c>
      <c r="H204" t="s">
        <v>82</v>
      </c>
    </row>
    <row r="205" spans="1:8" x14ac:dyDescent="0.25">
      <c r="A205" s="1">
        <v>43525</v>
      </c>
      <c r="B205" t="s">
        <v>97</v>
      </c>
      <c r="C205" t="s">
        <v>50</v>
      </c>
      <c r="D205">
        <v>674</v>
      </c>
      <c r="E205">
        <v>674</v>
      </c>
      <c r="F205">
        <v>0</v>
      </c>
      <c r="G205">
        <v>0</v>
      </c>
      <c r="H205" t="s">
        <v>82</v>
      </c>
    </row>
    <row r="206" spans="1:8" x14ac:dyDescent="0.25">
      <c r="A206" s="1">
        <v>43556</v>
      </c>
      <c r="B206" t="s">
        <v>81</v>
      </c>
      <c r="C206" t="s">
        <v>46</v>
      </c>
      <c r="D206">
        <v>4041</v>
      </c>
      <c r="E206">
        <v>4041</v>
      </c>
      <c r="F206">
        <v>0</v>
      </c>
      <c r="G206">
        <v>0</v>
      </c>
      <c r="H206" t="s">
        <v>82</v>
      </c>
    </row>
    <row r="207" spans="1:8" x14ac:dyDescent="0.25">
      <c r="A207" s="1">
        <v>43556</v>
      </c>
      <c r="B207" t="s">
        <v>81</v>
      </c>
      <c r="C207" t="s">
        <v>47</v>
      </c>
      <c r="D207">
        <v>5035</v>
      </c>
      <c r="E207">
        <v>5035</v>
      </c>
      <c r="F207">
        <v>0</v>
      </c>
      <c r="G207">
        <v>0</v>
      </c>
      <c r="H207" t="s">
        <v>82</v>
      </c>
    </row>
    <row r="208" spans="1:8" x14ac:dyDescent="0.25">
      <c r="A208" s="1">
        <v>43556</v>
      </c>
      <c r="B208" t="s">
        <v>81</v>
      </c>
      <c r="C208" t="s">
        <v>48</v>
      </c>
      <c r="D208">
        <v>2889</v>
      </c>
      <c r="E208">
        <v>2889</v>
      </c>
      <c r="F208">
        <v>0</v>
      </c>
      <c r="G208">
        <v>0</v>
      </c>
      <c r="H208" t="s">
        <v>82</v>
      </c>
    </row>
    <row r="209" spans="1:8" x14ac:dyDescent="0.25">
      <c r="A209" s="1">
        <v>43556</v>
      </c>
      <c r="B209" t="s">
        <v>81</v>
      </c>
      <c r="C209" t="s">
        <v>49</v>
      </c>
      <c r="D209">
        <v>1494</v>
      </c>
      <c r="E209">
        <v>1494</v>
      </c>
      <c r="F209">
        <v>0</v>
      </c>
      <c r="G209">
        <v>0</v>
      </c>
      <c r="H209" t="s">
        <v>82</v>
      </c>
    </row>
    <row r="210" spans="1:8" x14ac:dyDescent="0.25">
      <c r="A210" s="1">
        <v>43556</v>
      </c>
      <c r="B210" t="s">
        <v>81</v>
      </c>
      <c r="C210" t="s">
        <v>50</v>
      </c>
      <c r="D210">
        <v>9944</v>
      </c>
      <c r="E210">
        <v>9944</v>
      </c>
      <c r="F210">
        <v>0</v>
      </c>
      <c r="G210">
        <v>0</v>
      </c>
      <c r="H210" t="s">
        <v>82</v>
      </c>
    </row>
    <row r="211" spans="1:8" x14ac:dyDescent="0.25">
      <c r="A211" s="1">
        <v>43556</v>
      </c>
      <c r="B211" t="s">
        <v>84</v>
      </c>
      <c r="C211" t="s">
        <v>46</v>
      </c>
      <c r="D211">
        <v>30</v>
      </c>
      <c r="E211">
        <v>30</v>
      </c>
      <c r="F211">
        <v>0</v>
      </c>
      <c r="G211">
        <v>0</v>
      </c>
      <c r="H211" t="s">
        <v>82</v>
      </c>
    </row>
    <row r="212" spans="1:8" x14ac:dyDescent="0.25">
      <c r="A212" s="1">
        <v>43556</v>
      </c>
      <c r="B212" t="s">
        <v>84</v>
      </c>
      <c r="C212" t="s">
        <v>47</v>
      </c>
      <c r="D212">
        <v>63</v>
      </c>
      <c r="E212">
        <v>63</v>
      </c>
      <c r="F212">
        <v>0</v>
      </c>
      <c r="G212">
        <v>0</v>
      </c>
      <c r="H212" t="s">
        <v>82</v>
      </c>
    </row>
    <row r="213" spans="1:8" x14ac:dyDescent="0.25">
      <c r="A213" s="1">
        <v>43556</v>
      </c>
      <c r="B213" t="s">
        <v>84</v>
      </c>
      <c r="C213" t="s">
        <v>48</v>
      </c>
      <c r="D213">
        <v>50</v>
      </c>
      <c r="E213">
        <v>50</v>
      </c>
      <c r="F213">
        <v>0</v>
      </c>
      <c r="G213">
        <v>0</v>
      </c>
      <c r="H213" t="s">
        <v>82</v>
      </c>
    </row>
    <row r="214" spans="1:8" x14ac:dyDescent="0.25">
      <c r="A214" s="1">
        <v>43556</v>
      </c>
      <c r="B214" t="s">
        <v>84</v>
      </c>
      <c r="C214" t="s">
        <v>50</v>
      </c>
      <c r="D214">
        <v>59</v>
      </c>
      <c r="E214">
        <v>59</v>
      </c>
      <c r="F214">
        <v>0</v>
      </c>
      <c r="G214">
        <v>0</v>
      </c>
      <c r="H214" t="s">
        <v>82</v>
      </c>
    </row>
    <row r="215" spans="1:8" x14ac:dyDescent="0.25">
      <c r="A215" s="1">
        <v>43556</v>
      </c>
      <c r="B215" t="s">
        <v>85</v>
      </c>
      <c r="C215" t="s">
        <v>46</v>
      </c>
      <c r="D215">
        <v>114</v>
      </c>
      <c r="E215">
        <v>114</v>
      </c>
      <c r="F215">
        <v>0</v>
      </c>
      <c r="G215">
        <v>0</v>
      </c>
      <c r="H215" t="s">
        <v>82</v>
      </c>
    </row>
    <row r="216" spans="1:8" x14ac:dyDescent="0.25">
      <c r="A216" s="1">
        <v>43556</v>
      </c>
      <c r="B216" t="s">
        <v>85</v>
      </c>
      <c r="C216" t="s">
        <v>47</v>
      </c>
      <c r="D216">
        <v>85</v>
      </c>
      <c r="E216">
        <v>85</v>
      </c>
      <c r="F216">
        <v>0</v>
      </c>
      <c r="G216">
        <v>0</v>
      </c>
      <c r="H216" t="s">
        <v>82</v>
      </c>
    </row>
    <row r="217" spans="1:8" x14ac:dyDescent="0.25">
      <c r="A217" s="1">
        <v>43556</v>
      </c>
      <c r="B217" t="s">
        <v>85</v>
      </c>
      <c r="C217" t="s">
        <v>48</v>
      </c>
      <c r="D217">
        <v>159</v>
      </c>
      <c r="E217">
        <v>159</v>
      </c>
      <c r="F217">
        <v>0</v>
      </c>
      <c r="G217">
        <v>0</v>
      </c>
      <c r="H217" t="s">
        <v>82</v>
      </c>
    </row>
    <row r="218" spans="1:8" x14ac:dyDescent="0.25">
      <c r="A218" s="1">
        <v>43556</v>
      </c>
      <c r="B218" t="s">
        <v>85</v>
      </c>
      <c r="C218" t="s">
        <v>50</v>
      </c>
      <c r="D218">
        <v>6</v>
      </c>
      <c r="E218">
        <v>6</v>
      </c>
      <c r="F218">
        <v>0</v>
      </c>
      <c r="G218">
        <v>0</v>
      </c>
      <c r="H218" t="s">
        <v>82</v>
      </c>
    </row>
    <row r="219" spans="1:8" x14ac:dyDescent="0.25">
      <c r="A219" s="1">
        <v>43556</v>
      </c>
      <c r="B219" t="s">
        <v>86</v>
      </c>
      <c r="C219" t="s">
        <v>46</v>
      </c>
      <c r="D219">
        <v>103</v>
      </c>
      <c r="E219">
        <v>103</v>
      </c>
      <c r="F219">
        <v>0</v>
      </c>
      <c r="G219">
        <v>0</v>
      </c>
      <c r="H219" t="s">
        <v>82</v>
      </c>
    </row>
    <row r="220" spans="1:8" x14ac:dyDescent="0.25">
      <c r="A220" s="1">
        <v>43556</v>
      </c>
      <c r="B220" t="s">
        <v>86</v>
      </c>
      <c r="C220" t="s">
        <v>47</v>
      </c>
      <c r="D220">
        <v>228</v>
      </c>
      <c r="E220">
        <v>228</v>
      </c>
      <c r="F220">
        <v>0</v>
      </c>
      <c r="G220">
        <v>0</v>
      </c>
      <c r="H220" t="s">
        <v>82</v>
      </c>
    </row>
    <row r="221" spans="1:8" x14ac:dyDescent="0.25">
      <c r="A221" s="1">
        <v>43556</v>
      </c>
      <c r="B221" t="s">
        <v>86</v>
      </c>
      <c r="C221" t="s">
        <v>48</v>
      </c>
      <c r="D221">
        <v>149</v>
      </c>
      <c r="E221">
        <v>149</v>
      </c>
      <c r="F221">
        <v>0</v>
      </c>
      <c r="G221">
        <v>0</v>
      </c>
      <c r="H221" t="s">
        <v>82</v>
      </c>
    </row>
    <row r="222" spans="1:8" x14ac:dyDescent="0.25">
      <c r="A222" s="1">
        <v>43556</v>
      </c>
      <c r="B222" t="s">
        <v>86</v>
      </c>
      <c r="C222" t="s">
        <v>49</v>
      </c>
      <c r="D222">
        <v>1138</v>
      </c>
      <c r="E222">
        <v>1138</v>
      </c>
      <c r="F222">
        <v>0</v>
      </c>
      <c r="G222">
        <v>0</v>
      </c>
      <c r="H222" t="s">
        <v>82</v>
      </c>
    </row>
    <row r="223" spans="1:8" x14ac:dyDescent="0.25">
      <c r="A223" s="1">
        <v>43556</v>
      </c>
      <c r="B223" t="s">
        <v>86</v>
      </c>
      <c r="C223" t="s">
        <v>50</v>
      </c>
      <c r="D223">
        <v>1896</v>
      </c>
      <c r="E223">
        <v>1896</v>
      </c>
      <c r="F223">
        <v>0</v>
      </c>
      <c r="G223">
        <v>0</v>
      </c>
      <c r="H223" t="s">
        <v>82</v>
      </c>
    </row>
    <row r="224" spans="1:8" x14ac:dyDescent="0.25">
      <c r="A224" s="1">
        <v>43556</v>
      </c>
      <c r="B224" t="s">
        <v>87</v>
      </c>
      <c r="C224" t="s">
        <v>46</v>
      </c>
      <c r="D224">
        <v>535</v>
      </c>
      <c r="E224">
        <v>535</v>
      </c>
      <c r="F224">
        <v>0</v>
      </c>
      <c r="G224">
        <v>0</v>
      </c>
      <c r="H224" t="s">
        <v>82</v>
      </c>
    </row>
    <row r="225" spans="1:8" x14ac:dyDescent="0.25">
      <c r="A225" s="1">
        <v>43556</v>
      </c>
      <c r="B225" t="s">
        <v>87</v>
      </c>
      <c r="C225" t="s">
        <v>47</v>
      </c>
      <c r="D225">
        <v>568</v>
      </c>
      <c r="E225">
        <v>568</v>
      </c>
      <c r="F225">
        <v>0</v>
      </c>
      <c r="G225">
        <v>0</v>
      </c>
      <c r="H225" t="s">
        <v>82</v>
      </c>
    </row>
    <row r="226" spans="1:8" x14ac:dyDescent="0.25">
      <c r="A226" s="1">
        <v>43556</v>
      </c>
      <c r="B226" t="s">
        <v>87</v>
      </c>
      <c r="C226" t="s">
        <v>48</v>
      </c>
      <c r="D226">
        <v>266</v>
      </c>
      <c r="E226">
        <v>266</v>
      </c>
      <c r="F226">
        <v>0</v>
      </c>
      <c r="G226">
        <v>0</v>
      </c>
      <c r="H226" t="s">
        <v>82</v>
      </c>
    </row>
    <row r="227" spans="1:8" x14ac:dyDescent="0.25">
      <c r="A227" s="1">
        <v>43556</v>
      </c>
      <c r="B227" t="s">
        <v>87</v>
      </c>
      <c r="C227" t="s">
        <v>49</v>
      </c>
      <c r="D227">
        <v>265</v>
      </c>
      <c r="E227">
        <v>265</v>
      </c>
      <c r="F227">
        <v>0</v>
      </c>
      <c r="G227">
        <v>0</v>
      </c>
      <c r="H227" t="s">
        <v>82</v>
      </c>
    </row>
    <row r="228" spans="1:8" x14ac:dyDescent="0.25">
      <c r="A228" s="1">
        <v>43556</v>
      </c>
      <c r="B228" t="s">
        <v>87</v>
      </c>
      <c r="C228" t="s">
        <v>50</v>
      </c>
      <c r="D228">
        <v>1114</v>
      </c>
      <c r="E228">
        <v>1114</v>
      </c>
      <c r="F228">
        <v>0</v>
      </c>
      <c r="G228">
        <v>0</v>
      </c>
      <c r="H228" t="s">
        <v>82</v>
      </c>
    </row>
    <row r="229" spans="1:8" x14ac:dyDescent="0.25">
      <c r="A229" s="1">
        <v>43556</v>
      </c>
      <c r="B229" t="s">
        <v>88</v>
      </c>
      <c r="C229" t="s">
        <v>46</v>
      </c>
      <c r="D229">
        <v>33</v>
      </c>
      <c r="E229">
        <v>33</v>
      </c>
      <c r="F229">
        <v>0</v>
      </c>
      <c r="G229">
        <v>0</v>
      </c>
      <c r="H229" t="s">
        <v>82</v>
      </c>
    </row>
    <row r="230" spans="1:8" x14ac:dyDescent="0.25">
      <c r="A230" s="1">
        <v>43556</v>
      </c>
      <c r="B230" t="s">
        <v>88</v>
      </c>
      <c r="C230" t="s">
        <v>47</v>
      </c>
      <c r="D230">
        <v>112</v>
      </c>
      <c r="E230">
        <v>112</v>
      </c>
      <c r="F230">
        <v>0</v>
      </c>
      <c r="G230">
        <v>0</v>
      </c>
      <c r="H230" t="s">
        <v>82</v>
      </c>
    </row>
    <row r="231" spans="1:8" x14ac:dyDescent="0.25">
      <c r="A231" s="1">
        <v>43556</v>
      </c>
      <c r="B231" t="s">
        <v>88</v>
      </c>
      <c r="C231" t="s">
        <v>48</v>
      </c>
      <c r="D231">
        <v>44</v>
      </c>
      <c r="E231">
        <v>44</v>
      </c>
      <c r="F231">
        <v>0</v>
      </c>
      <c r="G231">
        <v>0</v>
      </c>
      <c r="H231" t="s">
        <v>82</v>
      </c>
    </row>
    <row r="232" spans="1:8" x14ac:dyDescent="0.25">
      <c r="A232" s="1">
        <v>43556</v>
      </c>
      <c r="B232" t="s">
        <v>88</v>
      </c>
      <c r="C232" t="s">
        <v>50</v>
      </c>
      <c r="D232">
        <v>70</v>
      </c>
      <c r="E232">
        <v>70</v>
      </c>
      <c r="F232">
        <v>0</v>
      </c>
      <c r="G232">
        <v>0</v>
      </c>
      <c r="H232" t="s">
        <v>82</v>
      </c>
    </row>
    <row r="233" spans="1:8" x14ac:dyDescent="0.25">
      <c r="A233" s="1">
        <v>43556</v>
      </c>
      <c r="B233" t="s">
        <v>89</v>
      </c>
      <c r="C233" t="s">
        <v>46</v>
      </c>
      <c r="D233">
        <v>214</v>
      </c>
      <c r="E233">
        <v>214</v>
      </c>
      <c r="F233">
        <v>0</v>
      </c>
      <c r="G233">
        <v>0</v>
      </c>
      <c r="H233" t="s">
        <v>82</v>
      </c>
    </row>
    <row r="234" spans="1:8" x14ac:dyDescent="0.25">
      <c r="A234" s="1">
        <v>43556</v>
      </c>
      <c r="B234" t="s">
        <v>89</v>
      </c>
      <c r="C234" t="s">
        <v>47</v>
      </c>
      <c r="D234">
        <v>345</v>
      </c>
      <c r="E234">
        <v>345</v>
      </c>
      <c r="F234">
        <v>0</v>
      </c>
      <c r="G234">
        <v>0</v>
      </c>
      <c r="H234" t="s">
        <v>82</v>
      </c>
    </row>
    <row r="235" spans="1:8" x14ac:dyDescent="0.25">
      <c r="A235" s="1">
        <v>43556</v>
      </c>
      <c r="B235" t="s">
        <v>89</v>
      </c>
      <c r="C235" t="s">
        <v>48</v>
      </c>
      <c r="D235">
        <v>161</v>
      </c>
      <c r="E235">
        <v>161</v>
      </c>
      <c r="F235">
        <v>0</v>
      </c>
      <c r="G235">
        <v>0</v>
      </c>
      <c r="H235" t="s">
        <v>82</v>
      </c>
    </row>
    <row r="236" spans="1:8" x14ac:dyDescent="0.25">
      <c r="A236" s="1">
        <v>43556</v>
      </c>
      <c r="B236" t="s">
        <v>89</v>
      </c>
      <c r="C236" t="s">
        <v>49</v>
      </c>
      <c r="D236">
        <v>91</v>
      </c>
      <c r="E236">
        <v>91</v>
      </c>
      <c r="F236">
        <v>0</v>
      </c>
      <c r="G236">
        <v>0</v>
      </c>
      <c r="H236" t="s">
        <v>82</v>
      </c>
    </row>
    <row r="237" spans="1:8" x14ac:dyDescent="0.25">
      <c r="A237" s="1">
        <v>43556</v>
      </c>
      <c r="B237" t="s">
        <v>89</v>
      </c>
      <c r="C237" t="s">
        <v>50</v>
      </c>
      <c r="D237">
        <v>655</v>
      </c>
      <c r="E237">
        <v>655</v>
      </c>
      <c r="F237">
        <v>0</v>
      </c>
      <c r="G237">
        <v>0</v>
      </c>
      <c r="H237" t="s">
        <v>82</v>
      </c>
    </row>
    <row r="238" spans="1:8" x14ac:dyDescent="0.25">
      <c r="A238" s="1">
        <v>43556</v>
      </c>
      <c r="B238" t="s">
        <v>90</v>
      </c>
      <c r="C238" t="s">
        <v>46</v>
      </c>
      <c r="D238">
        <v>545</v>
      </c>
      <c r="E238">
        <v>545</v>
      </c>
      <c r="F238">
        <v>0</v>
      </c>
      <c r="G238">
        <v>0</v>
      </c>
      <c r="H238" t="s">
        <v>82</v>
      </c>
    </row>
    <row r="239" spans="1:8" x14ac:dyDescent="0.25">
      <c r="A239" s="1">
        <v>43556</v>
      </c>
      <c r="B239" t="s">
        <v>90</v>
      </c>
      <c r="C239" t="s">
        <v>47</v>
      </c>
      <c r="D239">
        <v>551</v>
      </c>
      <c r="E239">
        <v>551</v>
      </c>
      <c r="F239">
        <v>0</v>
      </c>
      <c r="G239">
        <v>0</v>
      </c>
      <c r="H239" t="s">
        <v>82</v>
      </c>
    </row>
    <row r="240" spans="1:8" x14ac:dyDescent="0.25">
      <c r="A240" s="1">
        <v>43556</v>
      </c>
      <c r="B240" t="s">
        <v>90</v>
      </c>
      <c r="C240" t="s">
        <v>48</v>
      </c>
      <c r="D240">
        <v>251</v>
      </c>
      <c r="E240">
        <v>251</v>
      </c>
      <c r="F240">
        <v>0</v>
      </c>
      <c r="G240">
        <v>0</v>
      </c>
      <c r="H240" t="s">
        <v>82</v>
      </c>
    </row>
    <row r="241" spans="1:8" x14ac:dyDescent="0.25">
      <c r="A241" s="1">
        <v>43556</v>
      </c>
      <c r="B241" t="s">
        <v>90</v>
      </c>
      <c r="C241" t="s">
        <v>50</v>
      </c>
      <c r="D241">
        <v>537</v>
      </c>
      <c r="E241">
        <v>537</v>
      </c>
      <c r="F241">
        <v>0</v>
      </c>
      <c r="G241">
        <v>0</v>
      </c>
      <c r="H241" t="s">
        <v>82</v>
      </c>
    </row>
    <row r="242" spans="1:8" x14ac:dyDescent="0.25">
      <c r="A242" s="1">
        <v>43556</v>
      </c>
      <c r="B242" t="s">
        <v>91</v>
      </c>
      <c r="C242" t="s">
        <v>46</v>
      </c>
      <c r="D242">
        <v>46</v>
      </c>
      <c r="E242">
        <v>46</v>
      </c>
      <c r="F242">
        <v>0</v>
      </c>
      <c r="G242">
        <v>0</v>
      </c>
      <c r="H242" t="s">
        <v>82</v>
      </c>
    </row>
    <row r="243" spans="1:8" x14ac:dyDescent="0.25">
      <c r="A243" s="1">
        <v>43556</v>
      </c>
      <c r="B243" t="s">
        <v>91</v>
      </c>
      <c r="C243" t="s">
        <v>47</v>
      </c>
      <c r="D243">
        <v>143</v>
      </c>
      <c r="E243">
        <v>143</v>
      </c>
      <c r="F243">
        <v>0</v>
      </c>
      <c r="G243">
        <v>0</v>
      </c>
      <c r="H243" t="s">
        <v>82</v>
      </c>
    </row>
    <row r="244" spans="1:8" x14ac:dyDescent="0.25">
      <c r="A244" s="1">
        <v>43556</v>
      </c>
      <c r="B244" t="s">
        <v>91</v>
      </c>
      <c r="C244" t="s">
        <v>48</v>
      </c>
      <c r="D244">
        <v>108</v>
      </c>
      <c r="E244">
        <v>108</v>
      </c>
      <c r="F244">
        <v>0</v>
      </c>
      <c r="G244">
        <v>0</v>
      </c>
      <c r="H244" t="s">
        <v>82</v>
      </c>
    </row>
    <row r="245" spans="1:8" x14ac:dyDescent="0.25">
      <c r="A245" s="1">
        <v>43556</v>
      </c>
      <c r="B245" t="s">
        <v>91</v>
      </c>
      <c r="C245" t="s">
        <v>50</v>
      </c>
      <c r="D245">
        <v>431</v>
      </c>
      <c r="E245">
        <v>431</v>
      </c>
      <c r="F245">
        <v>0</v>
      </c>
      <c r="G245">
        <v>0</v>
      </c>
      <c r="H245" t="s">
        <v>82</v>
      </c>
    </row>
    <row r="246" spans="1:8" x14ac:dyDescent="0.25">
      <c r="A246" s="1">
        <v>43556</v>
      </c>
      <c r="B246" t="s">
        <v>92</v>
      </c>
      <c r="C246" t="s">
        <v>46</v>
      </c>
      <c r="D246">
        <v>968</v>
      </c>
      <c r="E246">
        <v>968</v>
      </c>
      <c r="F246">
        <v>0</v>
      </c>
      <c r="G246">
        <v>0</v>
      </c>
      <c r="H246" t="s">
        <v>82</v>
      </c>
    </row>
    <row r="247" spans="1:8" x14ac:dyDescent="0.25">
      <c r="A247" s="1">
        <v>43556</v>
      </c>
      <c r="B247" t="s">
        <v>92</v>
      </c>
      <c r="C247" t="s">
        <v>47</v>
      </c>
      <c r="D247">
        <v>637</v>
      </c>
      <c r="E247">
        <v>637</v>
      </c>
      <c r="F247">
        <v>0</v>
      </c>
      <c r="G247">
        <v>0</v>
      </c>
      <c r="H247" t="s">
        <v>82</v>
      </c>
    </row>
    <row r="248" spans="1:8" x14ac:dyDescent="0.25">
      <c r="A248" s="1">
        <v>43556</v>
      </c>
      <c r="B248" t="s">
        <v>92</v>
      </c>
      <c r="C248" t="s">
        <v>48</v>
      </c>
      <c r="D248">
        <v>600</v>
      </c>
      <c r="E248">
        <v>600</v>
      </c>
      <c r="F248">
        <v>0</v>
      </c>
      <c r="G248">
        <v>0</v>
      </c>
      <c r="H248" t="s">
        <v>82</v>
      </c>
    </row>
    <row r="249" spans="1:8" x14ac:dyDescent="0.25">
      <c r="A249" s="1">
        <v>43556</v>
      </c>
      <c r="B249" t="s">
        <v>92</v>
      </c>
      <c r="C249" t="s">
        <v>50</v>
      </c>
      <c r="D249">
        <v>830</v>
      </c>
      <c r="E249">
        <v>830</v>
      </c>
      <c r="F249">
        <v>0</v>
      </c>
      <c r="G249">
        <v>0</v>
      </c>
      <c r="H249" t="s">
        <v>82</v>
      </c>
    </row>
    <row r="250" spans="1:8" x14ac:dyDescent="0.25">
      <c r="A250" s="1">
        <v>43556</v>
      </c>
      <c r="B250" t="s">
        <v>93</v>
      </c>
      <c r="C250" t="s">
        <v>46</v>
      </c>
      <c r="D250">
        <v>26</v>
      </c>
      <c r="E250">
        <v>26</v>
      </c>
      <c r="F250">
        <v>0</v>
      </c>
      <c r="G250">
        <v>0</v>
      </c>
      <c r="H250" t="s">
        <v>82</v>
      </c>
    </row>
    <row r="251" spans="1:8" x14ac:dyDescent="0.25">
      <c r="A251" s="1">
        <v>43556</v>
      </c>
      <c r="B251" t="s">
        <v>93</v>
      </c>
      <c r="C251" t="s">
        <v>47</v>
      </c>
      <c r="D251">
        <v>348</v>
      </c>
      <c r="E251">
        <v>348</v>
      </c>
      <c r="F251">
        <v>0</v>
      </c>
      <c r="G251">
        <v>0</v>
      </c>
      <c r="H251" t="s">
        <v>82</v>
      </c>
    </row>
    <row r="252" spans="1:8" x14ac:dyDescent="0.25">
      <c r="A252" s="1">
        <v>43556</v>
      </c>
      <c r="B252" t="s">
        <v>93</v>
      </c>
      <c r="C252" t="s">
        <v>48</v>
      </c>
      <c r="D252">
        <v>90</v>
      </c>
      <c r="E252">
        <v>90</v>
      </c>
      <c r="F252">
        <v>0</v>
      </c>
      <c r="G252">
        <v>0</v>
      </c>
      <c r="H252" t="s">
        <v>82</v>
      </c>
    </row>
    <row r="253" spans="1:8" x14ac:dyDescent="0.25">
      <c r="A253" s="1">
        <v>43556</v>
      </c>
      <c r="B253" t="s">
        <v>93</v>
      </c>
      <c r="C253" t="s">
        <v>50</v>
      </c>
      <c r="D253">
        <v>636</v>
      </c>
      <c r="E253">
        <v>636</v>
      </c>
      <c r="F253">
        <v>0</v>
      </c>
      <c r="G253">
        <v>0</v>
      </c>
      <c r="H253" t="s">
        <v>82</v>
      </c>
    </row>
    <row r="254" spans="1:8" x14ac:dyDescent="0.25">
      <c r="A254" s="1">
        <v>43556</v>
      </c>
      <c r="B254" t="s">
        <v>94</v>
      </c>
      <c r="C254" t="s">
        <v>46</v>
      </c>
      <c r="D254">
        <v>192</v>
      </c>
      <c r="E254">
        <v>192</v>
      </c>
      <c r="F254">
        <v>0</v>
      </c>
      <c r="G254">
        <v>0</v>
      </c>
      <c r="H254" t="s">
        <v>82</v>
      </c>
    </row>
    <row r="255" spans="1:8" x14ac:dyDescent="0.25">
      <c r="A255" s="1">
        <v>43556</v>
      </c>
      <c r="B255" t="s">
        <v>94</v>
      </c>
      <c r="C255" t="s">
        <v>47</v>
      </c>
      <c r="D255">
        <v>178</v>
      </c>
      <c r="E255">
        <v>178</v>
      </c>
      <c r="F255">
        <v>0</v>
      </c>
      <c r="G255">
        <v>0</v>
      </c>
      <c r="H255" t="s">
        <v>82</v>
      </c>
    </row>
    <row r="256" spans="1:8" x14ac:dyDescent="0.25">
      <c r="A256" s="1">
        <v>43556</v>
      </c>
      <c r="B256" t="s">
        <v>94</v>
      </c>
      <c r="C256" t="s">
        <v>48</v>
      </c>
      <c r="D256">
        <v>163</v>
      </c>
      <c r="E256">
        <v>163</v>
      </c>
      <c r="F256">
        <v>0</v>
      </c>
      <c r="G256">
        <v>0</v>
      </c>
      <c r="H256" t="s">
        <v>82</v>
      </c>
    </row>
    <row r="257" spans="1:8" x14ac:dyDescent="0.25">
      <c r="A257" s="1">
        <v>43556</v>
      </c>
      <c r="B257" t="s">
        <v>94</v>
      </c>
      <c r="C257" t="s">
        <v>50</v>
      </c>
      <c r="D257">
        <v>451</v>
      </c>
      <c r="E257">
        <v>451</v>
      </c>
      <c r="F257">
        <v>0</v>
      </c>
      <c r="G257">
        <v>0</v>
      </c>
      <c r="H257" t="s">
        <v>82</v>
      </c>
    </row>
    <row r="258" spans="1:8" x14ac:dyDescent="0.25">
      <c r="A258" s="1">
        <v>43556</v>
      </c>
      <c r="B258" t="s">
        <v>95</v>
      </c>
      <c r="C258" t="s">
        <v>46</v>
      </c>
      <c r="D258">
        <v>224</v>
      </c>
      <c r="E258">
        <v>224</v>
      </c>
      <c r="F258">
        <v>0</v>
      </c>
      <c r="G258">
        <v>0</v>
      </c>
      <c r="H258" t="s">
        <v>82</v>
      </c>
    </row>
    <row r="259" spans="1:8" x14ac:dyDescent="0.25">
      <c r="A259" s="1">
        <v>43556</v>
      </c>
      <c r="B259" t="s">
        <v>95</v>
      </c>
      <c r="C259" t="s">
        <v>47</v>
      </c>
      <c r="D259">
        <v>902</v>
      </c>
      <c r="E259">
        <v>902</v>
      </c>
      <c r="F259">
        <v>0</v>
      </c>
      <c r="G259">
        <v>0</v>
      </c>
      <c r="H259" t="s">
        <v>82</v>
      </c>
    </row>
    <row r="260" spans="1:8" x14ac:dyDescent="0.25">
      <c r="A260" s="1">
        <v>43556</v>
      </c>
      <c r="B260" t="s">
        <v>95</v>
      </c>
      <c r="C260" t="s">
        <v>48</v>
      </c>
      <c r="D260">
        <v>295</v>
      </c>
      <c r="E260">
        <v>295</v>
      </c>
      <c r="F260">
        <v>0</v>
      </c>
      <c r="G260">
        <v>0</v>
      </c>
      <c r="H260" t="s">
        <v>82</v>
      </c>
    </row>
    <row r="261" spans="1:8" x14ac:dyDescent="0.25">
      <c r="A261" s="1">
        <v>43556</v>
      </c>
      <c r="B261" t="s">
        <v>95</v>
      </c>
      <c r="C261" t="s">
        <v>50</v>
      </c>
      <c r="D261">
        <v>2223</v>
      </c>
      <c r="E261">
        <v>2223</v>
      </c>
      <c r="F261">
        <v>0</v>
      </c>
      <c r="G261">
        <v>0</v>
      </c>
      <c r="H261" t="s">
        <v>82</v>
      </c>
    </row>
    <row r="262" spans="1:8" x14ac:dyDescent="0.25">
      <c r="A262" s="1">
        <v>43556</v>
      </c>
      <c r="B262" t="s">
        <v>13</v>
      </c>
      <c r="C262" t="s">
        <v>46</v>
      </c>
      <c r="D262">
        <v>183</v>
      </c>
      <c r="E262">
        <v>183</v>
      </c>
      <c r="F262">
        <v>0</v>
      </c>
      <c r="G262">
        <v>0</v>
      </c>
      <c r="H262" t="s">
        <v>82</v>
      </c>
    </row>
    <row r="263" spans="1:8" x14ac:dyDescent="0.25">
      <c r="A263" s="1">
        <v>43556</v>
      </c>
      <c r="B263" t="s">
        <v>13</v>
      </c>
      <c r="C263" t="s">
        <v>47</v>
      </c>
      <c r="D263">
        <v>107</v>
      </c>
      <c r="E263">
        <v>107</v>
      </c>
      <c r="F263">
        <v>0</v>
      </c>
      <c r="G263">
        <v>0</v>
      </c>
      <c r="H263" t="s">
        <v>82</v>
      </c>
    </row>
    <row r="264" spans="1:8" x14ac:dyDescent="0.25">
      <c r="A264" s="1">
        <v>43556</v>
      </c>
      <c r="B264" t="s">
        <v>13</v>
      </c>
      <c r="C264" t="s">
        <v>48</v>
      </c>
      <c r="D264">
        <v>67</v>
      </c>
      <c r="E264">
        <v>67</v>
      </c>
      <c r="F264">
        <v>0</v>
      </c>
      <c r="G264">
        <v>0</v>
      </c>
      <c r="H264" t="s">
        <v>82</v>
      </c>
    </row>
    <row r="265" spans="1:8" x14ac:dyDescent="0.25">
      <c r="A265" s="1">
        <v>43556</v>
      </c>
      <c r="B265" t="s">
        <v>13</v>
      </c>
      <c r="C265" t="s">
        <v>50</v>
      </c>
      <c r="D265">
        <v>98</v>
      </c>
      <c r="E265">
        <v>98</v>
      </c>
      <c r="F265">
        <v>0</v>
      </c>
      <c r="G265">
        <v>0</v>
      </c>
      <c r="H265" t="s">
        <v>82</v>
      </c>
    </row>
    <row r="266" spans="1:8" x14ac:dyDescent="0.25">
      <c r="A266" s="1">
        <v>43556</v>
      </c>
      <c r="B266" t="s">
        <v>96</v>
      </c>
      <c r="C266" t="s">
        <v>46</v>
      </c>
      <c r="D266">
        <v>507</v>
      </c>
      <c r="E266">
        <v>507</v>
      </c>
      <c r="F266">
        <v>0</v>
      </c>
      <c r="G266">
        <v>0</v>
      </c>
      <c r="H266" t="s">
        <v>82</v>
      </c>
    </row>
    <row r="267" spans="1:8" x14ac:dyDescent="0.25">
      <c r="A267" s="1">
        <v>43556</v>
      </c>
      <c r="B267" t="s">
        <v>96</v>
      </c>
      <c r="C267" t="s">
        <v>47</v>
      </c>
      <c r="D267">
        <v>262</v>
      </c>
      <c r="E267">
        <v>262</v>
      </c>
      <c r="F267">
        <v>0</v>
      </c>
      <c r="G267">
        <v>0</v>
      </c>
      <c r="H267" t="s">
        <v>82</v>
      </c>
    </row>
    <row r="268" spans="1:8" x14ac:dyDescent="0.25">
      <c r="A268" s="1">
        <v>43556</v>
      </c>
      <c r="B268" t="s">
        <v>96</v>
      </c>
      <c r="C268" t="s">
        <v>48</v>
      </c>
      <c r="D268">
        <v>204</v>
      </c>
      <c r="E268">
        <v>204</v>
      </c>
      <c r="F268">
        <v>0</v>
      </c>
      <c r="G268">
        <v>0</v>
      </c>
      <c r="H268" t="s">
        <v>82</v>
      </c>
    </row>
    <row r="269" spans="1:8" x14ac:dyDescent="0.25">
      <c r="A269" s="1">
        <v>43556</v>
      </c>
      <c r="B269" t="s">
        <v>96</v>
      </c>
      <c r="C269" t="s">
        <v>50</v>
      </c>
      <c r="D269">
        <v>275</v>
      </c>
      <c r="E269">
        <v>275</v>
      </c>
      <c r="F269">
        <v>0</v>
      </c>
      <c r="G269">
        <v>0</v>
      </c>
      <c r="H269" t="s">
        <v>82</v>
      </c>
    </row>
    <row r="270" spans="1:8" x14ac:dyDescent="0.25">
      <c r="A270" s="1">
        <v>43556</v>
      </c>
      <c r="B270" t="s">
        <v>97</v>
      </c>
      <c r="C270" t="s">
        <v>46</v>
      </c>
      <c r="D270">
        <v>321</v>
      </c>
      <c r="E270">
        <v>321</v>
      </c>
      <c r="F270">
        <v>0</v>
      </c>
      <c r="G270">
        <v>0</v>
      </c>
      <c r="H270" t="s">
        <v>82</v>
      </c>
    </row>
    <row r="271" spans="1:8" x14ac:dyDescent="0.25">
      <c r="A271" s="1">
        <v>43556</v>
      </c>
      <c r="B271" t="s">
        <v>97</v>
      </c>
      <c r="C271" t="s">
        <v>47</v>
      </c>
      <c r="D271">
        <v>506</v>
      </c>
      <c r="E271">
        <v>506</v>
      </c>
      <c r="F271">
        <v>0</v>
      </c>
      <c r="G271">
        <v>0</v>
      </c>
      <c r="H271" t="s">
        <v>82</v>
      </c>
    </row>
    <row r="272" spans="1:8" x14ac:dyDescent="0.25">
      <c r="A272" s="1">
        <v>43556</v>
      </c>
      <c r="B272" t="s">
        <v>97</v>
      </c>
      <c r="C272" t="s">
        <v>48</v>
      </c>
      <c r="D272">
        <v>282</v>
      </c>
      <c r="E272">
        <v>282</v>
      </c>
      <c r="F272">
        <v>0</v>
      </c>
      <c r="G272">
        <v>0</v>
      </c>
      <c r="H272" t="s">
        <v>82</v>
      </c>
    </row>
    <row r="273" spans="1:8" x14ac:dyDescent="0.25">
      <c r="A273" s="1">
        <v>43556</v>
      </c>
      <c r="B273" t="s">
        <v>97</v>
      </c>
      <c r="C273" t="s">
        <v>50</v>
      </c>
      <c r="D273">
        <v>663</v>
      </c>
      <c r="E273">
        <v>663</v>
      </c>
      <c r="F273">
        <v>0</v>
      </c>
      <c r="G273">
        <v>0</v>
      </c>
      <c r="H273" t="s">
        <v>82</v>
      </c>
    </row>
    <row r="274" spans="1:8" x14ac:dyDescent="0.25">
      <c r="A274" s="1">
        <v>43586</v>
      </c>
      <c r="B274" t="s">
        <v>81</v>
      </c>
      <c r="C274" t="s">
        <v>46</v>
      </c>
      <c r="D274">
        <v>4423</v>
      </c>
      <c r="E274">
        <v>4423</v>
      </c>
      <c r="F274">
        <v>0</v>
      </c>
      <c r="G274">
        <v>0</v>
      </c>
      <c r="H274" t="s">
        <v>82</v>
      </c>
    </row>
    <row r="275" spans="1:8" x14ac:dyDescent="0.25">
      <c r="A275" s="1">
        <v>43586</v>
      </c>
      <c r="B275" t="s">
        <v>81</v>
      </c>
      <c r="C275" t="s">
        <v>47</v>
      </c>
      <c r="D275">
        <v>5238</v>
      </c>
      <c r="E275">
        <v>5238</v>
      </c>
      <c r="F275">
        <v>0</v>
      </c>
      <c r="G275">
        <v>0</v>
      </c>
      <c r="H275" t="s">
        <v>82</v>
      </c>
    </row>
    <row r="276" spans="1:8" x14ac:dyDescent="0.25">
      <c r="A276" s="1">
        <v>43586</v>
      </c>
      <c r="B276" t="s">
        <v>81</v>
      </c>
      <c r="C276" t="s">
        <v>48</v>
      </c>
      <c r="D276">
        <v>3119</v>
      </c>
      <c r="E276">
        <v>3119</v>
      </c>
      <c r="F276">
        <v>0</v>
      </c>
      <c r="G276">
        <v>0</v>
      </c>
      <c r="H276" t="s">
        <v>82</v>
      </c>
    </row>
    <row r="277" spans="1:8" x14ac:dyDescent="0.25">
      <c r="A277" s="1">
        <v>43586</v>
      </c>
      <c r="B277" t="s">
        <v>81</v>
      </c>
      <c r="C277" t="s">
        <v>49</v>
      </c>
      <c r="D277">
        <v>1499</v>
      </c>
      <c r="E277">
        <v>1499</v>
      </c>
      <c r="F277">
        <v>0</v>
      </c>
      <c r="G277">
        <v>0</v>
      </c>
      <c r="H277" t="s">
        <v>82</v>
      </c>
    </row>
    <row r="278" spans="1:8" x14ac:dyDescent="0.25">
      <c r="A278" s="1">
        <v>43586</v>
      </c>
      <c r="B278" t="s">
        <v>81</v>
      </c>
      <c r="C278" t="s">
        <v>50</v>
      </c>
      <c r="D278">
        <v>10584</v>
      </c>
      <c r="E278">
        <v>10584</v>
      </c>
      <c r="F278">
        <v>0</v>
      </c>
      <c r="G278">
        <v>0</v>
      </c>
      <c r="H278" t="s">
        <v>82</v>
      </c>
    </row>
    <row r="279" spans="1:8" x14ac:dyDescent="0.25">
      <c r="A279" s="1">
        <v>43586</v>
      </c>
      <c r="B279" t="s">
        <v>84</v>
      </c>
      <c r="C279" t="s">
        <v>46</v>
      </c>
      <c r="D279">
        <v>34</v>
      </c>
      <c r="E279">
        <v>34</v>
      </c>
      <c r="F279">
        <v>0</v>
      </c>
      <c r="G279">
        <v>0</v>
      </c>
      <c r="H279" t="s">
        <v>82</v>
      </c>
    </row>
    <row r="280" spans="1:8" x14ac:dyDescent="0.25">
      <c r="A280" s="1">
        <v>43586</v>
      </c>
      <c r="B280" t="s">
        <v>84</v>
      </c>
      <c r="C280" t="s">
        <v>47</v>
      </c>
      <c r="D280">
        <v>80</v>
      </c>
      <c r="E280">
        <v>80</v>
      </c>
      <c r="F280">
        <v>0</v>
      </c>
      <c r="G280">
        <v>0</v>
      </c>
      <c r="H280" t="s">
        <v>82</v>
      </c>
    </row>
    <row r="281" spans="1:8" x14ac:dyDescent="0.25">
      <c r="A281" s="1">
        <v>43586</v>
      </c>
      <c r="B281" t="s">
        <v>84</v>
      </c>
      <c r="C281" t="s">
        <v>48</v>
      </c>
      <c r="D281">
        <v>58</v>
      </c>
      <c r="E281">
        <v>58</v>
      </c>
      <c r="F281">
        <v>0</v>
      </c>
      <c r="G281">
        <v>0</v>
      </c>
      <c r="H281" t="s">
        <v>82</v>
      </c>
    </row>
    <row r="282" spans="1:8" x14ac:dyDescent="0.25">
      <c r="A282" s="1">
        <v>43586</v>
      </c>
      <c r="B282" t="s">
        <v>84</v>
      </c>
      <c r="C282" t="s">
        <v>50</v>
      </c>
      <c r="D282">
        <v>63</v>
      </c>
      <c r="E282">
        <v>63</v>
      </c>
      <c r="F282">
        <v>0</v>
      </c>
      <c r="G282">
        <v>0</v>
      </c>
      <c r="H282" t="s">
        <v>82</v>
      </c>
    </row>
    <row r="283" spans="1:8" x14ac:dyDescent="0.25">
      <c r="A283" s="1">
        <v>43586</v>
      </c>
      <c r="B283" t="s">
        <v>85</v>
      </c>
      <c r="C283" t="s">
        <v>46</v>
      </c>
      <c r="D283">
        <v>174</v>
      </c>
      <c r="E283">
        <v>174</v>
      </c>
      <c r="F283">
        <v>0</v>
      </c>
      <c r="G283">
        <v>0</v>
      </c>
      <c r="H283" t="s">
        <v>82</v>
      </c>
    </row>
    <row r="284" spans="1:8" x14ac:dyDescent="0.25">
      <c r="A284" s="1">
        <v>43586</v>
      </c>
      <c r="B284" t="s">
        <v>85</v>
      </c>
      <c r="C284" t="s">
        <v>47</v>
      </c>
      <c r="D284">
        <v>80</v>
      </c>
      <c r="E284">
        <v>80</v>
      </c>
      <c r="F284">
        <v>0</v>
      </c>
      <c r="G284">
        <v>0</v>
      </c>
      <c r="H284" t="s">
        <v>82</v>
      </c>
    </row>
    <row r="285" spans="1:8" x14ac:dyDescent="0.25">
      <c r="A285" s="1">
        <v>43586</v>
      </c>
      <c r="B285" t="s">
        <v>85</v>
      </c>
      <c r="C285" t="s">
        <v>48</v>
      </c>
      <c r="D285">
        <v>114</v>
      </c>
      <c r="E285">
        <v>114</v>
      </c>
      <c r="F285">
        <v>0</v>
      </c>
      <c r="G285">
        <v>0</v>
      </c>
      <c r="H285" t="s">
        <v>82</v>
      </c>
    </row>
    <row r="286" spans="1:8" x14ac:dyDescent="0.25">
      <c r="A286" s="1">
        <v>43586</v>
      </c>
      <c r="B286" t="s">
        <v>85</v>
      </c>
      <c r="C286" t="s">
        <v>50</v>
      </c>
      <c r="D286">
        <v>5</v>
      </c>
      <c r="E286">
        <v>5</v>
      </c>
      <c r="F286">
        <v>0</v>
      </c>
      <c r="G286">
        <v>0</v>
      </c>
      <c r="H286" t="s">
        <v>82</v>
      </c>
    </row>
    <row r="287" spans="1:8" x14ac:dyDescent="0.25">
      <c r="A287" s="1">
        <v>43586</v>
      </c>
      <c r="B287" t="s">
        <v>86</v>
      </c>
      <c r="C287" t="s">
        <v>46</v>
      </c>
      <c r="D287">
        <v>139</v>
      </c>
      <c r="E287">
        <v>139</v>
      </c>
      <c r="F287">
        <v>0</v>
      </c>
      <c r="G287">
        <v>0</v>
      </c>
      <c r="H287" t="s">
        <v>82</v>
      </c>
    </row>
    <row r="288" spans="1:8" x14ac:dyDescent="0.25">
      <c r="A288" s="1">
        <v>43586</v>
      </c>
      <c r="B288" t="s">
        <v>86</v>
      </c>
      <c r="C288" t="s">
        <v>47</v>
      </c>
      <c r="D288">
        <v>245</v>
      </c>
      <c r="E288">
        <v>245</v>
      </c>
      <c r="F288">
        <v>0</v>
      </c>
      <c r="G288">
        <v>0</v>
      </c>
      <c r="H288" t="s">
        <v>82</v>
      </c>
    </row>
    <row r="289" spans="1:8" x14ac:dyDescent="0.25">
      <c r="A289" s="1">
        <v>43586</v>
      </c>
      <c r="B289" t="s">
        <v>86</v>
      </c>
      <c r="C289" t="s">
        <v>48</v>
      </c>
      <c r="D289">
        <v>185</v>
      </c>
      <c r="E289">
        <v>185</v>
      </c>
      <c r="F289">
        <v>0</v>
      </c>
      <c r="G289">
        <v>0</v>
      </c>
      <c r="H289" t="s">
        <v>82</v>
      </c>
    </row>
    <row r="290" spans="1:8" x14ac:dyDescent="0.25">
      <c r="A290" s="1">
        <v>43586</v>
      </c>
      <c r="B290" t="s">
        <v>86</v>
      </c>
      <c r="C290" t="s">
        <v>49</v>
      </c>
      <c r="D290">
        <v>1140</v>
      </c>
      <c r="E290">
        <v>1140</v>
      </c>
      <c r="F290">
        <v>0</v>
      </c>
      <c r="G290">
        <v>0</v>
      </c>
      <c r="H290" t="s">
        <v>82</v>
      </c>
    </row>
    <row r="291" spans="1:8" x14ac:dyDescent="0.25">
      <c r="A291" s="1">
        <v>43586</v>
      </c>
      <c r="B291" t="s">
        <v>86</v>
      </c>
      <c r="C291" t="s">
        <v>50</v>
      </c>
      <c r="D291">
        <v>2128</v>
      </c>
      <c r="E291">
        <v>2128</v>
      </c>
      <c r="F291">
        <v>0</v>
      </c>
      <c r="G291">
        <v>0</v>
      </c>
      <c r="H291" t="s">
        <v>82</v>
      </c>
    </row>
    <row r="292" spans="1:8" x14ac:dyDescent="0.25">
      <c r="A292" s="1">
        <v>43586</v>
      </c>
      <c r="B292" t="s">
        <v>87</v>
      </c>
      <c r="C292" t="s">
        <v>46</v>
      </c>
      <c r="D292">
        <v>570</v>
      </c>
      <c r="E292">
        <v>570</v>
      </c>
      <c r="F292">
        <v>0</v>
      </c>
      <c r="G292">
        <v>0</v>
      </c>
      <c r="H292" t="s">
        <v>82</v>
      </c>
    </row>
    <row r="293" spans="1:8" x14ac:dyDescent="0.25">
      <c r="A293" s="1">
        <v>43586</v>
      </c>
      <c r="B293" t="s">
        <v>87</v>
      </c>
      <c r="C293" t="s">
        <v>47</v>
      </c>
      <c r="D293">
        <v>606</v>
      </c>
      <c r="E293">
        <v>606</v>
      </c>
      <c r="F293">
        <v>0</v>
      </c>
      <c r="G293">
        <v>0</v>
      </c>
      <c r="H293" t="s">
        <v>82</v>
      </c>
    </row>
    <row r="294" spans="1:8" x14ac:dyDescent="0.25">
      <c r="A294" s="1">
        <v>43586</v>
      </c>
      <c r="B294" t="s">
        <v>87</v>
      </c>
      <c r="C294" t="s">
        <v>48</v>
      </c>
      <c r="D294">
        <v>369</v>
      </c>
      <c r="E294">
        <v>369</v>
      </c>
      <c r="F294">
        <v>0</v>
      </c>
      <c r="G294">
        <v>0</v>
      </c>
      <c r="H294" t="s">
        <v>82</v>
      </c>
    </row>
    <row r="295" spans="1:8" x14ac:dyDescent="0.25">
      <c r="A295" s="1">
        <v>43586</v>
      </c>
      <c r="B295" t="s">
        <v>87</v>
      </c>
      <c r="C295" t="s">
        <v>49</v>
      </c>
      <c r="D295">
        <v>264</v>
      </c>
      <c r="E295">
        <v>264</v>
      </c>
      <c r="F295">
        <v>0</v>
      </c>
      <c r="G295">
        <v>0</v>
      </c>
      <c r="H295" t="s">
        <v>82</v>
      </c>
    </row>
    <row r="296" spans="1:8" x14ac:dyDescent="0.25">
      <c r="A296" s="1">
        <v>43586</v>
      </c>
      <c r="B296" t="s">
        <v>87</v>
      </c>
      <c r="C296" t="s">
        <v>50</v>
      </c>
      <c r="D296">
        <v>1118</v>
      </c>
      <c r="E296">
        <v>1118</v>
      </c>
      <c r="F296">
        <v>0</v>
      </c>
      <c r="G296">
        <v>0</v>
      </c>
      <c r="H296" t="s">
        <v>82</v>
      </c>
    </row>
    <row r="297" spans="1:8" x14ac:dyDescent="0.25">
      <c r="A297" s="1">
        <v>43586</v>
      </c>
      <c r="B297" t="s">
        <v>88</v>
      </c>
      <c r="C297" t="s">
        <v>46</v>
      </c>
      <c r="D297">
        <v>17</v>
      </c>
      <c r="E297">
        <v>17</v>
      </c>
      <c r="F297">
        <v>0</v>
      </c>
      <c r="G297">
        <v>0</v>
      </c>
      <c r="H297" t="s">
        <v>82</v>
      </c>
    </row>
    <row r="298" spans="1:8" x14ac:dyDescent="0.25">
      <c r="A298" s="1">
        <v>43586</v>
      </c>
      <c r="B298" t="s">
        <v>88</v>
      </c>
      <c r="C298" t="s">
        <v>47</v>
      </c>
      <c r="D298">
        <v>116</v>
      </c>
      <c r="E298">
        <v>116</v>
      </c>
      <c r="F298">
        <v>0</v>
      </c>
      <c r="G298">
        <v>0</v>
      </c>
      <c r="H298" t="s">
        <v>82</v>
      </c>
    </row>
    <row r="299" spans="1:8" x14ac:dyDescent="0.25">
      <c r="A299" s="1">
        <v>43586</v>
      </c>
      <c r="B299" t="s">
        <v>88</v>
      </c>
      <c r="C299" t="s">
        <v>48</v>
      </c>
      <c r="D299">
        <v>42</v>
      </c>
      <c r="E299">
        <v>42</v>
      </c>
      <c r="F299">
        <v>0</v>
      </c>
      <c r="G299">
        <v>0</v>
      </c>
      <c r="H299" t="s">
        <v>82</v>
      </c>
    </row>
    <row r="300" spans="1:8" x14ac:dyDescent="0.25">
      <c r="A300" s="1">
        <v>43586</v>
      </c>
      <c r="B300" t="s">
        <v>88</v>
      </c>
      <c r="C300" t="s">
        <v>50</v>
      </c>
      <c r="D300">
        <v>80</v>
      </c>
      <c r="E300">
        <v>80</v>
      </c>
      <c r="F300">
        <v>0</v>
      </c>
      <c r="G300">
        <v>0</v>
      </c>
      <c r="H300" t="s">
        <v>82</v>
      </c>
    </row>
    <row r="301" spans="1:8" x14ac:dyDescent="0.25">
      <c r="A301" s="1">
        <v>43586</v>
      </c>
      <c r="B301" t="s">
        <v>89</v>
      </c>
      <c r="C301" t="s">
        <v>46</v>
      </c>
      <c r="D301">
        <v>216</v>
      </c>
      <c r="E301">
        <v>216</v>
      </c>
      <c r="F301">
        <v>0</v>
      </c>
      <c r="G301">
        <v>0</v>
      </c>
      <c r="H301" t="s">
        <v>82</v>
      </c>
    </row>
    <row r="302" spans="1:8" x14ac:dyDescent="0.25">
      <c r="A302" s="1">
        <v>43586</v>
      </c>
      <c r="B302" t="s">
        <v>89</v>
      </c>
      <c r="C302" t="s">
        <v>47</v>
      </c>
      <c r="D302">
        <v>312</v>
      </c>
      <c r="E302">
        <v>312</v>
      </c>
      <c r="F302">
        <v>0</v>
      </c>
      <c r="G302">
        <v>0</v>
      </c>
      <c r="H302" t="s">
        <v>82</v>
      </c>
    </row>
    <row r="303" spans="1:8" x14ac:dyDescent="0.25">
      <c r="A303" s="1">
        <v>43586</v>
      </c>
      <c r="B303" t="s">
        <v>89</v>
      </c>
      <c r="C303" t="s">
        <v>48</v>
      </c>
      <c r="D303">
        <v>160</v>
      </c>
      <c r="E303">
        <v>160</v>
      </c>
      <c r="F303">
        <v>0</v>
      </c>
      <c r="G303">
        <v>0</v>
      </c>
      <c r="H303" t="s">
        <v>82</v>
      </c>
    </row>
    <row r="304" spans="1:8" x14ac:dyDescent="0.25">
      <c r="A304" s="1">
        <v>43586</v>
      </c>
      <c r="B304" t="s">
        <v>89</v>
      </c>
      <c r="C304" t="s">
        <v>49</v>
      </c>
      <c r="D304">
        <v>95</v>
      </c>
      <c r="E304">
        <v>95</v>
      </c>
      <c r="F304">
        <v>0</v>
      </c>
      <c r="G304">
        <v>0</v>
      </c>
      <c r="H304" t="s">
        <v>82</v>
      </c>
    </row>
    <row r="305" spans="1:8" x14ac:dyDescent="0.25">
      <c r="A305" s="1">
        <v>43586</v>
      </c>
      <c r="B305" t="s">
        <v>89</v>
      </c>
      <c r="C305" t="s">
        <v>50</v>
      </c>
      <c r="D305">
        <v>699</v>
      </c>
      <c r="E305">
        <v>699</v>
      </c>
      <c r="F305">
        <v>0</v>
      </c>
      <c r="G305">
        <v>0</v>
      </c>
      <c r="H305" t="s">
        <v>82</v>
      </c>
    </row>
    <row r="306" spans="1:8" x14ac:dyDescent="0.25">
      <c r="A306" s="1">
        <v>43586</v>
      </c>
      <c r="B306" t="s">
        <v>90</v>
      </c>
      <c r="C306" t="s">
        <v>46</v>
      </c>
      <c r="D306">
        <v>578</v>
      </c>
      <c r="E306">
        <v>578</v>
      </c>
      <c r="F306">
        <v>0</v>
      </c>
      <c r="G306">
        <v>0</v>
      </c>
      <c r="H306" t="s">
        <v>82</v>
      </c>
    </row>
    <row r="307" spans="1:8" x14ac:dyDescent="0.25">
      <c r="A307" s="1">
        <v>43586</v>
      </c>
      <c r="B307" t="s">
        <v>90</v>
      </c>
      <c r="C307" t="s">
        <v>47</v>
      </c>
      <c r="D307">
        <v>582</v>
      </c>
      <c r="E307">
        <v>582</v>
      </c>
      <c r="F307">
        <v>0</v>
      </c>
      <c r="G307">
        <v>0</v>
      </c>
      <c r="H307" t="s">
        <v>82</v>
      </c>
    </row>
    <row r="308" spans="1:8" x14ac:dyDescent="0.25">
      <c r="A308" s="1">
        <v>43586</v>
      </c>
      <c r="B308" t="s">
        <v>90</v>
      </c>
      <c r="C308" t="s">
        <v>48</v>
      </c>
      <c r="D308">
        <v>302</v>
      </c>
      <c r="E308">
        <v>302</v>
      </c>
      <c r="F308">
        <v>0</v>
      </c>
      <c r="G308">
        <v>0</v>
      </c>
      <c r="H308" t="s">
        <v>82</v>
      </c>
    </row>
    <row r="309" spans="1:8" x14ac:dyDescent="0.25">
      <c r="A309" s="1">
        <v>43586</v>
      </c>
      <c r="B309" t="s">
        <v>90</v>
      </c>
      <c r="C309" t="s">
        <v>50</v>
      </c>
      <c r="D309">
        <v>620</v>
      </c>
      <c r="E309">
        <v>620</v>
      </c>
      <c r="F309">
        <v>0</v>
      </c>
      <c r="G309">
        <v>0</v>
      </c>
      <c r="H309" t="s">
        <v>82</v>
      </c>
    </row>
    <row r="310" spans="1:8" x14ac:dyDescent="0.25">
      <c r="A310" s="1">
        <v>43586</v>
      </c>
      <c r="B310" t="s">
        <v>91</v>
      </c>
      <c r="C310" t="s">
        <v>46</v>
      </c>
      <c r="D310">
        <v>76</v>
      </c>
      <c r="E310">
        <v>76</v>
      </c>
      <c r="F310">
        <v>0</v>
      </c>
      <c r="G310">
        <v>0</v>
      </c>
      <c r="H310" t="s">
        <v>82</v>
      </c>
    </row>
    <row r="311" spans="1:8" x14ac:dyDescent="0.25">
      <c r="A311" s="1">
        <v>43586</v>
      </c>
      <c r="B311" t="s">
        <v>91</v>
      </c>
      <c r="C311" t="s">
        <v>47</v>
      </c>
      <c r="D311">
        <v>159</v>
      </c>
      <c r="E311">
        <v>159</v>
      </c>
      <c r="F311">
        <v>0</v>
      </c>
      <c r="G311">
        <v>0</v>
      </c>
      <c r="H311" t="s">
        <v>82</v>
      </c>
    </row>
    <row r="312" spans="1:8" x14ac:dyDescent="0.25">
      <c r="A312" s="1">
        <v>43586</v>
      </c>
      <c r="B312" t="s">
        <v>91</v>
      </c>
      <c r="C312" t="s">
        <v>48</v>
      </c>
      <c r="D312">
        <v>137</v>
      </c>
      <c r="E312">
        <v>137</v>
      </c>
      <c r="F312">
        <v>0</v>
      </c>
      <c r="G312">
        <v>0</v>
      </c>
      <c r="H312" t="s">
        <v>82</v>
      </c>
    </row>
    <row r="313" spans="1:8" x14ac:dyDescent="0.25">
      <c r="A313" s="1">
        <v>43586</v>
      </c>
      <c r="B313" t="s">
        <v>91</v>
      </c>
      <c r="C313" t="s">
        <v>50</v>
      </c>
      <c r="D313">
        <v>473</v>
      </c>
      <c r="E313">
        <v>473</v>
      </c>
      <c r="F313">
        <v>0</v>
      </c>
      <c r="G313">
        <v>0</v>
      </c>
      <c r="H313" t="s">
        <v>82</v>
      </c>
    </row>
    <row r="314" spans="1:8" x14ac:dyDescent="0.25">
      <c r="A314" s="1">
        <v>43586</v>
      </c>
      <c r="B314" t="s">
        <v>92</v>
      </c>
      <c r="C314" t="s">
        <v>46</v>
      </c>
      <c r="D314">
        <v>1007</v>
      </c>
      <c r="E314">
        <v>1007</v>
      </c>
      <c r="F314">
        <v>0</v>
      </c>
      <c r="G314">
        <v>0</v>
      </c>
      <c r="H314" t="s">
        <v>82</v>
      </c>
    </row>
    <row r="315" spans="1:8" x14ac:dyDescent="0.25">
      <c r="A315" s="1">
        <v>43586</v>
      </c>
      <c r="B315" t="s">
        <v>92</v>
      </c>
      <c r="C315" t="s">
        <v>47</v>
      </c>
      <c r="D315">
        <v>681</v>
      </c>
      <c r="E315">
        <v>681</v>
      </c>
      <c r="F315">
        <v>0</v>
      </c>
      <c r="G315">
        <v>0</v>
      </c>
      <c r="H315" t="s">
        <v>82</v>
      </c>
    </row>
    <row r="316" spans="1:8" x14ac:dyDescent="0.25">
      <c r="A316" s="1">
        <v>43586</v>
      </c>
      <c r="B316" t="s">
        <v>92</v>
      </c>
      <c r="C316" t="s">
        <v>48</v>
      </c>
      <c r="D316">
        <v>633</v>
      </c>
      <c r="E316">
        <v>633</v>
      </c>
      <c r="F316">
        <v>0</v>
      </c>
      <c r="G316">
        <v>0</v>
      </c>
      <c r="H316" t="s">
        <v>82</v>
      </c>
    </row>
    <row r="317" spans="1:8" x14ac:dyDescent="0.25">
      <c r="A317" s="1">
        <v>43586</v>
      </c>
      <c r="B317" t="s">
        <v>92</v>
      </c>
      <c r="C317" t="s">
        <v>50</v>
      </c>
      <c r="D317">
        <v>908</v>
      </c>
      <c r="E317">
        <v>908</v>
      </c>
      <c r="F317">
        <v>0</v>
      </c>
      <c r="G317">
        <v>0</v>
      </c>
      <c r="H317" t="s">
        <v>82</v>
      </c>
    </row>
    <row r="318" spans="1:8" x14ac:dyDescent="0.25">
      <c r="A318" s="1">
        <v>43586</v>
      </c>
      <c r="B318" t="s">
        <v>93</v>
      </c>
      <c r="C318" t="s">
        <v>46</v>
      </c>
      <c r="D318">
        <v>36</v>
      </c>
      <c r="E318">
        <v>36</v>
      </c>
      <c r="F318">
        <v>0</v>
      </c>
      <c r="G318">
        <v>0</v>
      </c>
      <c r="H318" t="s">
        <v>82</v>
      </c>
    </row>
    <row r="319" spans="1:8" x14ac:dyDescent="0.25">
      <c r="A319" s="1">
        <v>43586</v>
      </c>
      <c r="B319" t="s">
        <v>93</v>
      </c>
      <c r="C319" t="s">
        <v>47</v>
      </c>
      <c r="D319">
        <v>374</v>
      </c>
      <c r="E319">
        <v>374</v>
      </c>
      <c r="F319">
        <v>0</v>
      </c>
      <c r="G319">
        <v>0</v>
      </c>
      <c r="H319" t="s">
        <v>82</v>
      </c>
    </row>
    <row r="320" spans="1:8" x14ac:dyDescent="0.25">
      <c r="A320" s="1">
        <v>43586</v>
      </c>
      <c r="B320" t="s">
        <v>93</v>
      </c>
      <c r="C320" t="s">
        <v>48</v>
      </c>
      <c r="D320">
        <v>86</v>
      </c>
      <c r="E320">
        <v>86</v>
      </c>
      <c r="F320">
        <v>0</v>
      </c>
      <c r="G320">
        <v>0</v>
      </c>
      <c r="H320" t="s">
        <v>82</v>
      </c>
    </row>
    <row r="321" spans="1:8" x14ac:dyDescent="0.25">
      <c r="A321" s="1">
        <v>43586</v>
      </c>
      <c r="B321" t="s">
        <v>93</v>
      </c>
      <c r="C321" t="s">
        <v>50</v>
      </c>
      <c r="D321">
        <v>729</v>
      </c>
      <c r="E321">
        <v>729</v>
      </c>
      <c r="F321">
        <v>0</v>
      </c>
      <c r="G321">
        <v>0</v>
      </c>
      <c r="H321" t="s">
        <v>82</v>
      </c>
    </row>
    <row r="322" spans="1:8" x14ac:dyDescent="0.25">
      <c r="A322" s="1">
        <v>43586</v>
      </c>
      <c r="B322" t="s">
        <v>94</v>
      </c>
      <c r="C322" t="s">
        <v>46</v>
      </c>
      <c r="D322">
        <v>247</v>
      </c>
      <c r="E322">
        <v>247</v>
      </c>
      <c r="F322">
        <v>0</v>
      </c>
      <c r="G322">
        <v>0</v>
      </c>
      <c r="H322" t="s">
        <v>82</v>
      </c>
    </row>
    <row r="323" spans="1:8" x14ac:dyDescent="0.25">
      <c r="A323" s="1">
        <v>43586</v>
      </c>
      <c r="B323" t="s">
        <v>94</v>
      </c>
      <c r="C323" t="s">
        <v>47</v>
      </c>
      <c r="D323">
        <v>186</v>
      </c>
      <c r="E323">
        <v>186</v>
      </c>
      <c r="F323">
        <v>0</v>
      </c>
      <c r="G323">
        <v>0</v>
      </c>
      <c r="H323" t="s">
        <v>82</v>
      </c>
    </row>
    <row r="324" spans="1:8" x14ac:dyDescent="0.25">
      <c r="A324" s="1">
        <v>43586</v>
      </c>
      <c r="B324" t="s">
        <v>94</v>
      </c>
      <c r="C324" t="s">
        <v>48</v>
      </c>
      <c r="D324">
        <v>175</v>
      </c>
      <c r="E324">
        <v>175</v>
      </c>
      <c r="F324">
        <v>0</v>
      </c>
      <c r="G324">
        <v>0</v>
      </c>
      <c r="H324" t="s">
        <v>82</v>
      </c>
    </row>
    <row r="325" spans="1:8" x14ac:dyDescent="0.25">
      <c r="A325" s="1">
        <v>43586</v>
      </c>
      <c r="B325" t="s">
        <v>94</v>
      </c>
      <c r="C325" t="s">
        <v>50</v>
      </c>
      <c r="D325">
        <v>433</v>
      </c>
      <c r="E325">
        <v>433</v>
      </c>
      <c r="F325">
        <v>0</v>
      </c>
      <c r="G325">
        <v>0</v>
      </c>
      <c r="H325" t="s">
        <v>82</v>
      </c>
    </row>
    <row r="326" spans="1:8" x14ac:dyDescent="0.25">
      <c r="A326" s="1">
        <v>43586</v>
      </c>
      <c r="B326" t="s">
        <v>95</v>
      </c>
      <c r="C326" t="s">
        <v>46</v>
      </c>
      <c r="D326">
        <v>248</v>
      </c>
      <c r="E326">
        <v>248</v>
      </c>
      <c r="F326">
        <v>0</v>
      </c>
      <c r="G326">
        <v>0</v>
      </c>
      <c r="H326" t="s">
        <v>82</v>
      </c>
    </row>
    <row r="327" spans="1:8" x14ac:dyDescent="0.25">
      <c r="A327" s="1">
        <v>43586</v>
      </c>
      <c r="B327" t="s">
        <v>95</v>
      </c>
      <c r="C327" t="s">
        <v>47</v>
      </c>
      <c r="D327">
        <v>883</v>
      </c>
      <c r="E327">
        <v>883</v>
      </c>
      <c r="F327">
        <v>0</v>
      </c>
      <c r="G327">
        <v>0</v>
      </c>
      <c r="H327" t="s">
        <v>82</v>
      </c>
    </row>
    <row r="328" spans="1:8" x14ac:dyDescent="0.25">
      <c r="A328" s="1">
        <v>43586</v>
      </c>
      <c r="B328" t="s">
        <v>95</v>
      </c>
      <c r="C328" t="s">
        <v>48</v>
      </c>
      <c r="D328">
        <v>296</v>
      </c>
      <c r="E328">
        <v>296</v>
      </c>
      <c r="F328">
        <v>0</v>
      </c>
      <c r="G328">
        <v>0</v>
      </c>
      <c r="H328" t="s">
        <v>82</v>
      </c>
    </row>
    <row r="329" spans="1:8" x14ac:dyDescent="0.25">
      <c r="A329" s="1">
        <v>43586</v>
      </c>
      <c r="B329" t="s">
        <v>95</v>
      </c>
      <c r="C329" t="s">
        <v>50</v>
      </c>
      <c r="D329">
        <v>2257</v>
      </c>
      <c r="E329">
        <v>2257</v>
      </c>
      <c r="F329">
        <v>0</v>
      </c>
      <c r="G329">
        <v>0</v>
      </c>
      <c r="H329" t="s">
        <v>82</v>
      </c>
    </row>
    <row r="330" spans="1:8" x14ac:dyDescent="0.25">
      <c r="A330" s="1">
        <v>43586</v>
      </c>
      <c r="B330" t="s">
        <v>13</v>
      </c>
      <c r="C330" t="s">
        <v>46</v>
      </c>
      <c r="D330">
        <v>222</v>
      </c>
      <c r="E330">
        <v>222</v>
      </c>
      <c r="F330">
        <v>0</v>
      </c>
      <c r="G330">
        <v>0</v>
      </c>
      <c r="H330" t="s">
        <v>82</v>
      </c>
    </row>
    <row r="331" spans="1:8" x14ac:dyDescent="0.25">
      <c r="A331" s="1">
        <v>43586</v>
      </c>
      <c r="B331" t="s">
        <v>13</v>
      </c>
      <c r="C331" t="s">
        <v>47</v>
      </c>
      <c r="D331">
        <v>101</v>
      </c>
      <c r="E331">
        <v>101</v>
      </c>
      <c r="F331">
        <v>0</v>
      </c>
      <c r="G331">
        <v>0</v>
      </c>
      <c r="H331" t="s">
        <v>82</v>
      </c>
    </row>
    <row r="332" spans="1:8" x14ac:dyDescent="0.25">
      <c r="A332" s="1">
        <v>43586</v>
      </c>
      <c r="B332" t="s">
        <v>13</v>
      </c>
      <c r="C332" t="s">
        <v>48</v>
      </c>
      <c r="D332">
        <v>82</v>
      </c>
      <c r="E332">
        <v>82</v>
      </c>
      <c r="F332">
        <v>0</v>
      </c>
      <c r="G332">
        <v>0</v>
      </c>
      <c r="H332" t="s">
        <v>82</v>
      </c>
    </row>
    <row r="333" spans="1:8" x14ac:dyDescent="0.25">
      <c r="A333" s="1">
        <v>43586</v>
      </c>
      <c r="B333" t="s">
        <v>13</v>
      </c>
      <c r="C333" t="s">
        <v>50</v>
      </c>
      <c r="D333">
        <v>91</v>
      </c>
      <c r="E333">
        <v>91</v>
      </c>
      <c r="F333">
        <v>0</v>
      </c>
      <c r="G333">
        <v>0</v>
      </c>
      <c r="H333" t="s">
        <v>82</v>
      </c>
    </row>
    <row r="334" spans="1:8" x14ac:dyDescent="0.25">
      <c r="A334" s="1">
        <v>43586</v>
      </c>
      <c r="B334" t="s">
        <v>96</v>
      </c>
      <c r="C334" t="s">
        <v>46</v>
      </c>
      <c r="D334">
        <v>546</v>
      </c>
      <c r="E334">
        <v>546</v>
      </c>
      <c r="F334">
        <v>0</v>
      </c>
      <c r="G334">
        <v>0</v>
      </c>
      <c r="H334" t="s">
        <v>82</v>
      </c>
    </row>
    <row r="335" spans="1:8" x14ac:dyDescent="0.25">
      <c r="A335" s="1">
        <v>43586</v>
      </c>
      <c r="B335" t="s">
        <v>96</v>
      </c>
      <c r="C335" t="s">
        <v>47</v>
      </c>
      <c r="D335">
        <v>297</v>
      </c>
      <c r="E335">
        <v>297</v>
      </c>
      <c r="F335">
        <v>0</v>
      </c>
      <c r="G335">
        <v>0</v>
      </c>
      <c r="H335" t="s">
        <v>82</v>
      </c>
    </row>
    <row r="336" spans="1:8" x14ac:dyDescent="0.25">
      <c r="A336" s="1">
        <v>43586</v>
      </c>
      <c r="B336" t="s">
        <v>96</v>
      </c>
      <c r="C336" t="s">
        <v>48</v>
      </c>
      <c r="D336">
        <v>203</v>
      </c>
      <c r="E336">
        <v>203</v>
      </c>
      <c r="F336">
        <v>0</v>
      </c>
      <c r="G336">
        <v>0</v>
      </c>
      <c r="H336" t="s">
        <v>82</v>
      </c>
    </row>
    <row r="337" spans="1:8" x14ac:dyDescent="0.25">
      <c r="A337" s="1">
        <v>43586</v>
      </c>
      <c r="B337" t="s">
        <v>96</v>
      </c>
      <c r="C337" t="s">
        <v>50</v>
      </c>
      <c r="D337">
        <v>267</v>
      </c>
      <c r="E337">
        <v>267</v>
      </c>
      <c r="F337">
        <v>0</v>
      </c>
      <c r="G337">
        <v>0</v>
      </c>
      <c r="H337" t="s">
        <v>82</v>
      </c>
    </row>
    <row r="338" spans="1:8" x14ac:dyDescent="0.25">
      <c r="A338" s="1">
        <v>43586</v>
      </c>
      <c r="B338" t="s">
        <v>97</v>
      </c>
      <c r="C338" t="s">
        <v>46</v>
      </c>
      <c r="D338">
        <v>313</v>
      </c>
      <c r="E338">
        <v>313</v>
      </c>
      <c r="F338">
        <v>0</v>
      </c>
      <c r="G338">
        <v>0</v>
      </c>
      <c r="H338" t="s">
        <v>82</v>
      </c>
    </row>
    <row r="339" spans="1:8" x14ac:dyDescent="0.25">
      <c r="A339" s="1">
        <v>43586</v>
      </c>
      <c r="B339" t="s">
        <v>97</v>
      </c>
      <c r="C339" t="s">
        <v>47</v>
      </c>
      <c r="D339">
        <v>536</v>
      </c>
      <c r="E339">
        <v>536</v>
      </c>
      <c r="F339">
        <v>0</v>
      </c>
      <c r="G339">
        <v>0</v>
      </c>
      <c r="H339" t="s">
        <v>82</v>
      </c>
    </row>
    <row r="340" spans="1:8" x14ac:dyDescent="0.25">
      <c r="A340" s="1">
        <v>43586</v>
      </c>
      <c r="B340" t="s">
        <v>97</v>
      </c>
      <c r="C340" t="s">
        <v>48</v>
      </c>
      <c r="D340">
        <v>277</v>
      </c>
      <c r="E340">
        <v>277</v>
      </c>
      <c r="F340">
        <v>0</v>
      </c>
      <c r="G340">
        <v>0</v>
      </c>
      <c r="H340" t="s">
        <v>82</v>
      </c>
    </row>
    <row r="341" spans="1:8" x14ac:dyDescent="0.25">
      <c r="A341" s="1">
        <v>43586</v>
      </c>
      <c r="B341" t="s">
        <v>97</v>
      </c>
      <c r="C341" t="s">
        <v>50</v>
      </c>
      <c r="D341">
        <v>713</v>
      </c>
      <c r="E341">
        <v>713</v>
      </c>
      <c r="F341">
        <v>0</v>
      </c>
      <c r="G341">
        <v>0</v>
      </c>
      <c r="H341" t="s">
        <v>82</v>
      </c>
    </row>
    <row r="342" spans="1:8" x14ac:dyDescent="0.25">
      <c r="A342" s="1">
        <v>43617</v>
      </c>
      <c r="B342" t="s">
        <v>81</v>
      </c>
      <c r="C342" t="s">
        <v>46</v>
      </c>
      <c r="D342">
        <v>4136</v>
      </c>
      <c r="E342">
        <v>4136</v>
      </c>
      <c r="F342">
        <v>0</v>
      </c>
      <c r="G342">
        <v>0</v>
      </c>
      <c r="H342" t="s">
        <v>82</v>
      </c>
    </row>
    <row r="343" spans="1:8" x14ac:dyDescent="0.25">
      <c r="A343" s="1">
        <v>43617</v>
      </c>
      <c r="B343" t="s">
        <v>81</v>
      </c>
      <c r="C343" t="s">
        <v>47</v>
      </c>
      <c r="D343">
        <v>4953</v>
      </c>
      <c r="E343">
        <v>4953</v>
      </c>
      <c r="F343">
        <v>0</v>
      </c>
      <c r="G343">
        <v>0</v>
      </c>
      <c r="H343" t="s">
        <v>82</v>
      </c>
    </row>
    <row r="344" spans="1:8" x14ac:dyDescent="0.25">
      <c r="A344" s="1">
        <v>43617</v>
      </c>
      <c r="B344" t="s">
        <v>81</v>
      </c>
      <c r="C344" t="s">
        <v>48</v>
      </c>
      <c r="D344">
        <v>2962</v>
      </c>
      <c r="E344">
        <v>2962</v>
      </c>
      <c r="F344">
        <v>0</v>
      </c>
      <c r="G344">
        <v>0</v>
      </c>
      <c r="H344" t="s">
        <v>82</v>
      </c>
    </row>
    <row r="345" spans="1:8" x14ac:dyDescent="0.25">
      <c r="A345" s="1">
        <v>43617</v>
      </c>
      <c r="B345" t="s">
        <v>81</v>
      </c>
      <c r="C345" t="s">
        <v>49</v>
      </c>
      <c r="D345">
        <v>1333</v>
      </c>
      <c r="E345">
        <v>1333</v>
      </c>
      <c r="F345">
        <v>0</v>
      </c>
      <c r="G345">
        <v>0</v>
      </c>
      <c r="H345" t="s">
        <v>82</v>
      </c>
    </row>
    <row r="346" spans="1:8" x14ac:dyDescent="0.25">
      <c r="A346" s="1">
        <v>43617</v>
      </c>
      <c r="B346" t="s">
        <v>81</v>
      </c>
      <c r="C346" t="s">
        <v>50</v>
      </c>
      <c r="D346">
        <v>9794</v>
      </c>
      <c r="E346">
        <v>9794</v>
      </c>
      <c r="F346">
        <v>0</v>
      </c>
      <c r="G346">
        <v>0</v>
      </c>
      <c r="H346" t="s">
        <v>82</v>
      </c>
    </row>
    <row r="347" spans="1:8" x14ac:dyDescent="0.25">
      <c r="A347" s="1">
        <v>43617</v>
      </c>
      <c r="B347" t="s">
        <v>84</v>
      </c>
      <c r="C347" t="s">
        <v>46</v>
      </c>
      <c r="D347">
        <v>37</v>
      </c>
      <c r="E347">
        <v>37</v>
      </c>
      <c r="F347">
        <v>0</v>
      </c>
      <c r="G347">
        <v>0</v>
      </c>
      <c r="H347" t="s">
        <v>82</v>
      </c>
    </row>
    <row r="348" spans="1:8" x14ac:dyDescent="0.25">
      <c r="A348" s="1">
        <v>43617</v>
      </c>
      <c r="B348" t="s">
        <v>84</v>
      </c>
      <c r="C348" t="s">
        <v>47</v>
      </c>
      <c r="D348">
        <v>86</v>
      </c>
      <c r="E348">
        <v>86</v>
      </c>
      <c r="F348">
        <v>0</v>
      </c>
      <c r="G348">
        <v>0</v>
      </c>
      <c r="H348" t="s">
        <v>82</v>
      </c>
    </row>
    <row r="349" spans="1:8" x14ac:dyDescent="0.25">
      <c r="A349" s="1">
        <v>43617</v>
      </c>
      <c r="B349" t="s">
        <v>84</v>
      </c>
      <c r="C349" t="s">
        <v>48</v>
      </c>
      <c r="D349">
        <v>68</v>
      </c>
      <c r="E349">
        <v>68</v>
      </c>
      <c r="F349">
        <v>0</v>
      </c>
      <c r="G349">
        <v>0</v>
      </c>
      <c r="H349" t="s">
        <v>82</v>
      </c>
    </row>
    <row r="350" spans="1:8" x14ac:dyDescent="0.25">
      <c r="A350" s="1">
        <v>43617</v>
      </c>
      <c r="B350" t="s">
        <v>84</v>
      </c>
      <c r="C350" t="s">
        <v>50</v>
      </c>
      <c r="D350">
        <v>65</v>
      </c>
      <c r="E350">
        <v>65</v>
      </c>
      <c r="F350">
        <v>0</v>
      </c>
      <c r="G350">
        <v>0</v>
      </c>
      <c r="H350" t="s">
        <v>82</v>
      </c>
    </row>
    <row r="351" spans="1:8" x14ac:dyDescent="0.25">
      <c r="A351" s="1">
        <v>43617</v>
      </c>
      <c r="B351" t="s">
        <v>85</v>
      </c>
      <c r="C351" t="s">
        <v>46</v>
      </c>
      <c r="D351">
        <v>173</v>
      </c>
      <c r="E351">
        <v>173</v>
      </c>
      <c r="F351">
        <v>0</v>
      </c>
      <c r="G351">
        <v>0</v>
      </c>
      <c r="H351" t="s">
        <v>82</v>
      </c>
    </row>
    <row r="352" spans="1:8" x14ac:dyDescent="0.25">
      <c r="A352" s="1">
        <v>43617</v>
      </c>
      <c r="B352" t="s">
        <v>85</v>
      </c>
      <c r="C352" t="s">
        <v>47</v>
      </c>
      <c r="D352">
        <v>61</v>
      </c>
      <c r="E352">
        <v>61</v>
      </c>
      <c r="F352">
        <v>0</v>
      </c>
      <c r="G352">
        <v>0</v>
      </c>
      <c r="H352" t="s">
        <v>82</v>
      </c>
    </row>
    <row r="353" spans="1:8" x14ac:dyDescent="0.25">
      <c r="A353" s="1">
        <v>43617</v>
      </c>
      <c r="B353" t="s">
        <v>85</v>
      </c>
      <c r="C353" t="s">
        <v>48</v>
      </c>
      <c r="D353">
        <v>146</v>
      </c>
      <c r="E353">
        <v>146</v>
      </c>
      <c r="F353">
        <v>0</v>
      </c>
      <c r="G353">
        <v>0</v>
      </c>
      <c r="H353" t="s">
        <v>82</v>
      </c>
    </row>
    <row r="354" spans="1:8" x14ac:dyDescent="0.25">
      <c r="A354" s="1">
        <v>43617</v>
      </c>
      <c r="B354" t="s">
        <v>85</v>
      </c>
      <c r="C354" t="s">
        <v>50</v>
      </c>
      <c r="D354">
        <v>8</v>
      </c>
      <c r="E354">
        <v>8</v>
      </c>
      <c r="F354">
        <v>0</v>
      </c>
      <c r="G354">
        <v>0</v>
      </c>
      <c r="H354" t="s">
        <v>82</v>
      </c>
    </row>
    <row r="355" spans="1:8" x14ac:dyDescent="0.25">
      <c r="A355" s="1">
        <v>43617</v>
      </c>
      <c r="B355" t="s">
        <v>86</v>
      </c>
      <c r="C355" t="s">
        <v>46</v>
      </c>
      <c r="D355">
        <v>128</v>
      </c>
      <c r="E355">
        <v>128</v>
      </c>
      <c r="F355">
        <v>0</v>
      </c>
      <c r="G355">
        <v>0</v>
      </c>
      <c r="H355" t="s">
        <v>82</v>
      </c>
    </row>
    <row r="356" spans="1:8" x14ac:dyDescent="0.25">
      <c r="A356" s="1">
        <v>43617</v>
      </c>
      <c r="B356" t="s">
        <v>86</v>
      </c>
      <c r="C356" t="s">
        <v>47</v>
      </c>
      <c r="D356">
        <v>208</v>
      </c>
      <c r="E356">
        <v>208</v>
      </c>
      <c r="F356">
        <v>0</v>
      </c>
      <c r="G356">
        <v>0</v>
      </c>
      <c r="H356" t="s">
        <v>82</v>
      </c>
    </row>
    <row r="357" spans="1:8" x14ac:dyDescent="0.25">
      <c r="A357" s="1">
        <v>43617</v>
      </c>
      <c r="B357" t="s">
        <v>86</v>
      </c>
      <c r="C357" t="s">
        <v>48</v>
      </c>
      <c r="D357">
        <v>155</v>
      </c>
      <c r="E357">
        <v>155</v>
      </c>
      <c r="F357">
        <v>0</v>
      </c>
      <c r="G357">
        <v>0</v>
      </c>
      <c r="H357" t="s">
        <v>82</v>
      </c>
    </row>
    <row r="358" spans="1:8" x14ac:dyDescent="0.25">
      <c r="A358" s="1">
        <v>43617</v>
      </c>
      <c r="B358" t="s">
        <v>86</v>
      </c>
      <c r="C358" t="s">
        <v>49</v>
      </c>
      <c r="D358">
        <v>985</v>
      </c>
      <c r="E358">
        <v>985</v>
      </c>
      <c r="F358">
        <v>0</v>
      </c>
      <c r="G358">
        <v>0</v>
      </c>
      <c r="H358" t="s">
        <v>82</v>
      </c>
    </row>
    <row r="359" spans="1:8" x14ac:dyDescent="0.25">
      <c r="A359" s="1">
        <v>43617</v>
      </c>
      <c r="B359" t="s">
        <v>86</v>
      </c>
      <c r="C359" t="s">
        <v>50</v>
      </c>
      <c r="D359">
        <v>1889</v>
      </c>
      <c r="E359">
        <v>1889</v>
      </c>
      <c r="F359">
        <v>0</v>
      </c>
      <c r="G359">
        <v>0</v>
      </c>
      <c r="H359" t="s">
        <v>82</v>
      </c>
    </row>
    <row r="360" spans="1:8" x14ac:dyDescent="0.25">
      <c r="A360" s="1">
        <v>43617</v>
      </c>
      <c r="B360" t="s">
        <v>87</v>
      </c>
      <c r="C360" t="s">
        <v>46</v>
      </c>
      <c r="D360">
        <v>598</v>
      </c>
      <c r="E360">
        <v>598</v>
      </c>
      <c r="F360">
        <v>0</v>
      </c>
      <c r="G360">
        <v>0</v>
      </c>
      <c r="H360" t="s">
        <v>82</v>
      </c>
    </row>
    <row r="361" spans="1:8" x14ac:dyDescent="0.25">
      <c r="A361" s="1">
        <v>43617</v>
      </c>
      <c r="B361" t="s">
        <v>87</v>
      </c>
      <c r="C361" t="s">
        <v>47</v>
      </c>
      <c r="D361">
        <v>556</v>
      </c>
      <c r="E361">
        <v>556</v>
      </c>
      <c r="F361">
        <v>0</v>
      </c>
      <c r="G361">
        <v>0</v>
      </c>
      <c r="H361" t="s">
        <v>82</v>
      </c>
    </row>
    <row r="362" spans="1:8" x14ac:dyDescent="0.25">
      <c r="A362" s="1">
        <v>43617</v>
      </c>
      <c r="B362" t="s">
        <v>87</v>
      </c>
      <c r="C362" t="s">
        <v>48</v>
      </c>
      <c r="D362">
        <v>322</v>
      </c>
      <c r="E362">
        <v>322</v>
      </c>
      <c r="F362">
        <v>0</v>
      </c>
      <c r="G362">
        <v>0</v>
      </c>
      <c r="H362" t="s">
        <v>82</v>
      </c>
    </row>
    <row r="363" spans="1:8" x14ac:dyDescent="0.25">
      <c r="A363" s="1">
        <v>43617</v>
      </c>
      <c r="B363" t="s">
        <v>87</v>
      </c>
      <c r="C363" t="s">
        <v>49</v>
      </c>
      <c r="D363">
        <v>280</v>
      </c>
      <c r="E363">
        <v>280</v>
      </c>
      <c r="F363">
        <v>0</v>
      </c>
      <c r="G363">
        <v>0</v>
      </c>
      <c r="H363" t="s">
        <v>82</v>
      </c>
    </row>
    <row r="364" spans="1:8" x14ac:dyDescent="0.25">
      <c r="A364" s="1">
        <v>43617</v>
      </c>
      <c r="B364" t="s">
        <v>87</v>
      </c>
      <c r="C364" t="s">
        <v>50</v>
      </c>
      <c r="D364">
        <v>1128</v>
      </c>
      <c r="E364">
        <v>1128</v>
      </c>
      <c r="F364">
        <v>0</v>
      </c>
      <c r="G364">
        <v>0</v>
      </c>
      <c r="H364" t="s">
        <v>82</v>
      </c>
    </row>
    <row r="365" spans="1:8" x14ac:dyDescent="0.25">
      <c r="A365" s="1">
        <v>43617</v>
      </c>
      <c r="B365" t="s">
        <v>88</v>
      </c>
      <c r="C365" t="s">
        <v>46</v>
      </c>
      <c r="D365">
        <v>26</v>
      </c>
      <c r="E365">
        <v>26</v>
      </c>
      <c r="F365">
        <v>0</v>
      </c>
      <c r="G365">
        <v>0</v>
      </c>
      <c r="H365" t="s">
        <v>82</v>
      </c>
    </row>
    <row r="366" spans="1:8" x14ac:dyDescent="0.25">
      <c r="A366" s="1">
        <v>43617</v>
      </c>
      <c r="B366" t="s">
        <v>88</v>
      </c>
      <c r="C366" t="s">
        <v>47</v>
      </c>
      <c r="D366">
        <v>94</v>
      </c>
      <c r="E366">
        <v>94</v>
      </c>
      <c r="F366">
        <v>0</v>
      </c>
      <c r="G366">
        <v>0</v>
      </c>
      <c r="H366" t="s">
        <v>82</v>
      </c>
    </row>
    <row r="367" spans="1:8" x14ac:dyDescent="0.25">
      <c r="A367" s="1">
        <v>43617</v>
      </c>
      <c r="B367" t="s">
        <v>88</v>
      </c>
      <c r="C367" t="s">
        <v>48</v>
      </c>
      <c r="D367">
        <v>44</v>
      </c>
      <c r="E367">
        <v>44</v>
      </c>
      <c r="F367">
        <v>0</v>
      </c>
      <c r="G367">
        <v>0</v>
      </c>
      <c r="H367" t="s">
        <v>82</v>
      </c>
    </row>
    <row r="368" spans="1:8" x14ac:dyDescent="0.25">
      <c r="A368" s="1">
        <v>43617</v>
      </c>
      <c r="B368" t="s">
        <v>88</v>
      </c>
      <c r="C368" t="s">
        <v>50</v>
      </c>
      <c r="D368">
        <v>70</v>
      </c>
      <c r="E368">
        <v>70</v>
      </c>
      <c r="F368">
        <v>0</v>
      </c>
      <c r="G368">
        <v>0</v>
      </c>
      <c r="H368" t="s">
        <v>82</v>
      </c>
    </row>
    <row r="369" spans="1:8" x14ac:dyDescent="0.25">
      <c r="A369" s="1">
        <v>43617</v>
      </c>
      <c r="B369" t="s">
        <v>89</v>
      </c>
      <c r="C369" t="s">
        <v>46</v>
      </c>
      <c r="D369">
        <v>216</v>
      </c>
      <c r="E369">
        <v>216</v>
      </c>
      <c r="F369">
        <v>0</v>
      </c>
      <c r="G369">
        <v>0</v>
      </c>
      <c r="H369" t="s">
        <v>82</v>
      </c>
    </row>
    <row r="370" spans="1:8" x14ac:dyDescent="0.25">
      <c r="A370" s="1">
        <v>43617</v>
      </c>
      <c r="B370" t="s">
        <v>89</v>
      </c>
      <c r="C370" t="s">
        <v>47</v>
      </c>
      <c r="D370">
        <v>314</v>
      </c>
      <c r="E370">
        <v>314</v>
      </c>
      <c r="F370">
        <v>0</v>
      </c>
      <c r="G370">
        <v>0</v>
      </c>
      <c r="H370" t="s">
        <v>82</v>
      </c>
    </row>
    <row r="371" spans="1:8" x14ac:dyDescent="0.25">
      <c r="A371" s="1">
        <v>43617</v>
      </c>
      <c r="B371" t="s">
        <v>89</v>
      </c>
      <c r="C371" t="s">
        <v>48</v>
      </c>
      <c r="D371">
        <v>134</v>
      </c>
      <c r="E371">
        <v>134</v>
      </c>
      <c r="F371">
        <v>0</v>
      </c>
      <c r="G371">
        <v>0</v>
      </c>
      <c r="H371" t="s">
        <v>82</v>
      </c>
    </row>
    <row r="372" spans="1:8" x14ac:dyDescent="0.25">
      <c r="A372" s="1">
        <v>43617</v>
      </c>
      <c r="B372" t="s">
        <v>89</v>
      </c>
      <c r="C372" t="s">
        <v>49</v>
      </c>
      <c r="D372">
        <v>68</v>
      </c>
      <c r="E372">
        <v>68</v>
      </c>
      <c r="F372">
        <v>0</v>
      </c>
      <c r="G372">
        <v>0</v>
      </c>
      <c r="H372" t="s">
        <v>82</v>
      </c>
    </row>
    <row r="373" spans="1:8" x14ac:dyDescent="0.25">
      <c r="A373" s="1">
        <v>43617</v>
      </c>
      <c r="B373" t="s">
        <v>89</v>
      </c>
      <c r="C373" t="s">
        <v>50</v>
      </c>
      <c r="D373">
        <v>635</v>
      </c>
      <c r="E373">
        <v>635</v>
      </c>
      <c r="F373">
        <v>0</v>
      </c>
      <c r="G373">
        <v>0</v>
      </c>
      <c r="H373" t="s">
        <v>82</v>
      </c>
    </row>
    <row r="374" spans="1:8" x14ac:dyDescent="0.25">
      <c r="A374" s="1">
        <v>43617</v>
      </c>
      <c r="B374" t="s">
        <v>90</v>
      </c>
      <c r="C374" t="s">
        <v>46</v>
      </c>
      <c r="D374">
        <v>469</v>
      </c>
      <c r="E374">
        <v>469</v>
      </c>
      <c r="F374">
        <v>0</v>
      </c>
      <c r="G374">
        <v>0</v>
      </c>
      <c r="H374" t="s">
        <v>82</v>
      </c>
    </row>
    <row r="375" spans="1:8" x14ac:dyDescent="0.25">
      <c r="A375" s="1">
        <v>43617</v>
      </c>
      <c r="B375" t="s">
        <v>90</v>
      </c>
      <c r="C375" t="s">
        <v>47</v>
      </c>
      <c r="D375">
        <v>547</v>
      </c>
      <c r="E375">
        <v>547</v>
      </c>
      <c r="F375">
        <v>0</v>
      </c>
      <c r="G375">
        <v>0</v>
      </c>
      <c r="H375" t="s">
        <v>82</v>
      </c>
    </row>
    <row r="376" spans="1:8" x14ac:dyDescent="0.25">
      <c r="A376" s="1">
        <v>43617</v>
      </c>
      <c r="B376" t="s">
        <v>90</v>
      </c>
      <c r="C376" t="s">
        <v>48</v>
      </c>
      <c r="D376">
        <v>283</v>
      </c>
      <c r="E376">
        <v>283</v>
      </c>
      <c r="F376">
        <v>0</v>
      </c>
      <c r="G376">
        <v>0</v>
      </c>
      <c r="H376" t="s">
        <v>82</v>
      </c>
    </row>
    <row r="377" spans="1:8" x14ac:dyDescent="0.25">
      <c r="A377" s="1">
        <v>43617</v>
      </c>
      <c r="B377" t="s">
        <v>90</v>
      </c>
      <c r="C377" t="s">
        <v>50</v>
      </c>
      <c r="D377">
        <v>544</v>
      </c>
      <c r="E377">
        <v>544</v>
      </c>
      <c r="F377">
        <v>0</v>
      </c>
      <c r="G377">
        <v>0</v>
      </c>
      <c r="H377" t="s">
        <v>82</v>
      </c>
    </row>
    <row r="378" spans="1:8" x14ac:dyDescent="0.25">
      <c r="A378" s="1">
        <v>43617</v>
      </c>
      <c r="B378" t="s">
        <v>91</v>
      </c>
      <c r="C378" t="s">
        <v>46</v>
      </c>
      <c r="D378">
        <v>56</v>
      </c>
      <c r="E378">
        <v>56</v>
      </c>
      <c r="F378">
        <v>0</v>
      </c>
      <c r="G378">
        <v>0</v>
      </c>
      <c r="H378" t="s">
        <v>82</v>
      </c>
    </row>
    <row r="379" spans="1:8" x14ac:dyDescent="0.25">
      <c r="A379" s="1">
        <v>43617</v>
      </c>
      <c r="B379" t="s">
        <v>91</v>
      </c>
      <c r="C379" t="s">
        <v>47</v>
      </c>
      <c r="D379">
        <v>194</v>
      </c>
      <c r="E379">
        <v>194</v>
      </c>
      <c r="F379">
        <v>0</v>
      </c>
      <c r="G379">
        <v>0</v>
      </c>
      <c r="H379" t="s">
        <v>82</v>
      </c>
    </row>
    <row r="380" spans="1:8" x14ac:dyDescent="0.25">
      <c r="A380" s="1">
        <v>43617</v>
      </c>
      <c r="B380" t="s">
        <v>91</v>
      </c>
      <c r="C380" t="s">
        <v>48</v>
      </c>
      <c r="D380">
        <v>130</v>
      </c>
      <c r="E380">
        <v>130</v>
      </c>
      <c r="F380">
        <v>0</v>
      </c>
      <c r="G380">
        <v>0</v>
      </c>
      <c r="H380" t="s">
        <v>82</v>
      </c>
    </row>
    <row r="381" spans="1:8" x14ac:dyDescent="0.25">
      <c r="A381" s="1">
        <v>43617</v>
      </c>
      <c r="B381" t="s">
        <v>91</v>
      </c>
      <c r="C381" t="s">
        <v>50</v>
      </c>
      <c r="D381">
        <v>436</v>
      </c>
      <c r="E381">
        <v>436</v>
      </c>
      <c r="F381">
        <v>0</v>
      </c>
      <c r="G381">
        <v>0</v>
      </c>
      <c r="H381" t="s">
        <v>82</v>
      </c>
    </row>
    <row r="382" spans="1:8" x14ac:dyDescent="0.25">
      <c r="A382" s="1">
        <v>43617</v>
      </c>
      <c r="B382" t="s">
        <v>92</v>
      </c>
      <c r="C382" t="s">
        <v>46</v>
      </c>
      <c r="D382">
        <v>970</v>
      </c>
      <c r="E382">
        <v>970</v>
      </c>
      <c r="F382">
        <v>0</v>
      </c>
      <c r="G382">
        <v>0</v>
      </c>
      <c r="H382" t="s">
        <v>82</v>
      </c>
    </row>
    <row r="383" spans="1:8" x14ac:dyDescent="0.25">
      <c r="A383" s="1">
        <v>43617</v>
      </c>
      <c r="B383" t="s">
        <v>92</v>
      </c>
      <c r="C383" t="s">
        <v>47</v>
      </c>
      <c r="D383">
        <v>690</v>
      </c>
      <c r="E383">
        <v>690</v>
      </c>
      <c r="F383">
        <v>0</v>
      </c>
      <c r="G383">
        <v>0</v>
      </c>
      <c r="H383" t="s">
        <v>82</v>
      </c>
    </row>
    <row r="384" spans="1:8" x14ac:dyDescent="0.25">
      <c r="A384" s="1">
        <v>43617</v>
      </c>
      <c r="B384" t="s">
        <v>92</v>
      </c>
      <c r="C384" t="s">
        <v>48</v>
      </c>
      <c r="D384">
        <v>619</v>
      </c>
      <c r="E384">
        <v>619</v>
      </c>
      <c r="F384">
        <v>0</v>
      </c>
      <c r="G384">
        <v>0</v>
      </c>
      <c r="H384" t="s">
        <v>82</v>
      </c>
    </row>
    <row r="385" spans="1:8" x14ac:dyDescent="0.25">
      <c r="A385" s="1">
        <v>43617</v>
      </c>
      <c r="B385" t="s">
        <v>92</v>
      </c>
      <c r="C385" t="s">
        <v>50</v>
      </c>
      <c r="D385">
        <v>825</v>
      </c>
      <c r="E385">
        <v>825</v>
      </c>
      <c r="F385">
        <v>0</v>
      </c>
      <c r="G385">
        <v>0</v>
      </c>
      <c r="H385" t="s">
        <v>82</v>
      </c>
    </row>
    <row r="386" spans="1:8" x14ac:dyDescent="0.25">
      <c r="A386" s="1">
        <v>43617</v>
      </c>
      <c r="B386" t="s">
        <v>93</v>
      </c>
      <c r="C386" t="s">
        <v>46</v>
      </c>
      <c r="D386">
        <v>21</v>
      </c>
      <c r="E386">
        <v>21</v>
      </c>
      <c r="F386">
        <v>0</v>
      </c>
      <c r="G386">
        <v>0</v>
      </c>
      <c r="H386" t="s">
        <v>82</v>
      </c>
    </row>
    <row r="387" spans="1:8" x14ac:dyDescent="0.25">
      <c r="A387" s="1">
        <v>43617</v>
      </c>
      <c r="B387" t="s">
        <v>93</v>
      </c>
      <c r="C387" t="s">
        <v>47</v>
      </c>
      <c r="D387">
        <v>327</v>
      </c>
      <c r="E387">
        <v>327</v>
      </c>
      <c r="F387">
        <v>0</v>
      </c>
      <c r="G387">
        <v>0</v>
      </c>
      <c r="H387" t="s">
        <v>82</v>
      </c>
    </row>
    <row r="388" spans="1:8" x14ac:dyDescent="0.25">
      <c r="A388" s="1">
        <v>43617</v>
      </c>
      <c r="B388" t="s">
        <v>93</v>
      </c>
      <c r="C388" t="s">
        <v>48</v>
      </c>
      <c r="D388">
        <v>102</v>
      </c>
      <c r="E388">
        <v>102</v>
      </c>
      <c r="F388">
        <v>0</v>
      </c>
      <c r="G388">
        <v>0</v>
      </c>
      <c r="H388" t="s">
        <v>82</v>
      </c>
    </row>
    <row r="389" spans="1:8" x14ac:dyDescent="0.25">
      <c r="A389" s="1">
        <v>43617</v>
      </c>
      <c r="B389" t="s">
        <v>93</v>
      </c>
      <c r="C389" t="s">
        <v>50</v>
      </c>
      <c r="D389">
        <v>703</v>
      </c>
      <c r="E389">
        <v>703</v>
      </c>
      <c r="F389">
        <v>0</v>
      </c>
      <c r="G389">
        <v>0</v>
      </c>
      <c r="H389" t="s">
        <v>82</v>
      </c>
    </row>
    <row r="390" spans="1:8" x14ac:dyDescent="0.25">
      <c r="A390" s="1">
        <v>43617</v>
      </c>
      <c r="B390" t="s">
        <v>94</v>
      </c>
      <c r="C390" t="s">
        <v>46</v>
      </c>
      <c r="D390">
        <v>202</v>
      </c>
      <c r="E390">
        <v>202</v>
      </c>
      <c r="F390">
        <v>0</v>
      </c>
      <c r="G390">
        <v>0</v>
      </c>
      <c r="H390" t="s">
        <v>82</v>
      </c>
    </row>
    <row r="391" spans="1:8" x14ac:dyDescent="0.25">
      <c r="A391" s="1">
        <v>43617</v>
      </c>
      <c r="B391" t="s">
        <v>94</v>
      </c>
      <c r="C391" t="s">
        <v>47</v>
      </c>
      <c r="D391">
        <v>187</v>
      </c>
      <c r="E391">
        <v>187</v>
      </c>
      <c r="F391">
        <v>0</v>
      </c>
      <c r="G391">
        <v>0</v>
      </c>
      <c r="H391" t="s">
        <v>82</v>
      </c>
    </row>
    <row r="392" spans="1:8" x14ac:dyDescent="0.25">
      <c r="A392" s="1">
        <v>43617</v>
      </c>
      <c r="B392" t="s">
        <v>94</v>
      </c>
      <c r="C392" t="s">
        <v>48</v>
      </c>
      <c r="D392">
        <v>146</v>
      </c>
      <c r="E392">
        <v>146</v>
      </c>
      <c r="F392">
        <v>0</v>
      </c>
      <c r="G392">
        <v>0</v>
      </c>
      <c r="H392" t="s">
        <v>82</v>
      </c>
    </row>
    <row r="393" spans="1:8" x14ac:dyDescent="0.25">
      <c r="A393" s="1">
        <v>43617</v>
      </c>
      <c r="B393" t="s">
        <v>94</v>
      </c>
      <c r="C393" t="s">
        <v>50</v>
      </c>
      <c r="D393">
        <v>440</v>
      </c>
      <c r="E393">
        <v>440</v>
      </c>
      <c r="F393">
        <v>0</v>
      </c>
      <c r="G393">
        <v>0</v>
      </c>
      <c r="H393" t="s">
        <v>82</v>
      </c>
    </row>
    <row r="394" spans="1:8" x14ac:dyDescent="0.25">
      <c r="A394" s="1">
        <v>43617</v>
      </c>
      <c r="B394" t="s">
        <v>95</v>
      </c>
      <c r="C394" t="s">
        <v>46</v>
      </c>
      <c r="D394">
        <v>218</v>
      </c>
      <c r="E394">
        <v>218</v>
      </c>
      <c r="F394">
        <v>0</v>
      </c>
      <c r="G394">
        <v>0</v>
      </c>
      <c r="H394" t="s">
        <v>82</v>
      </c>
    </row>
    <row r="395" spans="1:8" x14ac:dyDescent="0.25">
      <c r="A395" s="1">
        <v>43617</v>
      </c>
      <c r="B395" t="s">
        <v>95</v>
      </c>
      <c r="C395" t="s">
        <v>47</v>
      </c>
      <c r="D395">
        <v>802</v>
      </c>
      <c r="E395">
        <v>802</v>
      </c>
      <c r="F395">
        <v>0</v>
      </c>
      <c r="G395">
        <v>0</v>
      </c>
      <c r="H395" t="s">
        <v>82</v>
      </c>
    </row>
    <row r="396" spans="1:8" x14ac:dyDescent="0.25">
      <c r="A396" s="1">
        <v>43617</v>
      </c>
      <c r="B396" t="s">
        <v>95</v>
      </c>
      <c r="C396" t="s">
        <v>48</v>
      </c>
      <c r="D396">
        <v>318</v>
      </c>
      <c r="E396">
        <v>318</v>
      </c>
      <c r="F396">
        <v>0</v>
      </c>
      <c r="G396">
        <v>0</v>
      </c>
      <c r="H396" t="s">
        <v>82</v>
      </c>
    </row>
    <row r="397" spans="1:8" x14ac:dyDescent="0.25">
      <c r="A397" s="1">
        <v>43617</v>
      </c>
      <c r="B397" t="s">
        <v>95</v>
      </c>
      <c r="C397" t="s">
        <v>50</v>
      </c>
      <c r="D397">
        <v>2034</v>
      </c>
      <c r="E397">
        <v>2034</v>
      </c>
      <c r="F397">
        <v>0</v>
      </c>
      <c r="G397">
        <v>0</v>
      </c>
      <c r="H397" t="s">
        <v>82</v>
      </c>
    </row>
    <row r="398" spans="1:8" x14ac:dyDescent="0.25">
      <c r="A398" s="1">
        <v>43617</v>
      </c>
      <c r="B398" t="s">
        <v>13</v>
      </c>
      <c r="C398" t="s">
        <v>46</v>
      </c>
      <c r="D398">
        <v>195</v>
      </c>
      <c r="E398">
        <v>195</v>
      </c>
      <c r="F398">
        <v>0</v>
      </c>
      <c r="G398">
        <v>0</v>
      </c>
      <c r="H398" t="s">
        <v>82</v>
      </c>
    </row>
    <row r="399" spans="1:8" x14ac:dyDescent="0.25">
      <c r="A399" s="1">
        <v>43617</v>
      </c>
      <c r="B399" t="s">
        <v>13</v>
      </c>
      <c r="C399" t="s">
        <v>47</v>
      </c>
      <c r="D399">
        <v>102</v>
      </c>
      <c r="E399">
        <v>102</v>
      </c>
      <c r="F399">
        <v>0</v>
      </c>
      <c r="G399">
        <v>0</v>
      </c>
      <c r="H399" t="s">
        <v>82</v>
      </c>
    </row>
    <row r="400" spans="1:8" x14ac:dyDescent="0.25">
      <c r="A400" s="1">
        <v>43617</v>
      </c>
      <c r="B400" t="s">
        <v>13</v>
      </c>
      <c r="C400" t="s">
        <v>48</v>
      </c>
      <c r="D400">
        <v>54</v>
      </c>
      <c r="E400">
        <v>54</v>
      </c>
      <c r="F400">
        <v>0</v>
      </c>
      <c r="G400">
        <v>0</v>
      </c>
      <c r="H400" t="s">
        <v>82</v>
      </c>
    </row>
    <row r="401" spans="1:8" x14ac:dyDescent="0.25">
      <c r="A401" s="1">
        <v>43617</v>
      </c>
      <c r="B401" t="s">
        <v>13</v>
      </c>
      <c r="C401" t="s">
        <v>50</v>
      </c>
      <c r="D401">
        <v>90</v>
      </c>
      <c r="E401">
        <v>90</v>
      </c>
      <c r="F401">
        <v>0</v>
      </c>
      <c r="G401">
        <v>0</v>
      </c>
      <c r="H401" t="s">
        <v>82</v>
      </c>
    </row>
    <row r="402" spans="1:8" x14ac:dyDescent="0.25">
      <c r="A402" s="1">
        <v>43617</v>
      </c>
      <c r="B402" t="s">
        <v>96</v>
      </c>
      <c r="C402" t="s">
        <v>46</v>
      </c>
      <c r="D402">
        <v>523</v>
      </c>
      <c r="E402">
        <v>523</v>
      </c>
      <c r="F402">
        <v>0</v>
      </c>
      <c r="G402">
        <v>0</v>
      </c>
      <c r="H402" t="s">
        <v>82</v>
      </c>
    </row>
    <row r="403" spans="1:8" x14ac:dyDescent="0.25">
      <c r="A403" s="1">
        <v>43617</v>
      </c>
      <c r="B403" t="s">
        <v>96</v>
      </c>
      <c r="C403" t="s">
        <v>47</v>
      </c>
      <c r="D403">
        <v>259</v>
      </c>
      <c r="E403">
        <v>259</v>
      </c>
      <c r="F403">
        <v>0</v>
      </c>
      <c r="G403">
        <v>0</v>
      </c>
      <c r="H403" t="s">
        <v>82</v>
      </c>
    </row>
    <row r="404" spans="1:8" x14ac:dyDescent="0.25">
      <c r="A404" s="1">
        <v>43617</v>
      </c>
      <c r="B404" t="s">
        <v>96</v>
      </c>
      <c r="C404" t="s">
        <v>48</v>
      </c>
      <c r="D404">
        <v>184</v>
      </c>
      <c r="E404">
        <v>184</v>
      </c>
      <c r="F404">
        <v>0</v>
      </c>
      <c r="G404">
        <v>0</v>
      </c>
      <c r="H404" t="s">
        <v>82</v>
      </c>
    </row>
    <row r="405" spans="1:8" x14ac:dyDescent="0.25">
      <c r="A405" s="1">
        <v>43617</v>
      </c>
      <c r="B405" t="s">
        <v>96</v>
      </c>
      <c r="C405" t="s">
        <v>50</v>
      </c>
      <c r="D405">
        <v>256</v>
      </c>
      <c r="E405">
        <v>256</v>
      </c>
      <c r="F405">
        <v>0</v>
      </c>
      <c r="G405">
        <v>0</v>
      </c>
      <c r="H405" t="s">
        <v>82</v>
      </c>
    </row>
    <row r="406" spans="1:8" x14ac:dyDescent="0.25">
      <c r="A406" s="1">
        <v>43617</v>
      </c>
      <c r="B406" t="s">
        <v>97</v>
      </c>
      <c r="C406" t="s">
        <v>46</v>
      </c>
      <c r="D406">
        <v>304</v>
      </c>
      <c r="E406">
        <v>304</v>
      </c>
      <c r="F406">
        <v>0</v>
      </c>
      <c r="G406">
        <v>0</v>
      </c>
      <c r="H406" t="s">
        <v>82</v>
      </c>
    </row>
    <row r="407" spans="1:8" x14ac:dyDescent="0.25">
      <c r="A407" s="1">
        <v>43617</v>
      </c>
      <c r="B407" t="s">
        <v>97</v>
      </c>
      <c r="C407" t="s">
        <v>47</v>
      </c>
      <c r="D407">
        <v>526</v>
      </c>
      <c r="E407">
        <v>526</v>
      </c>
      <c r="F407">
        <v>0</v>
      </c>
      <c r="G407">
        <v>0</v>
      </c>
      <c r="H407" t="s">
        <v>82</v>
      </c>
    </row>
    <row r="408" spans="1:8" x14ac:dyDescent="0.25">
      <c r="A408" s="1">
        <v>43617</v>
      </c>
      <c r="B408" t="s">
        <v>97</v>
      </c>
      <c r="C408" t="s">
        <v>48</v>
      </c>
      <c r="D408">
        <v>257</v>
      </c>
      <c r="E408">
        <v>257</v>
      </c>
      <c r="F408">
        <v>0</v>
      </c>
      <c r="G408">
        <v>0</v>
      </c>
      <c r="H408" t="s">
        <v>82</v>
      </c>
    </row>
    <row r="409" spans="1:8" x14ac:dyDescent="0.25">
      <c r="A409" s="1">
        <v>43617</v>
      </c>
      <c r="B409" t="s">
        <v>97</v>
      </c>
      <c r="C409" t="s">
        <v>50</v>
      </c>
      <c r="D409">
        <v>671</v>
      </c>
      <c r="E409">
        <v>671</v>
      </c>
      <c r="F409">
        <v>0</v>
      </c>
      <c r="G409">
        <v>0</v>
      </c>
      <c r="H409" t="s">
        <v>82</v>
      </c>
    </row>
    <row r="410" spans="1:8" x14ac:dyDescent="0.25">
      <c r="A410" s="1">
        <v>43647</v>
      </c>
      <c r="B410" t="s">
        <v>81</v>
      </c>
      <c r="C410" t="s">
        <v>46</v>
      </c>
      <c r="D410">
        <v>4459</v>
      </c>
      <c r="E410">
        <v>4459</v>
      </c>
      <c r="F410">
        <v>0</v>
      </c>
      <c r="G410">
        <v>0</v>
      </c>
      <c r="H410" t="s">
        <v>82</v>
      </c>
    </row>
    <row r="411" spans="1:8" x14ac:dyDescent="0.25">
      <c r="A411" s="1">
        <v>43647</v>
      </c>
      <c r="B411" t="s">
        <v>81</v>
      </c>
      <c r="C411" t="s">
        <v>47</v>
      </c>
      <c r="D411">
        <v>5390</v>
      </c>
      <c r="E411">
        <v>5390</v>
      </c>
      <c r="F411">
        <v>0</v>
      </c>
      <c r="G411">
        <v>0</v>
      </c>
      <c r="H411" t="s">
        <v>82</v>
      </c>
    </row>
    <row r="412" spans="1:8" x14ac:dyDescent="0.25">
      <c r="A412" s="1">
        <v>43647</v>
      </c>
      <c r="B412" t="s">
        <v>81</v>
      </c>
      <c r="C412" t="s">
        <v>48</v>
      </c>
      <c r="D412">
        <v>3318</v>
      </c>
      <c r="E412">
        <v>3318</v>
      </c>
      <c r="F412">
        <v>0</v>
      </c>
      <c r="G412">
        <v>0</v>
      </c>
      <c r="H412" t="s">
        <v>82</v>
      </c>
    </row>
    <row r="413" spans="1:8" x14ac:dyDescent="0.25">
      <c r="A413" s="1">
        <v>43647</v>
      </c>
      <c r="B413" t="s">
        <v>81</v>
      </c>
      <c r="C413" t="s">
        <v>49</v>
      </c>
      <c r="D413">
        <v>1661</v>
      </c>
      <c r="E413">
        <v>1661</v>
      </c>
      <c r="F413">
        <v>0</v>
      </c>
      <c r="G413">
        <v>0</v>
      </c>
      <c r="H413" t="s">
        <v>82</v>
      </c>
    </row>
    <row r="414" spans="1:8" x14ac:dyDescent="0.25">
      <c r="A414" s="1">
        <v>43647</v>
      </c>
      <c r="B414" t="s">
        <v>81</v>
      </c>
      <c r="C414" t="s">
        <v>50</v>
      </c>
      <c r="D414">
        <v>10884</v>
      </c>
      <c r="E414">
        <v>10884</v>
      </c>
      <c r="F414">
        <v>0</v>
      </c>
      <c r="G414">
        <v>0</v>
      </c>
      <c r="H414" t="s">
        <v>82</v>
      </c>
    </row>
    <row r="415" spans="1:8" x14ac:dyDescent="0.25">
      <c r="A415" s="1">
        <v>43647</v>
      </c>
      <c r="B415" t="s">
        <v>84</v>
      </c>
      <c r="C415" t="s">
        <v>46</v>
      </c>
      <c r="D415">
        <v>26</v>
      </c>
      <c r="E415">
        <v>26</v>
      </c>
      <c r="F415">
        <v>0</v>
      </c>
      <c r="G415">
        <v>0</v>
      </c>
      <c r="H415" t="s">
        <v>82</v>
      </c>
    </row>
    <row r="416" spans="1:8" x14ac:dyDescent="0.25">
      <c r="A416" s="1">
        <v>43647</v>
      </c>
      <c r="B416" t="s">
        <v>84</v>
      </c>
      <c r="C416" t="s">
        <v>47</v>
      </c>
      <c r="D416">
        <v>81</v>
      </c>
      <c r="E416">
        <v>81</v>
      </c>
      <c r="F416">
        <v>0</v>
      </c>
      <c r="G416">
        <v>0</v>
      </c>
      <c r="H416" t="s">
        <v>82</v>
      </c>
    </row>
    <row r="417" spans="1:8" x14ac:dyDescent="0.25">
      <c r="A417" s="1">
        <v>43647</v>
      </c>
      <c r="B417" t="s">
        <v>84</v>
      </c>
      <c r="C417" t="s">
        <v>48</v>
      </c>
      <c r="D417">
        <v>64</v>
      </c>
      <c r="E417">
        <v>64</v>
      </c>
      <c r="F417">
        <v>0</v>
      </c>
      <c r="G417">
        <v>0</v>
      </c>
      <c r="H417" t="s">
        <v>82</v>
      </c>
    </row>
    <row r="418" spans="1:8" x14ac:dyDescent="0.25">
      <c r="A418" s="1">
        <v>43647</v>
      </c>
      <c r="B418" t="s">
        <v>84</v>
      </c>
      <c r="C418" t="s">
        <v>50</v>
      </c>
      <c r="D418">
        <v>70</v>
      </c>
      <c r="E418">
        <v>70</v>
      </c>
      <c r="F418">
        <v>0</v>
      </c>
      <c r="G418">
        <v>0</v>
      </c>
      <c r="H418" t="s">
        <v>82</v>
      </c>
    </row>
    <row r="419" spans="1:8" x14ac:dyDescent="0.25">
      <c r="A419" s="1">
        <v>43647</v>
      </c>
      <c r="B419" t="s">
        <v>85</v>
      </c>
      <c r="C419" t="s">
        <v>46</v>
      </c>
      <c r="D419">
        <v>164</v>
      </c>
      <c r="E419">
        <v>164</v>
      </c>
      <c r="F419">
        <v>0</v>
      </c>
      <c r="G419">
        <v>0</v>
      </c>
      <c r="H419" t="s">
        <v>82</v>
      </c>
    </row>
    <row r="420" spans="1:8" x14ac:dyDescent="0.25">
      <c r="A420" s="1">
        <v>43647</v>
      </c>
      <c r="B420" t="s">
        <v>85</v>
      </c>
      <c r="C420" t="s">
        <v>47</v>
      </c>
      <c r="D420">
        <v>70</v>
      </c>
      <c r="E420">
        <v>70</v>
      </c>
      <c r="F420">
        <v>0</v>
      </c>
      <c r="G420">
        <v>0</v>
      </c>
      <c r="H420" t="s">
        <v>82</v>
      </c>
    </row>
    <row r="421" spans="1:8" x14ac:dyDescent="0.25">
      <c r="A421" s="1">
        <v>43647</v>
      </c>
      <c r="B421" t="s">
        <v>85</v>
      </c>
      <c r="C421" t="s">
        <v>48</v>
      </c>
      <c r="D421">
        <v>156</v>
      </c>
      <c r="E421">
        <v>156</v>
      </c>
      <c r="F421">
        <v>0</v>
      </c>
      <c r="G421">
        <v>0</v>
      </c>
      <c r="H421" t="s">
        <v>82</v>
      </c>
    </row>
    <row r="422" spans="1:8" x14ac:dyDescent="0.25">
      <c r="A422" s="1">
        <v>43647</v>
      </c>
      <c r="B422" t="s">
        <v>85</v>
      </c>
      <c r="C422" t="s">
        <v>50</v>
      </c>
      <c r="D422">
        <v>7</v>
      </c>
      <c r="E422">
        <v>7</v>
      </c>
      <c r="F422">
        <v>0</v>
      </c>
      <c r="G422">
        <v>0</v>
      </c>
      <c r="H422" t="s">
        <v>82</v>
      </c>
    </row>
    <row r="423" spans="1:8" x14ac:dyDescent="0.25">
      <c r="A423" s="1">
        <v>43647</v>
      </c>
      <c r="B423" t="s">
        <v>86</v>
      </c>
      <c r="C423" t="s">
        <v>46</v>
      </c>
      <c r="D423">
        <v>108</v>
      </c>
      <c r="E423">
        <v>108</v>
      </c>
      <c r="F423">
        <v>0</v>
      </c>
      <c r="G423">
        <v>0</v>
      </c>
      <c r="H423" t="s">
        <v>82</v>
      </c>
    </row>
    <row r="424" spans="1:8" x14ac:dyDescent="0.25">
      <c r="A424" s="1">
        <v>43647</v>
      </c>
      <c r="B424" t="s">
        <v>86</v>
      </c>
      <c r="C424" t="s">
        <v>47</v>
      </c>
      <c r="D424">
        <v>226</v>
      </c>
      <c r="E424">
        <v>226</v>
      </c>
      <c r="F424">
        <v>0</v>
      </c>
      <c r="G424">
        <v>0</v>
      </c>
      <c r="H424" t="s">
        <v>82</v>
      </c>
    </row>
    <row r="425" spans="1:8" x14ac:dyDescent="0.25">
      <c r="A425" s="1">
        <v>43647</v>
      </c>
      <c r="B425" t="s">
        <v>86</v>
      </c>
      <c r="C425" t="s">
        <v>48</v>
      </c>
      <c r="D425">
        <v>179</v>
      </c>
      <c r="E425">
        <v>179</v>
      </c>
      <c r="F425">
        <v>0</v>
      </c>
      <c r="G425">
        <v>0</v>
      </c>
      <c r="H425" t="s">
        <v>82</v>
      </c>
    </row>
    <row r="426" spans="1:8" x14ac:dyDescent="0.25">
      <c r="A426" s="1">
        <v>43647</v>
      </c>
      <c r="B426" t="s">
        <v>86</v>
      </c>
      <c r="C426" t="s">
        <v>49</v>
      </c>
      <c r="D426">
        <v>1291</v>
      </c>
      <c r="E426">
        <v>1291</v>
      </c>
      <c r="F426">
        <v>0</v>
      </c>
      <c r="G426">
        <v>0</v>
      </c>
      <c r="H426" t="s">
        <v>82</v>
      </c>
    </row>
    <row r="427" spans="1:8" x14ac:dyDescent="0.25">
      <c r="A427" s="1">
        <v>43647</v>
      </c>
      <c r="B427" t="s">
        <v>86</v>
      </c>
      <c r="C427" t="s">
        <v>50</v>
      </c>
      <c r="D427">
        <v>2132</v>
      </c>
      <c r="E427">
        <v>2132</v>
      </c>
      <c r="F427">
        <v>0</v>
      </c>
      <c r="G427">
        <v>0</v>
      </c>
      <c r="H427" t="s">
        <v>82</v>
      </c>
    </row>
    <row r="428" spans="1:8" x14ac:dyDescent="0.25">
      <c r="A428" s="1">
        <v>43647</v>
      </c>
      <c r="B428" t="s">
        <v>87</v>
      </c>
      <c r="C428" t="s">
        <v>46</v>
      </c>
      <c r="D428">
        <v>640</v>
      </c>
      <c r="E428">
        <v>640</v>
      </c>
      <c r="F428">
        <v>0</v>
      </c>
      <c r="G428">
        <v>0</v>
      </c>
      <c r="H428" t="s">
        <v>82</v>
      </c>
    </row>
    <row r="429" spans="1:8" x14ac:dyDescent="0.25">
      <c r="A429" s="1">
        <v>43647</v>
      </c>
      <c r="B429" t="s">
        <v>87</v>
      </c>
      <c r="C429" t="s">
        <v>47</v>
      </c>
      <c r="D429">
        <v>638</v>
      </c>
      <c r="E429">
        <v>638</v>
      </c>
      <c r="F429">
        <v>0</v>
      </c>
      <c r="G429">
        <v>0</v>
      </c>
      <c r="H429" t="s">
        <v>82</v>
      </c>
    </row>
    <row r="430" spans="1:8" x14ac:dyDescent="0.25">
      <c r="A430" s="1">
        <v>43647</v>
      </c>
      <c r="B430" t="s">
        <v>87</v>
      </c>
      <c r="C430" t="s">
        <v>48</v>
      </c>
      <c r="D430">
        <v>339</v>
      </c>
      <c r="E430">
        <v>339</v>
      </c>
      <c r="F430">
        <v>0</v>
      </c>
      <c r="G430">
        <v>0</v>
      </c>
      <c r="H430" t="s">
        <v>82</v>
      </c>
    </row>
    <row r="431" spans="1:8" x14ac:dyDescent="0.25">
      <c r="A431" s="1">
        <v>43647</v>
      </c>
      <c r="B431" t="s">
        <v>87</v>
      </c>
      <c r="C431" t="s">
        <v>49</v>
      </c>
      <c r="D431">
        <v>299</v>
      </c>
      <c r="E431">
        <v>299</v>
      </c>
      <c r="F431">
        <v>0</v>
      </c>
      <c r="G431">
        <v>0</v>
      </c>
      <c r="H431" t="s">
        <v>82</v>
      </c>
    </row>
    <row r="432" spans="1:8" x14ac:dyDescent="0.25">
      <c r="A432" s="1">
        <v>43647</v>
      </c>
      <c r="B432" t="s">
        <v>87</v>
      </c>
      <c r="C432" t="s">
        <v>50</v>
      </c>
      <c r="D432">
        <v>1241</v>
      </c>
      <c r="E432">
        <v>1241</v>
      </c>
      <c r="F432">
        <v>0</v>
      </c>
      <c r="G432">
        <v>0</v>
      </c>
      <c r="H432" t="s">
        <v>82</v>
      </c>
    </row>
    <row r="433" spans="1:8" x14ac:dyDescent="0.25">
      <c r="A433" s="1">
        <v>43647</v>
      </c>
      <c r="B433" t="s">
        <v>88</v>
      </c>
      <c r="C433" t="s">
        <v>46</v>
      </c>
      <c r="D433">
        <v>28</v>
      </c>
      <c r="E433">
        <v>28</v>
      </c>
      <c r="F433">
        <v>0</v>
      </c>
      <c r="G433">
        <v>0</v>
      </c>
      <c r="H433" t="s">
        <v>82</v>
      </c>
    </row>
    <row r="434" spans="1:8" x14ac:dyDescent="0.25">
      <c r="A434" s="1">
        <v>43647</v>
      </c>
      <c r="B434" t="s">
        <v>88</v>
      </c>
      <c r="C434" t="s">
        <v>47</v>
      </c>
      <c r="D434">
        <v>117</v>
      </c>
      <c r="E434">
        <v>117</v>
      </c>
      <c r="F434">
        <v>0</v>
      </c>
      <c r="G434">
        <v>0</v>
      </c>
      <c r="H434" t="s">
        <v>82</v>
      </c>
    </row>
    <row r="435" spans="1:8" x14ac:dyDescent="0.25">
      <c r="A435" s="1">
        <v>43647</v>
      </c>
      <c r="B435" t="s">
        <v>88</v>
      </c>
      <c r="C435" t="s">
        <v>48</v>
      </c>
      <c r="D435">
        <v>46</v>
      </c>
      <c r="E435">
        <v>46</v>
      </c>
      <c r="F435">
        <v>0</v>
      </c>
      <c r="G435">
        <v>0</v>
      </c>
      <c r="H435" t="s">
        <v>82</v>
      </c>
    </row>
    <row r="436" spans="1:8" x14ac:dyDescent="0.25">
      <c r="A436" s="1">
        <v>43647</v>
      </c>
      <c r="B436" t="s">
        <v>88</v>
      </c>
      <c r="C436" t="s">
        <v>50</v>
      </c>
      <c r="D436">
        <v>63</v>
      </c>
      <c r="E436">
        <v>63</v>
      </c>
      <c r="F436">
        <v>0</v>
      </c>
      <c r="G436">
        <v>0</v>
      </c>
      <c r="H436" t="s">
        <v>82</v>
      </c>
    </row>
    <row r="437" spans="1:8" x14ac:dyDescent="0.25">
      <c r="A437" s="1">
        <v>43647</v>
      </c>
      <c r="B437" t="s">
        <v>89</v>
      </c>
      <c r="C437" t="s">
        <v>46</v>
      </c>
      <c r="D437">
        <v>249</v>
      </c>
      <c r="E437">
        <v>249</v>
      </c>
      <c r="F437">
        <v>0</v>
      </c>
      <c r="G437">
        <v>0</v>
      </c>
      <c r="H437" t="s">
        <v>82</v>
      </c>
    </row>
    <row r="438" spans="1:8" x14ac:dyDescent="0.25">
      <c r="A438" s="1">
        <v>43647</v>
      </c>
      <c r="B438" t="s">
        <v>89</v>
      </c>
      <c r="C438" t="s">
        <v>47</v>
      </c>
      <c r="D438">
        <v>300</v>
      </c>
      <c r="E438">
        <v>300</v>
      </c>
      <c r="F438">
        <v>0</v>
      </c>
      <c r="G438">
        <v>0</v>
      </c>
      <c r="H438" t="s">
        <v>82</v>
      </c>
    </row>
    <row r="439" spans="1:8" x14ac:dyDescent="0.25">
      <c r="A439" s="1">
        <v>43647</v>
      </c>
      <c r="B439" t="s">
        <v>89</v>
      </c>
      <c r="C439" t="s">
        <v>48</v>
      </c>
      <c r="D439">
        <v>159</v>
      </c>
      <c r="E439">
        <v>159</v>
      </c>
      <c r="F439">
        <v>0</v>
      </c>
      <c r="G439">
        <v>0</v>
      </c>
      <c r="H439" t="s">
        <v>82</v>
      </c>
    </row>
    <row r="440" spans="1:8" x14ac:dyDescent="0.25">
      <c r="A440" s="1">
        <v>43647</v>
      </c>
      <c r="B440" t="s">
        <v>89</v>
      </c>
      <c r="C440" t="s">
        <v>49</v>
      </c>
      <c r="D440">
        <v>71</v>
      </c>
      <c r="E440">
        <v>71</v>
      </c>
      <c r="F440">
        <v>0</v>
      </c>
      <c r="G440">
        <v>0</v>
      </c>
      <c r="H440" t="s">
        <v>82</v>
      </c>
    </row>
    <row r="441" spans="1:8" x14ac:dyDescent="0.25">
      <c r="A441" s="1">
        <v>43647</v>
      </c>
      <c r="B441" t="s">
        <v>89</v>
      </c>
      <c r="C441" t="s">
        <v>50</v>
      </c>
      <c r="D441">
        <v>697</v>
      </c>
      <c r="E441">
        <v>697</v>
      </c>
      <c r="F441">
        <v>0</v>
      </c>
      <c r="G441">
        <v>0</v>
      </c>
      <c r="H441" t="s">
        <v>82</v>
      </c>
    </row>
    <row r="442" spans="1:8" x14ac:dyDescent="0.25">
      <c r="A442" s="1">
        <v>43647</v>
      </c>
      <c r="B442" t="s">
        <v>90</v>
      </c>
      <c r="C442" t="s">
        <v>46</v>
      </c>
      <c r="D442">
        <v>524</v>
      </c>
      <c r="E442">
        <v>524</v>
      </c>
      <c r="F442">
        <v>0</v>
      </c>
      <c r="G442">
        <v>0</v>
      </c>
      <c r="H442" t="s">
        <v>82</v>
      </c>
    </row>
    <row r="443" spans="1:8" x14ac:dyDescent="0.25">
      <c r="A443" s="1">
        <v>43647</v>
      </c>
      <c r="B443" t="s">
        <v>90</v>
      </c>
      <c r="C443" t="s">
        <v>47</v>
      </c>
      <c r="D443">
        <v>628</v>
      </c>
      <c r="E443">
        <v>628</v>
      </c>
      <c r="F443">
        <v>0</v>
      </c>
      <c r="G443">
        <v>0</v>
      </c>
      <c r="H443" t="s">
        <v>82</v>
      </c>
    </row>
    <row r="444" spans="1:8" x14ac:dyDescent="0.25">
      <c r="A444" s="1">
        <v>43647</v>
      </c>
      <c r="B444" t="s">
        <v>90</v>
      </c>
      <c r="C444" t="s">
        <v>48</v>
      </c>
      <c r="D444">
        <v>317</v>
      </c>
      <c r="E444">
        <v>317</v>
      </c>
      <c r="F444">
        <v>0</v>
      </c>
      <c r="G444">
        <v>0</v>
      </c>
      <c r="H444" t="s">
        <v>82</v>
      </c>
    </row>
    <row r="445" spans="1:8" x14ac:dyDescent="0.25">
      <c r="A445" s="1">
        <v>43647</v>
      </c>
      <c r="B445" t="s">
        <v>90</v>
      </c>
      <c r="C445" t="s">
        <v>50</v>
      </c>
      <c r="D445">
        <v>607</v>
      </c>
      <c r="E445">
        <v>607</v>
      </c>
      <c r="F445">
        <v>0</v>
      </c>
      <c r="G445">
        <v>0</v>
      </c>
      <c r="H445" t="s">
        <v>82</v>
      </c>
    </row>
    <row r="446" spans="1:8" x14ac:dyDescent="0.25">
      <c r="A446" s="1">
        <v>43647</v>
      </c>
      <c r="B446" t="s">
        <v>91</v>
      </c>
      <c r="C446" t="s">
        <v>46</v>
      </c>
      <c r="D446">
        <v>59</v>
      </c>
      <c r="E446">
        <v>59</v>
      </c>
      <c r="F446">
        <v>0</v>
      </c>
      <c r="G446">
        <v>0</v>
      </c>
      <c r="H446" t="s">
        <v>82</v>
      </c>
    </row>
    <row r="447" spans="1:8" x14ac:dyDescent="0.25">
      <c r="A447" s="1">
        <v>43647</v>
      </c>
      <c r="B447" t="s">
        <v>91</v>
      </c>
      <c r="C447" t="s">
        <v>47</v>
      </c>
      <c r="D447">
        <v>193</v>
      </c>
      <c r="E447">
        <v>193</v>
      </c>
      <c r="F447">
        <v>0</v>
      </c>
      <c r="G447">
        <v>0</v>
      </c>
      <c r="H447" t="s">
        <v>82</v>
      </c>
    </row>
    <row r="448" spans="1:8" x14ac:dyDescent="0.25">
      <c r="A448" s="1">
        <v>43647</v>
      </c>
      <c r="B448" t="s">
        <v>91</v>
      </c>
      <c r="C448" t="s">
        <v>48</v>
      </c>
      <c r="D448">
        <v>132</v>
      </c>
      <c r="E448">
        <v>132</v>
      </c>
      <c r="F448">
        <v>0</v>
      </c>
      <c r="G448">
        <v>0</v>
      </c>
      <c r="H448" t="s">
        <v>82</v>
      </c>
    </row>
    <row r="449" spans="1:8" x14ac:dyDescent="0.25">
      <c r="A449" s="1">
        <v>43647</v>
      </c>
      <c r="B449" t="s">
        <v>91</v>
      </c>
      <c r="C449" t="s">
        <v>50</v>
      </c>
      <c r="D449">
        <v>517</v>
      </c>
      <c r="E449">
        <v>517</v>
      </c>
      <c r="F449">
        <v>0</v>
      </c>
      <c r="G449">
        <v>0</v>
      </c>
      <c r="H449" t="s">
        <v>82</v>
      </c>
    </row>
    <row r="450" spans="1:8" x14ac:dyDescent="0.25">
      <c r="A450" s="1">
        <v>43647</v>
      </c>
      <c r="B450" t="s">
        <v>92</v>
      </c>
      <c r="C450" t="s">
        <v>46</v>
      </c>
      <c r="D450">
        <v>980</v>
      </c>
      <c r="E450">
        <v>980</v>
      </c>
      <c r="F450">
        <v>0</v>
      </c>
      <c r="G450">
        <v>0</v>
      </c>
      <c r="H450" t="s">
        <v>82</v>
      </c>
    </row>
    <row r="451" spans="1:8" x14ac:dyDescent="0.25">
      <c r="A451" s="1">
        <v>43647</v>
      </c>
      <c r="B451" t="s">
        <v>92</v>
      </c>
      <c r="C451" t="s">
        <v>47</v>
      </c>
      <c r="D451">
        <v>721</v>
      </c>
      <c r="E451">
        <v>721</v>
      </c>
      <c r="F451">
        <v>0</v>
      </c>
      <c r="G451">
        <v>0</v>
      </c>
      <c r="H451" t="s">
        <v>82</v>
      </c>
    </row>
    <row r="452" spans="1:8" x14ac:dyDescent="0.25">
      <c r="A452" s="1">
        <v>43647</v>
      </c>
      <c r="B452" t="s">
        <v>92</v>
      </c>
      <c r="C452" t="s">
        <v>48</v>
      </c>
      <c r="D452">
        <v>717</v>
      </c>
      <c r="E452">
        <v>717</v>
      </c>
      <c r="F452">
        <v>0</v>
      </c>
      <c r="G452">
        <v>0</v>
      </c>
      <c r="H452" t="s">
        <v>82</v>
      </c>
    </row>
    <row r="453" spans="1:8" x14ac:dyDescent="0.25">
      <c r="A453" s="1">
        <v>43647</v>
      </c>
      <c r="B453" t="s">
        <v>92</v>
      </c>
      <c r="C453" t="s">
        <v>50</v>
      </c>
      <c r="D453">
        <v>906</v>
      </c>
      <c r="E453">
        <v>906</v>
      </c>
      <c r="F453">
        <v>0</v>
      </c>
      <c r="G453">
        <v>0</v>
      </c>
      <c r="H453" t="s">
        <v>82</v>
      </c>
    </row>
    <row r="454" spans="1:8" x14ac:dyDescent="0.25">
      <c r="A454" s="1">
        <v>43647</v>
      </c>
      <c r="B454" t="s">
        <v>93</v>
      </c>
      <c r="C454" t="s">
        <v>46</v>
      </c>
      <c r="D454">
        <v>37</v>
      </c>
      <c r="E454">
        <v>37</v>
      </c>
      <c r="F454">
        <v>0</v>
      </c>
      <c r="G454">
        <v>0</v>
      </c>
      <c r="H454" t="s">
        <v>82</v>
      </c>
    </row>
    <row r="455" spans="1:8" x14ac:dyDescent="0.25">
      <c r="A455" s="1">
        <v>43647</v>
      </c>
      <c r="B455" t="s">
        <v>93</v>
      </c>
      <c r="C455" t="s">
        <v>47</v>
      </c>
      <c r="D455">
        <v>408</v>
      </c>
      <c r="E455">
        <v>408</v>
      </c>
      <c r="F455">
        <v>0</v>
      </c>
      <c r="G455">
        <v>0</v>
      </c>
      <c r="H455" t="s">
        <v>82</v>
      </c>
    </row>
    <row r="456" spans="1:8" x14ac:dyDescent="0.25">
      <c r="A456" s="1">
        <v>43647</v>
      </c>
      <c r="B456" t="s">
        <v>93</v>
      </c>
      <c r="C456" t="s">
        <v>48</v>
      </c>
      <c r="D456">
        <v>111</v>
      </c>
      <c r="E456">
        <v>111</v>
      </c>
      <c r="F456">
        <v>0</v>
      </c>
      <c r="G456">
        <v>0</v>
      </c>
      <c r="H456" t="s">
        <v>82</v>
      </c>
    </row>
    <row r="457" spans="1:8" x14ac:dyDescent="0.25">
      <c r="A457" s="1">
        <v>43647</v>
      </c>
      <c r="B457" t="s">
        <v>93</v>
      </c>
      <c r="C457" t="s">
        <v>50</v>
      </c>
      <c r="D457">
        <v>791</v>
      </c>
      <c r="E457">
        <v>791</v>
      </c>
      <c r="F457">
        <v>0</v>
      </c>
      <c r="G457">
        <v>0</v>
      </c>
      <c r="H457" t="s">
        <v>82</v>
      </c>
    </row>
    <row r="458" spans="1:8" x14ac:dyDescent="0.25">
      <c r="A458" s="1">
        <v>43647</v>
      </c>
      <c r="B458" t="s">
        <v>94</v>
      </c>
      <c r="C458" t="s">
        <v>46</v>
      </c>
      <c r="D458">
        <v>210</v>
      </c>
      <c r="E458">
        <v>210</v>
      </c>
      <c r="F458">
        <v>0</v>
      </c>
      <c r="G458">
        <v>0</v>
      </c>
      <c r="H458" t="s">
        <v>82</v>
      </c>
    </row>
    <row r="459" spans="1:8" x14ac:dyDescent="0.25">
      <c r="A459" s="1">
        <v>43647</v>
      </c>
      <c r="B459" t="s">
        <v>94</v>
      </c>
      <c r="C459" t="s">
        <v>47</v>
      </c>
      <c r="D459">
        <v>214</v>
      </c>
      <c r="E459">
        <v>214</v>
      </c>
      <c r="F459">
        <v>0</v>
      </c>
      <c r="G459">
        <v>0</v>
      </c>
      <c r="H459" t="s">
        <v>82</v>
      </c>
    </row>
    <row r="460" spans="1:8" x14ac:dyDescent="0.25">
      <c r="A460" s="1">
        <v>43647</v>
      </c>
      <c r="B460" t="s">
        <v>94</v>
      </c>
      <c r="C460" t="s">
        <v>48</v>
      </c>
      <c r="D460">
        <v>177</v>
      </c>
      <c r="E460">
        <v>177</v>
      </c>
      <c r="F460">
        <v>0</v>
      </c>
      <c r="G460">
        <v>0</v>
      </c>
      <c r="H460" t="s">
        <v>82</v>
      </c>
    </row>
    <row r="461" spans="1:8" x14ac:dyDescent="0.25">
      <c r="A461" s="1">
        <v>43647</v>
      </c>
      <c r="B461" t="s">
        <v>94</v>
      </c>
      <c r="C461" t="s">
        <v>50</v>
      </c>
      <c r="D461">
        <v>453</v>
      </c>
      <c r="E461">
        <v>453</v>
      </c>
      <c r="F461">
        <v>0</v>
      </c>
      <c r="G461">
        <v>0</v>
      </c>
      <c r="H461" t="s">
        <v>82</v>
      </c>
    </row>
    <row r="462" spans="1:8" x14ac:dyDescent="0.25">
      <c r="A462" s="1">
        <v>43647</v>
      </c>
      <c r="B462" t="s">
        <v>95</v>
      </c>
      <c r="C462" t="s">
        <v>46</v>
      </c>
      <c r="D462">
        <v>267</v>
      </c>
      <c r="E462">
        <v>267</v>
      </c>
      <c r="F462">
        <v>0</v>
      </c>
      <c r="G462">
        <v>0</v>
      </c>
      <c r="H462" t="s">
        <v>82</v>
      </c>
    </row>
    <row r="463" spans="1:8" x14ac:dyDescent="0.25">
      <c r="A463" s="1">
        <v>43647</v>
      </c>
      <c r="B463" t="s">
        <v>95</v>
      </c>
      <c r="C463" t="s">
        <v>47</v>
      </c>
      <c r="D463">
        <v>848</v>
      </c>
      <c r="E463">
        <v>848</v>
      </c>
      <c r="F463">
        <v>0</v>
      </c>
      <c r="G463">
        <v>0</v>
      </c>
      <c r="H463" t="s">
        <v>82</v>
      </c>
    </row>
    <row r="464" spans="1:8" x14ac:dyDescent="0.25">
      <c r="A464" s="1">
        <v>43647</v>
      </c>
      <c r="B464" t="s">
        <v>95</v>
      </c>
      <c r="C464" t="s">
        <v>48</v>
      </c>
      <c r="D464">
        <v>338</v>
      </c>
      <c r="E464">
        <v>338</v>
      </c>
      <c r="F464">
        <v>0</v>
      </c>
      <c r="G464">
        <v>0</v>
      </c>
      <c r="H464" t="s">
        <v>82</v>
      </c>
    </row>
    <row r="465" spans="1:8" x14ac:dyDescent="0.25">
      <c r="A465" s="1">
        <v>43647</v>
      </c>
      <c r="B465" t="s">
        <v>95</v>
      </c>
      <c r="C465" t="s">
        <v>50</v>
      </c>
      <c r="D465">
        <v>2286</v>
      </c>
      <c r="E465">
        <v>2286</v>
      </c>
      <c r="F465">
        <v>0</v>
      </c>
      <c r="G465">
        <v>0</v>
      </c>
      <c r="H465" t="s">
        <v>82</v>
      </c>
    </row>
    <row r="466" spans="1:8" x14ac:dyDescent="0.25">
      <c r="A466" s="1">
        <v>43647</v>
      </c>
      <c r="B466" t="s">
        <v>13</v>
      </c>
      <c r="C466" t="s">
        <v>46</v>
      </c>
      <c r="D466">
        <v>201</v>
      </c>
      <c r="E466">
        <v>201</v>
      </c>
      <c r="F466">
        <v>0</v>
      </c>
      <c r="G466">
        <v>0</v>
      </c>
      <c r="H466" t="s">
        <v>82</v>
      </c>
    </row>
    <row r="467" spans="1:8" x14ac:dyDescent="0.25">
      <c r="A467" s="1">
        <v>43647</v>
      </c>
      <c r="B467" t="s">
        <v>13</v>
      </c>
      <c r="C467" t="s">
        <v>47</v>
      </c>
      <c r="D467">
        <v>107</v>
      </c>
      <c r="E467">
        <v>107</v>
      </c>
      <c r="F467">
        <v>0</v>
      </c>
      <c r="G467">
        <v>0</v>
      </c>
      <c r="H467" t="s">
        <v>82</v>
      </c>
    </row>
    <row r="468" spans="1:8" x14ac:dyDescent="0.25">
      <c r="A468" s="1">
        <v>43647</v>
      </c>
      <c r="B468" t="s">
        <v>13</v>
      </c>
      <c r="C468" t="s">
        <v>48</v>
      </c>
      <c r="D468">
        <v>88</v>
      </c>
      <c r="E468">
        <v>88</v>
      </c>
      <c r="F468">
        <v>0</v>
      </c>
      <c r="G468">
        <v>0</v>
      </c>
      <c r="H468" t="s">
        <v>82</v>
      </c>
    </row>
    <row r="469" spans="1:8" x14ac:dyDescent="0.25">
      <c r="A469" s="1">
        <v>43647</v>
      </c>
      <c r="B469" t="s">
        <v>13</v>
      </c>
      <c r="C469" t="s">
        <v>50</v>
      </c>
      <c r="D469">
        <v>114</v>
      </c>
      <c r="E469">
        <v>114</v>
      </c>
      <c r="F469">
        <v>0</v>
      </c>
      <c r="G469">
        <v>0</v>
      </c>
      <c r="H469" t="s">
        <v>82</v>
      </c>
    </row>
    <row r="470" spans="1:8" x14ac:dyDescent="0.25">
      <c r="A470" s="1">
        <v>43647</v>
      </c>
      <c r="B470" t="s">
        <v>96</v>
      </c>
      <c r="C470" t="s">
        <v>46</v>
      </c>
      <c r="D470">
        <v>565</v>
      </c>
      <c r="E470">
        <v>565</v>
      </c>
      <c r="F470">
        <v>0</v>
      </c>
      <c r="G470">
        <v>0</v>
      </c>
      <c r="H470" t="s">
        <v>82</v>
      </c>
    </row>
    <row r="471" spans="1:8" x14ac:dyDescent="0.25">
      <c r="A471" s="1">
        <v>43647</v>
      </c>
      <c r="B471" t="s">
        <v>96</v>
      </c>
      <c r="C471" t="s">
        <v>47</v>
      </c>
      <c r="D471">
        <v>288</v>
      </c>
      <c r="E471">
        <v>288</v>
      </c>
      <c r="F471">
        <v>0</v>
      </c>
      <c r="G471">
        <v>0</v>
      </c>
      <c r="H471" t="s">
        <v>82</v>
      </c>
    </row>
    <row r="472" spans="1:8" x14ac:dyDescent="0.25">
      <c r="A472" s="1">
        <v>43647</v>
      </c>
      <c r="B472" t="s">
        <v>96</v>
      </c>
      <c r="C472" t="s">
        <v>48</v>
      </c>
      <c r="D472">
        <v>208</v>
      </c>
      <c r="E472">
        <v>208</v>
      </c>
      <c r="F472">
        <v>0</v>
      </c>
      <c r="G472">
        <v>0</v>
      </c>
      <c r="H472" t="s">
        <v>82</v>
      </c>
    </row>
    <row r="473" spans="1:8" x14ac:dyDescent="0.25">
      <c r="A473" s="1">
        <v>43647</v>
      </c>
      <c r="B473" t="s">
        <v>96</v>
      </c>
      <c r="C473" t="s">
        <v>50</v>
      </c>
      <c r="D473">
        <v>259</v>
      </c>
      <c r="E473">
        <v>259</v>
      </c>
      <c r="F473">
        <v>0</v>
      </c>
      <c r="G473">
        <v>0</v>
      </c>
      <c r="H473" t="s">
        <v>82</v>
      </c>
    </row>
    <row r="474" spans="1:8" x14ac:dyDescent="0.25">
      <c r="A474" s="1">
        <v>43647</v>
      </c>
      <c r="B474" t="s">
        <v>97</v>
      </c>
      <c r="C474" t="s">
        <v>46</v>
      </c>
      <c r="D474">
        <v>401</v>
      </c>
      <c r="E474">
        <v>401</v>
      </c>
      <c r="F474">
        <v>0</v>
      </c>
      <c r="G474">
        <v>0</v>
      </c>
      <c r="H474" t="s">
        <v>82</v>
      </c>
    </row>
    <row r="475" spans="1:8" x14ac:dyDescent="0.25">
      <c r="A475" s="1">
        <v>43647</v>
      </c>
      <c r="B475" t="s">
        <v>97</v>
      </c>
      <c r="C475" t="s">
        <v>47</v>
      </c>
      <c r="D475">
        <v>551</v>
      </c>
      <c r="E475">
        <v>551</v>
      </c>
      <c r="F475">
        <v>0</v>
      </c>
      <c r="G475">
        <v>0</v>
      </c>
      <c r="H475" t="s">
        <v>82</v>
      </c>
    </row>
    <row r="476" spans="1:8" x14ac:dyDescent="0.25">
      <c r="A476" s="1">
        <v>43647</v>
      </c>
      <c r="B476" t="s">
        <v>97</v>
      </c>
      <c r="C476" t="s">
        <v>48</v>
      </c>
      <c r="D476">
        <v>287</v>
      </c>
      <c r="E476">
        <v>287</v>
      </c>
      <c r="F476">
        <v>0</v>
      </c>
      <c r="G476">
        <v>0</v>
      </c>
      <c r="H476" t="s">
        <v>82</v>
      </c>
    </row>
    <row r="477" spans="1:8" x14ac:dyDescent="0.25">
      <c r="A477" s="1">
        <v>43647</v>
      </c>
      <c r="B477" t="s">
        <v>97</v>
      </c>
      <c r="C477" t="s">
        <v>50</v>
      </c>
      <c r="D477">
        <v>741</v>
      </c>
      <c r="E477">
        <v>741</v>
      </c>
      <c r="F477">
        <v>0</v>
      </c>
      <c r="G477">
        <v>0</v>
      </c>
      <c r="H477" t="s">
        <v>82</v>
      </c>
    </row>
    <row r="478" spans="1:8" x14ac:dyDescent="0.25">
      <c r="A478" s="1">
        <v>43678</v>
      </c>
      <c r="B478" t="s">
        <v>81</v>
      </c>
      <c r="C478" t="s">
        <v>46</v>
      </c>
      <c r="D478">
        <v>4137</v>
      </c>
      <c r="E478">
        <v>4137</v>
      </c>
      <c r="F478">
        <v>0</v>
      </c>
      <c r="G478">
        <v>0</v>
      </c>
      <c r="H478" t="s">
        <v>82</v>
      </c>
    </row>
    <row r="479" spans="1:8" x14ac:dyDescent="0.25">
      <c r="A479" s="1">
        <v>43678</v>
      </c>
      <c r="B479" t="s">
        <v>81</v>
      </c>
      <c r="C479" t="s">
        <v>47</v>
      </c>
      <c r="D479">
        <v>4903</v>
      </c>
      <c r="E479">
        <v>4903</v>
      </c>
      <c r="F479">
        <v>0</v>
      </c>
      <c r="G479">
        <v>0</v>
      </c>
      <c r="H479" t="s">
        <v>82</v>
      </c>
    </row>
    <row r="480" spans="1:8" x14ac:dyDescent="0.25">
      <c r="A480" s="1">
        <v>43678</v>
      </c>
      <c r="B480" t="s">
        <v>81</v>
      </c>
      <c r="C480" t="s">
        <v>48</v>
      </c>
      <c r="D480">
        <v>2923</v>
      </c>
      <c r="E480">
        <v>2923</v>
      </c>
      <c r="F480">
        <v>0</v>
      </c>
      <c r="G480">
        <v>0</v>
      </c>
      <c r="H480" t="s">
        <v>82</v>
      </c>
    </row>
    <row r="481" spans="1:8" x14ac:dyDescent="0.25">
      <c r="A481" s="1">
        <v>43678</v>
      </c>
      <c r="B481" t="s">
        <v>81</v>
      </c>
      <c r="C481" t="s">
        <v>49</v>
      </c>
      <c r="D481">
        <v>1541</v>
      </c>
      <c r="E481">
        <v>1541</v>
      </c>
      <c r="F481">
        <v>0</v>
      </c>
      <c r="G481">
        <v>0</v>
      </c>
      <c r="H481" t="s">
        <v>82</v>
      </c>
    </row>
    <row r="482" spans="1:8" x14ac:dyDescent="0.25">
      <c r="A482" s="1">
        <v>43678</v>
      </c>
      <c r="B482" t="s">
        <v>81</v>
      </c>
      <c r="C482" t="s">
        <v>50</v>
      </c>
      <c r="D482">
        <v>9937</v>
      </c>
      <c r="E482">
        <v>9937</v>
      </c>
      <c r="F482">
        <v>0</v>
      </c>
      <c r="G482">
        <v>0</v>
      </c>
      <c r="H482" t="s">
        <v>82</v>
      </c>
    </row>
    <row r="483" spans="1:8" x14ac:dyDescent="0.25">
      <c r="A483" s="1">
        <v>43678</v>
      </c>
      <c r="B483" t="s">
        <v>84</v>
      </c>
      <c r="C483" t="s">
        <v>46</v>
      </c>
      <c r="D483">
        <v>32</v>
      </c>
      <c r="E483">
        <v>32</v>
      </c>
      <c r="F483">
        <v>0</v>
      </c>
      <c r="G483">
        <v>0</v>
      </c>
      <c r="H483" t="s">
        <v>82</v>
      </c>
    </row>
    <row r="484" spans="1:8" x14ac:dyDescent="0.25">
      <c r="A484" s="1">
        <v>43678</v>
      </c>
      <c r="B484" t="s">
        <v>84</v>
      </c>
      <c r="C484" t="s">
        <v>47</v>
      </c>
      <c r="D484">
        <v>66</v>
      </c>
      <c r="E484">
        <v>66</v>
      </c>
      <c r="F484">
        <v>0</v>
      </c>
      <c r="G484">
        <v>0</v>
      </c>
      <c r="H484" t="s">
        <v>82</v>
      </c>
    </row>
    <row r="485" spans="1:8" x14ac:dyDescent="0.25">
      <c r="A485" s="1">
        <v>43678</v>
      </c>
      <c r="B485" t="s">
        <v>84</v>
      </c>
      <c r="C485" t="s">
        <v>48</v>
      </c>
      <c r="D485">
        <v>59</v>
      </c>
      <c r="E485">
        <v>59</v>
      </c>
      <c r="F485">
        <v>0</v>
      </c>
      <c r="G485">
        <v>0</v>
      </c>
      <c r="H485" t="s">
        <v>82</v>
      </c>
    </row>
    <row r="486" spans="1:8" x14ac:dyDescent="0.25">
      <c r="A486" s="1">
        <v>43678</v>
      </c>
      <c r="B486" t="s">
        <v>84</v>
      </c>
      <c r="C486" t="s">
        <v>50</v>
      </c>
      <c r="D486">
        <v>72</v>
      </c>
      <c r="E486">
        <v>72</v>
      </c>
      <c r="F486">
        <v>0</v>
      </c>
      <c r="G486">
        <v>0</v>
      </c>
      <c r="H486" t="s">
        <v>82</v>
      </c>
    </row>
    <row r="487" spans="1:8" x14ac:dyDescent="0.25">
      <c r="A487" s="1">
        <v>43678</v>
      </c>
      <c r="B487" t="s">
        <v>85</v>
      </c>
      <c r="C487" t="s">
        <v>46</v>
      </c>
      <c r="D487">
        <v>151</v>
      </c>
      <c r="E487">
        <v>151</v>
      </c>
      <c r="F487">
        <v>0</v>
      </c>
      <c r="G487">
        <v>0</v>
      </c>
      <c r="H487" t="s">
        <v>82</v>
      </c>
    </row>
    <row r="488" spans="1:8" x14ac:dyDescent="0.25">
      <c r="A488" s="1">
        <v>43678</v>
      </c>
      <c r="B488" t="s">
        <v>85</v>
      </c>
      <c r="C488" t="s">
        <v>47</v>
      </c>
      <c r="D488">
        <v>75</v>
      </c>
      <c r="E488">
        <v>75</v>
      </c>
      <c r="F488">
        <v>0</v>
      </c>
      <c r="G488">
        <v>0</v>
      </c>
      <c r="H488" t="s">
        <v>82</v>
      </c>
    </row>
    <row r="489" spans="1:8" x14ac:dyDescent="0.25">
      <c r="A489" s="1">
        <v>43678</v>
      </c>
      <c r="B489" t="s">
        <v>85</v>
      </c>
      <c r="C489" t="s">
        <v>48</v>
      </c>
      <c r="D489">
        <v>118</v>
      </c>
      <c r="E489">
        <v>118</v>
      </c>
      <c r="F489">
        <v>0</v>
      </c>
      <c r="G489">
        <v>0</v>
      </c>
      <c r="H489" t="s">
        <v>82</v>
      </c>
    </row>
    <row r="490" spans="1:8" x14ac:dyDescent="0.25">
      <c r="A490" s="1">
        <v>43678</v>
      </c>
      <c r="B490" t="s">
        <v>85</v>
      </c>
      <c r="C490" t="s">
        <v>50</v>
      </c>
      <c r="D490">
        <v>13</v>
      </c>
      <c r="E490">
        <v>13</v>
      </c>
      <c r="F490">
        <v>0</v>
      </c>
      <c r="G490">
        <v>0</v>
      </c>
      <c r="H490" t="s">
        <v>82</v>
      </c>
    </row>
    <row r="491" spans="1:8" x14ac:dyDescent="0.25">
      <c r="A491" s="1">
        <v>43678</v>
      </c>
      <c r="B491" t="s">
        <v>86</v>
      </c>
      <c r="C491" t="s">
        <v>46</v>
      </c>
      <c r="D491">
        <v>122</v>
      </c>
      <c r="E491">
        <v>122</v>
      </c>
      <c r="F491">
        <v>0</v>
      </c>
      <c r="G491">
        <v>0</v>
      </c>
      <c r="H491" t="s">
        <v>82</v>
      </c>
    </row>
    <row r="492" spans="1:8" x14ac:dyDescent="0.25">
      <c r="A492" s="1">
        <v>43678</v>
      </c>
      <c r="B492" t="s">
        <v>86</v>
      </c>
      <c r="C492" t="s">
        <v>47</v>
      </c>
      <c r="D492">
        <v>192</v>
      </c>
      <c r="E492">
        <v>192</v>
      </c>
      <c r="F492">
        <v>0</v>
      </c>
      <c r="G492">
        <v>0</v>
      </c>
      <c r="H492" t="s">
        <v>82</v>
      </c>
    </row>
    <row r="493" spans="1:8" x14ac:dyDescent="0.25">
      <c r="A493" s="1">
        <v>43678</v>
      </c>
      <c r="B493" t="s">
        <v>86</v>
      </c>
      <c r="C493" t="s">
        <v>48</v>
      </c>
      <c r="D493">
        <v>149</v>
      </c>
      <c r="E493">
        <v>149</v>
      </c>
      <c r="F493">
        <v>0</v>
      </c>
      <c r="G493">
        <v>0</v>
      </c>
      <c r="H493" t="s">
        <v>82</v>
      </c>
    </row>
    <row r="494" spans="1:8" x14ac:dyDescent="0.25">
      <c r="A494" s="1">
        <v>43678</v>
      </c>
      <c r="B494" t="s">
        <v>86</v>
      </c>
      <c r="C494" t="s">
        <v>49</v>
      </c>
      <c r="D494">
        <v>1107</v>
      </c>
      <c r="E494">
        <v>1107</v>
      </c>
      <c r="F494">
        <v>0</v>
      </c>
      <c r="G494">
        <v>0</v>
      </c>
      <c r="H494" t="s">
        <v>82</v>
      </c>
    </row>
    <row r="495" spans="1:8" x14ac:dyDescent="0.25">
      <c r="A495" s="1">
        <v>43678</v>
      </c>
      <c r="B495" t="s">
        <v>86</v>
      </c>
      <c r="C495" t="s">
        <v>50</v>
      </c>
      <c r="D495">
        <v>1904</v>
      </c>
      <c r="E495">
        <v>1904</v>
      </c>
      <c r="F495">
        <v>0</v>
      </c>
      <c r="G495">
        <v>0</v>
      </c>
      <c r="H495" t="s">
        <v>82</v>
      </c>
    </row>
    <row r="496" spans="1:8" x14ac:dyDescent="0.25">
      <c r="A496" s="1">
        <v>43678</v>
      </c>
      <c r="B496" t="s">
        <v>87</v>
      </c>
      <c r="C496" t="s">
        <v>46</v>
      </c>
      <c r="D496">
        <v>601</v>
      </c>
      <c r="E496">
        <v>601</v>
      </c>
      <c r="F496">
        <v>0</v>
      </c>
      <c r="G496">
        <v>0</v>
      </c>
      <c r="H496" t="s">
        <v>82</v>
      </c>
    </row>
    <row r="497" spans="1:8" x14ac:dyDescent="0.25">
      <c r="A497" s="1">
        <v>43678</v>
      </c>
      <c r="B497" t="s">
        <v>87</v>
      </c>
      <c r="C497" t="s">
        <v>47</v>
      </c>
      <c r="D497">
        <v>521</v>
      </c>
      <c r="E497">
        <v>521</v>
      </c>
      <c r="F497">
        <v>0</v>
      </c>
      <c r="G497">
        <v>0</v>
      </c>
      <c r="H497" t="s">
        <v>82</v>
      </c>
    </row>
    <row r="498" spans="1:8" x14ac:dyDescent="0.25">
      <c r="A498" s="1">
        <v>43678</v>
      </c>
      <c r="B498" t="s">
        <v>87</v>
      </c>
      <c r="C498" t="s">
        <v>48</v>
      </c>
      <c r="D498">
        <v>313</v>
      </c>
      <c r="E498">
        <v>313</v>
      </c>
      <c r="F498">
        <v>0</v>
      </c>
      <c r="G498">
        <v>0</v>
      </c>
      <c r="H498" t="s">
        <v>82</v>
      </c>
    </row>
    <row r="499" spans="1:8" x14ac:dyDescent="0.25">
      <c r="A499" s="1">
        <v>43678</v>
      </c>
      <c r="B499" t="s">
        <v>87</v>
      </c>
      <c r="C499" t="s">
        <v>49</v>
      </c>
      <c r="D499">
        <v>361</v>
      </c>
      <c r="E499">
        <v>361</v>
      </c>
      <c r="F499">
        <v>0</v>
      </c>
      <c r="G499">
        <v>0</v>
      </c>
      <c r="H499" t="s">
        <v>82</v>
      </c>
    </row>
    <row r="500" spans="1:8" x14ac:dyDescent="0.25">
      <c r="A500" s="1">
        <v>43678</v>
      </c>
      <c r="B500" t="s">
        <v>87</v>
      </c>
      <c r="C500" t="s">
        <v>50</v>
      </c>
      <c r="D500">
        <v>1155</v>
      </c>
      <c r="E500">
        <v>1155</v>
      </c>
      <c r="F500">
        <v>0</v>
      </c>
      <c r="G500">
        <v>0</v>
      </c>
      <c r="H500" t="s">
        <v>82</v>
      </c>
    </row>
    <row r="501" spans="1:8" x14ac:dyDescent="0.25">
      <c r="A501" s="1">
        <v>43678</v>
      </c>
      <c r="B501" t="s">
        <v>88</v>
      </c>
      <c r="C501" t="s">
        <v>46</v>
      </c>
      <c r="D501">
        <v>25</v>
      </c>
      <c r="E501">
        <v>25</v>
      </c>
      <c r="F501">
        <v>0</v>
      </c>
      <c r="G501">
        <v>0</v>
      </c>
      <c r="H501" t="s">
        <v>82</v>
      </c>
    </row>
    <row r="502" spans="1:8" x14ac:dyDescent="0.25">
      <c r="A502" s="1">
        <v>43678</v>
      </c>
      <c r="B502" t="s">
        <v>88</v>
      </c>
      <c r="C502" t="s">
        <v>47</v>
      </c>
      <c r="D502">
        <v>102</v>
      </c>
      <c r="E502">
        <v>102</v>
      </c>
      <c r="F502">
        <v>0</v>
      </c>
      <c r="G502">
        <v>0</v>
      </c>
      <c r="H502" t="s">
        <v>82</v>
      </c>
    </row>
    <row r="503" spans="1:8" x14ac:dyDescent="0.25">
      <c r="A503" s="1">
        <v>43678</v>
      </c>
      <c r="B503" t="s">
        <v>88</v>
      </c>
      <c r="C503" t="s">
        <v>48</v>
      </c>
      <c r="D503">
        <v>42</v>
      </c>
      <c r="E503">
        <v>42</v>
      </c>
      <c r="F503">
        <v>0</v>
      </c>
      <c r="G503">
        <v>0</v>
      </c>
      <c r="H503" t="s">
        <v>82</v>
      </c>
    </row>
    <row r="504" spans="1:8" x14ac:dyDescent="0.25">
      <c r="A504" s="1">
        <v>43678</v>
      </c>
      <c r="B504" t="s">
        <v>88</v>
      </c>
      <c r="C504" t="s">
        <v>50</v>
      </c>
      <c r="D504">
        <v>74</v>
      </c>
      <c r="E504">
        <v>74</v>
      </c>
      <c r="F504">
        <v>0</v>
      </c>
      <c r="G504">
        <v>0</v>
      </c>
      <c r="H504" t="s">
        <v>82</v>
      </c>
    </row>
    <row r="505" spans="1:8" x14ac:dyDescent="0.25">
      <c r="A505" s="1">
        <v>43678</v>
      </c>
      <c r="B505" t="s">
        <v>89</v>
      </c>
      <c r="C505" t="s">
        <v>46</v>
      </c>
      <c r="D505">
        <v>209</v>
      </c>
      <c r="E505">
        <v>209</v>
      </c>
      <c r="F505">
        <v>0</v>
      </c>
      <c r="G505">
        <v>0</v>
      </c>
      <c r="H505" t="s">
        <v>82</v>
      </c>
    </row>
    <row r="506" spans="1:8" x14ac:dyDescent="0.25">
      <c r="A506" s="1">
        <v>43678</v>
      </c>
      <c r="B506" t="s">
        <v>89</v>
      </c>
      <c r="C506" t="s">
        <v>47</v>
      </c>
      <c r="D506">
        <v>313</v>
      </c>
      <c r="E506">
        <v>313</v>
      </c>
      <c r="F506">
        <v>0</v>
      </c>
      <c r="G506">
        <v>0</v>
      </c>
      <c r="H506" t="s">
        <v>82</v>
      </c>
    </row>
    <row r="507" spans="1:8" x14ac:dyDescent="0.25">
      <c r="A507" s="1">
        <v>43678</v>
      </c>
      <c r="B507" t="s">
        <v>89</v>
      </c>
      <c r="C507" t="s">
        <v>48</v>
      </c>
      <c r="D507">
        <v>160</v>
      </c>
      <c r="E507">
        <v>160</v>
      </c>
      <c r="F507">
        <v>0</v>
      </c>
      <c r="G507">
        <v>0</v>
      </c>
      <c r="H507" t="s">
        <v>82</v>
      </c>
    </row>
    <row r="508" spans="1:8" x14ac:dyDescent="0.25">
      <c r="A508" s="1">
        <v>43678</v>
      </c>
      <c r="B508" t="s">
        <v>89</v>
      </c>
      <c r="C508" t="s">
        <v>49</v>
      </c>
      <c r="D508">
        <v>73</v>
      </c>
      <c r="E508">
        <v>73</v>
      </c>
      <c r="F508">
        <v>0</v>
      </c>
      <c r="G508">
        <v>0</v>
      </c>
      <c r="H508" t="s">
        <v>82</v>
      </c>
    </row>
    <row r="509" spans="1:8" x14ac:dyDescent="0.25">
      <c r="A509" s="1">
        <v>43678</v>
      </c>
      <c r="B509" t="s">
        <v>89</v>
      </c>
      <c r="C509" t="s">
        <v>50</v>
      </c>
      <c r="D509">
        <v>627</v>
      </c>
      <c r="E509">
        <v>627</v>
      </c>
      <c r="F509">
        <v>0</v>
      </c>
      <c r="G509">
        <v>0</v>
      </c>
      <c r="H509" t="s">
        <v>82</v>
      </c>
    </row>
    <row r="510" spans="1:8" x14ac:dyDescent="0.25">
      <c r="A510" s="1">
        <v>43678</v>
      </c>
      <c r="B510" t="s">
        <v>90</v>
      </c>
      <c r="C510" t="s">
        <v>46</v>
      </c>
      <c r="D510">
        <v>518</v>
      </c>
      <c r="E510">
        <v>518</v>
      </c>
      <c r="F510">
        <v>0</v>
      </c>
      <c r="G510">
        <v>0</v>
      </c>
      <c r="H510" t="s">
        <v>82</v>
      </c>
    </row>
    <row r="511" spans="1:8" x14ac:dyDescent="0.25">
      <c r="A511" s="1">
        <v>43678</v>
      </c>
      <c r="B511" t="s">
        <v>90</v>
      </c>
      <c r="C511" t="s">
        <v>47</v>
      </c>
      <c r="D511">
        <v>552</v>
      </c>
      <c r="E511">
        <v>552</v>
      </c>
      <c r="F511">
        <v>0</v>
      </c>
      <c r="G511">
        <v>0</v>
      </c>
      <c r="H511" t="s">
        <v>82</v>
      </c>
    </row>
    <row r="512" spans="1:8" x14ac:dyDescent="0.25">
      <c r="A512" s="1">
        <v>43678</v>
      </c>
      <c r="B512" t="s">
        <v>90</v>
      </c>
      <c r="C512" t="s">
        <v>48</v>
      </c>
      <c r="D512">
        <v>274</v>
      </c>
      <c r="E512">
        <v>274</v>
      </c>
      <c r="F512">
        <v>0</v>
      </c>
      <c r="G512">
        <v>0</v>
      </c>
      <c r="H512" t="s">
        <v>82</v>
      </c>
    </row>
    <row r="513" spans="1:8" x14ac:dyDescent="0.25">
      <c r="A513" s="1">
        <v>43678</v>
      </c>
      <c r="B513" t="s">
        <v>90</v>
      </c>
      <c r="C513" t="s">
        <v>50</v>
      </c>
      <c r="D513">
        <v>543</v>
      </c>
      <c r="E513">
        <v>543</v>
      </c>
      <c r="F513">
        <v>0</v>
      </c>
      <c r="G513">
        <v>0</v>
      </c>
      <c r="H513" t="s">
        <v>82</v>
      </c>
    </row>
    <row r="514" spans="1:8" x14ac:dyDescent="0.25">
      <c r="A514" s="1">
        <v>43678</v>
      </c>
      <c r="B514" t="s">
        <v>91</v>
      </c>
      <c r="C514" t="s">
        <v>46</v>
      </c>
      <c r="D514">
        <v>62</v>
      </c>
      <c r="E514">
        <v>62</v>
      </c>
      <c r="F514">
        <v>0</v>
      </c>
      <c r="G514">
        <v>0</v>
      </c>
      <c r="H514" t="s">
        <v>82</v>
      </c>
    </row>
    <row r="515" spans="1:8" x14ac:dyDescent="0.25">
      <c r="A515" s="1">
        <v>43678</v>
      </c>
      <c r="B515" t="s">
        <v>91</v>
      </c>
      <c r="C515" t="s">
        <v>47</v>
      </c>
      <c r="D515">
        <v>162</v>
      </c>
      <c r="E515">
        <v>162</v>
      </c>
      <c r="F515">
        <v>0</v>
      </c>
      <c r="G515">
        <v>0</v>
      </c>
      <c r="H515" t="s">
        <v>82</v>
      </c>
    </row>
    <row r="516" spans="1:8" x14ac:dyDescent="0.25">
      <c r="A516" s="1">
        <v>43678</v>
      </c>
      <c r="B516" t="s">
        <v>91</v>
      </c>
      <c r="C516" t="s">
        <v>48</v>
      </c>
      <c r="D516">
        <v>117</v>
      </c>
      <c r="E516">
        <v>117</v>
      </c>
      <c r="F516">
        <v>0</v>
      </c>
      <c r="G516">
        <v>0</v>
      </c>
      <c r="H516" t="s">
        <v>82</v>
      </c>
    </row>
    <row r="517" spans="1:8" x14ac:dyDescent="0.25">
      <c r="A517" s="1">
        <v>43678</v>
      </c>
      <c r="B517" t="s">
        <v>91</v>
      </c>
      <c r="C517" t="s">
        <v>50</v>
      </c>
      <c r="D517">
        <v>437</v>
      </c>
      <c r="E517">
        <v>437</v>
      </c>
      <c r="F517">
        <v>0</v>
      </c>
      <c r="G517">
        <v>0</v>
      </c>
      <c r="H517" t="s">
        <v>82</v>
      </c>
    </row>
    <row r="518" spans="1:8" x14ac:dyDescent="0.25">
      <c r="A518" s="1">
        <v>43678</v>
      </c>
      <c r="B518" t="s">
        <v>92</v>
      </c>
      <c r="C518" t="s">
        <v>46</v>
      </c>
      <c r="D518">
        <v>899</v>
      </c>
      <c r="E518">
        <v>899</v>
      </c>
      <c r="F518">
        <v>0</v>
      </c>
      <c r="G518">
        <v>0</v>
      </c>
      <c r="H518" t="s">
        <v>82</v>
      </c>
    </row>
    <row r="519" spans="1:8" x14ac:dyDescent="0.25">
      <c r="A519" s="1">
        <v>43678</v>
      </c>
      <c r="B519" t="s">
        <v>92</v>
      </c>
      <c r="C519" t="s">
        <v>47</v>
      </c>
      <c r="D519">
        <v>601</v>
      </c>
      <c r="E519">
        <v>601</v>
      </c>
      <c r="F519">
        <v>0</v>
      </c>
      <c r="G519">
        <v>0</v>
      </c>
      <c r="H519" t="s">
        <v>82</v>
      </c>
    </row>
    <row r="520" spans="1:8" x14ac:dyDescent="0.25">
      <c r="A520" s="1">
        <v>43678</v>
      </c>
      <c r="B520" t="s">
        <v>92</v>
      </c>
      <c r="C520" t="s">
        <v>48</v>
      </c>
      <c r="D520">
        <v>631</v>
      </c>
      <c r="E520">
        <v>631</v>
      </c>
      <c r="F520">
        <v>0</v>
      </c>
      <c r="G520">
        <v>0</v>
      </c>
      <c r="H520" t="s">
        <v>82</v>
      </c>
    </row>
    <row r="521" spans="1:8" x14ac:dyDescent="0.25">
      <c r="A521" s="1">
        <v>43678</v>
      </c>
      <c r="B521" t="s">
        <v>92</v>
      </c>
      <c r="C521" t="s">
        <v>50</v>
      </c>
      <c r="D521">
        <v>835</v>
      </c>
      <c r="E521">
        <v>835</v>
      </c>
      <c r="F521">
        <v>0</v>
      </c>
      <c r="G521">
        <v>0</v>
      </c>
      <c r="H521" t="s">
        <v>82</v>
      </c>
    </row>
    <row r="522" spans="1:8" x14ac:dyDescent="0.25">
      <c r="A522" s="1">
        <v>43678</v>
      </c>
      <c r="B522" t="s">
        <v>93</v>
      </c>
      <c r="C522" t="s">
        <v>46</v>
      </c>
      <c r="D522">
        <v>24</v>
      </c>
      <c r="E522">
        <v>24</v>
      </c>
      <c r="F522">
        <v>0</v>
      </c>
      <c r="G522">
        <v>0</v>
      </c>
      <c r="H522" t="s">
        <v>82</v>
      </c>
    </row>
    <row r="523" spans="1:8" x14ac:dyDescent="0.25">
      <c r="A523" s="1">
        <v>43678</v>
      </c>
      <c r="B523" t="s">
        <v>93</v>
      </c>
      <c r="C523" t="s">
        <v>47</v>
      </c>
      <c r="D523">
        <v>425</v>
      </c>
      <c r="E523">
        <v>425</v>
      </c>
      <c r="F523">
        <v>0</v>
      </c>
      <c r="G523">
        <v>0</v>
      </c>
      <c r="H523" t="s">
        <v>82</v>
      </c>
    </row>
    <row r="524" spans="1:8" x14ac:dyDescent="0.25">
      <c r="A524" s="1">
        <v>43678</v>
      </c>
      <c r="B524" t="s">
        <v>93</v>
      </c>
      <c r="C524" t="s">
        <v>48</v>
      </c>
      <c r="D524">
        <v>107</v>
      </c>
      <c r="E524">
        <v>107</v>
      </c>
      <c r="F524">
        <v>0</v>
      </c>
      <c r="G524">
        <v>0</v>
      </c>
      <c r="H524" t="s">
        <v>82</v>
      </c>
    </row>
    <row r="525" spans="1:8" x14ac:dyDescent="0.25">
      <c r="A525" s="1">
        <v>43678</v>
      </c>
      <c r="B525" t="s">
        <v>93</v>
      </c>
      <c r="C525" t="s">
        <v>50</v>
      </c>
      <c r="D525">
        <v>799</v>
      </c>
      <c r="E525">
        <v>799</v>
      </c>
      <c r="F525">
        <v>0</v>
      </c>
      <c r="G525">
        <v>0</v>
      </c>
      <c r="H525" t="s">
        <v>82</v>
      </c>
    </row>
    <row r="526" spans="1:8" x14ac:dyDescent="0.25">
      <c r="A526" s="1">
        <v>43678</v>
      </c>
      <c r="B526" t="s">
        <v>94</v>
      </c>
      <c r="C526" t="s">
        <v>46</v>
      </c>
      <c r="D526">
        <v>241</v>
      </c>
      <c r="E526">
        <v>241</v>
      </c>
      <c r="F526">
        <v>0</v>
      </c>
      <c r="G526">
        <v>0</v>
      </c>
      <c r="H526" t="s">
        <v>82</v>
      </c>
    </row>
    <row r="527" spans="1:8" x14ac:dyDescent="0.25">
      <c r="A527" s="1">
        <v>43678</v>
      </c>
      <c r="B527" t="s">
        <v>94</v>
      </c>
      <c r="C527" t="s">
        <v>47</v>
      </c>
      <c r="D527">
        <v>202</v>
      </c>
      <c r="E527">
        <v>202</v>
      </c>
      <c r="F527">
        <v>0</v>
      </c>
      <c r="G527">
        <v>0</v>
      </c>
      <c r="H527" t="s">
        <v>82</v>
      </c>
    </row>
    <row r="528" spans="1:8" x14ac:dyDescent="0.25">
      <c r="A528" s="1">
        <v>43678</v>
      </c>
      <c r="B528" t="s">
        <v>94</v>
      </c>
      <c r="C528" t="s">
        <v>48</v>
      </c>
      <c r="D528">
        <v>133</v>
      </c>
      <c r="E528">
        <v>133</v>
      </c>
      <c r="F528">
        <v>0</v>
      </c>
      <c r="G528">
        <v>0</v>
      </c>
      <c r="H528" t="s">
        <v>82</v>
      </c>
    </row>
    <row r="529" spans="1:8" x14ac:dyDescent="0.25">
      <c r="A529" s="1">
        <v>43678</v>
      </c>
      <c r="B529" t="s">
        <v>94</v>
      </c>
      <c r="C529" t="s">
        <v>50</v>
      </c>
      <c r="D529">
        <v>436</v>
      </c>
      <c r="E529">
        <v>436</v>
      </c>
      <c r="F529">
        <v>0</v>
      </c>
      <c r="G529">
        <v>0</v>
      </c>
      <c r="H529" t="s">
        <v>82</v>
      </c>
    </row>
    <row r="530" spans="1:8" x14ac:dyDescent="0.25">
      <c r="A530" s="1">
        <v>43678</v>
      </c>
      <c r="B530" t="s">
        <v>95</v>
      </c>
      <c r="C530" t="s">
        <v>46</v>
      </c>
      <c r="D530">
        <v>208</v>
      </c>
      <c r="E530">
        <v>208</v>
      </c>
      <c r="F530">
        <v>0</v>
      </c>
      <c r="G530">
        <v>0</v>
      </c>
      <c r="H530" t="s">
        <v>82</v>
      </c>
    </row>
    <row r="531" spans="1:8" x14ac:dyDescent="0.25">
      <c r="A531" s="1">
        <v>43678</v>
      </c>
      <c r="B531" t="s">
        <v>95</v>
      </c>
      <c r="C531" t="s">
        <v>47</v>
      </c>
      <c r="D531">
        <v>827</v>
      </c>
      <c r="E531">
        <v>827</v>
      </c>
      <c r="F531">
        <v>0</v>
      </c>
      <c r="G531">
        <v>0</v>
      </c>
      <c r="H531" t="s">
        <v>82</v>
      </c>
    </row>
    <row r="532" spans="1:8" x14ac:dyDescent="0.25">
      <c r="A532" s="1">
        <v>43678</v>
      </c>
      <c r="B532" t="s">
        <v>95</v>
      </c>
      <c r="C532" t="s">
        <v>48</v>
      </c>
      <c r="D532">
        <v>308</v>
      </c>
      <c r="E532">
        <v>308</v>
      </c>
      <c r="F532">
        <v>0</v>
      </c>
      <c r="G532">
        <v>0</v>
      </c>
      <c r="H532" t="s">
        <v>82</v>
      </c>
    </row>
    <row r="533" spans="1:8" x14ac:dyDescent="0.25">
      <c r="A533" s="1">
        <v>43678</v>
      </c>
      <c r="B533" t="s">
        <v>95</v>
      </c>
      <c r="C533" t="s">
        <v>50</v>
      </c>
      <c r="D533">
        <v>1998</v>
      </c>
      <c r="E533">
        <v>1998</v>
      </c>
      <c r="F533">
        <v>0</v>
      </c>
      <c r="G533">
        <v>0</v>
      </c>
      <c r="H533" t="s">
        <v>82</v>
      </c>
    </row>
    <row r="534" spans="1:8" x14ac:dyDescent="0.25">
      <c r="A534" s="1">
        <v>43678</v>
      </c>
      <c r="B534" t="s">
        <v>13</v>
      </c>
      <c r="C534" t="s">
        <v>46</v>
      </c>
      <c r="D534">
        <v>204</v>
      </c>
      <c r="E534">
        <v>204</v>
      </c>
      <c r="F534">
        <v>0</v>
      </c>
      <c r="G534">
        <v>0</v>
      </c>
      <c r="H534" t="s">
        <v>82</v>
      </c>
    </row>
    <row r="535" spans="1:8" x14ac:dyDescent="0.25">
      <c r="A535" s="1">
        <v>43678</v>
      </c>
      <c r="B535" t="s">
        <v>13</v>
      </c>
      <c r="C535" t="s">
        <v>47</v>
      </c>
      <c r="D535">
        <v>93</v>
      </c>
      <c r="E535">
        <v>93</v>
      </c>
      <c r="F535">
        <v>0</v>
      </c>
      <c r="G535">
        <v>0</v>
      </c>
      <c r="H535" t="s">
        <v>82</v>
      </c>
    </row>
    <row r="536" spans="1:8" x14ac:dyDescent="0.25">
      <c r="A536" s="1">
        <v>43678</v>
      </c>
      <c r="B536" t="s">
        <v>13</v>
      </c>
      <c r="C536" t="s">
        <v>48</v>
      </c>
      <c r="D536">
        <v>65</v>
      </c>
      <c r="E536">
        <v>65</v>
      </c>
      <c r="F536">
        <v>0</v>
      </c>
      <c r="G536">
        <v>0</v>
      </c>
      <c r="H536" t="s">
        <v>82</v>
      </c>
    </row>
    <row r="537" spans="1:8" x14ac:dyDescent="0.25">
      <c r="A537" s="1">
        <v>43678</v>
      </c>
      <c r="B537" t="s">
        <v>13</v>
      </c>
      <c r="C537" t="s">
        <v>50</v>
      </c>
      <c r="D537">
        <v>107</v>
      </c>
      <c r="E537">
        <v>107</v>
      </c>
      <c r="F537">
        <v>0</v>
      </c>
      <c r="G537">
        <v>0</v>
      </c>
      <c r="H537" t="s">
        <v>82</v>
      </c>
    </row>
    <row r="538" spans="1:8" x14ac:dyDescent="0.25">
      <c r="A538" s="1">
        <v>43678</v>
      </c>
      <c r="B538" t="s">
        <v>96</v>
      </c>
      <c r="C538" t="s">
        <v>46</v>
      </c>
      <c r="D538">
        <v>518</v>
      </c>
      <c r="E538">
        <v>518</v>
      </c>
      <c r="F538">
        <v>0</v>
      </c>
      <c r="G538">
        <v>0</v>
      </c>
      <c r="H538" t="s">
        <v>82</v>
      </c>
    </row>
    <row r="539" spans="1:8" x14ac:dyDescent="0.25">
      <c r="A539" s="1">
        <v>43678</v>
      </c>
      <c r="B539" t="s">
        <v>96</v>
      </c>
      <c r="C539" t="s">
        <v>47</v>
      </c>
      <c r="D539">
        <v>249</v>
      </c>
      <c r="E539">
        <v>249</v>
      </c>
      <c r="F539">
        <v>0</v>
      </c>
      <c r="G539">
        <v>0</v>
      </c>
      <c r="H539" t="s">
        <v>82</v>
      </c>
    </row>
    <row r="540" spans="1:8" x14ac:dyDescent="0.25">
      <c r="A540" s="1">
        <v>43678</v>
      </c>
      <c r="B540" t="s">
        <v>96</v>
      </c>
      <c r="C540" t="s">
        <v>48</v>
      </c>
      <c r="D540">
        <v>184</v>
      </c>
      <c r="E540">
        <v>184</v>
      </c>
      <c r="F540">
        <v>0</v>
      </c>
      <c r="G540">
        <v>0</v>
      </c>
      <c r="H540" t="s">
        <v>82</v>
      </c>
    </row>
    <row r="541" spans="1:8" x14ac:dyDescent="0.25">
      <c r="A541" s="1">
        <v>43678</v>
      </c>
      <c r="B541" t="s">
        <v>96</v>
      </c>
      <c r="C541" t="s">
        <v>50</v>
      </c>
      <c r="D541">
        <v>274</v>
      </c>
      <c r="E541">
        <v>274</v>
      </c>
      <c r="F541">
        <v>0</v>
      </c>
      <c r="G541">
        <v>0</v>
      </c>
      <c r="H541" t="s">
        <v>82</v>
      </c>
    </row>
    <row r="542" spans="1:8" x14ac:dyDescent="0.25">
      <c r="A542" s="1">
        <v>43678</v>
      </c>
      <c r="B542" t="s">
        <v>97</v>
      </c>
      <c r="C542" t="s">
        <v>46</v>
      </c>
      <c r="D542">
        <v>323</v>
      </c>
      <c r="E542">
        <v>323</v>
      </c>
      <c r="F542">
        <v>0</v>
      </c>
      <c r="G542">
        <v>0</v>
      </c>
      <c r="H542" t="s">
        <v>82</v>
      </c>
    </row>
    <row r="543" spans="1:8" x14ac:dyDescent="0.25">
      <c r="A543" s="1">
        <v>43678</v>
      </c>
      <c r="B543" t="s">
        <v>97</v>
      </c>
      <c r="C543" t="s">
        <v>47</v>
      </c>
      <c r="D543">
        <v>523</v>
      </c>
      <c r="E543">
        <v>523</v>
      </c>
      <c r="F543">
        <v>0</v>
      </c>
      <c r="G543">
        <v>0</v>
      </c>
      <c r="H543" t="s">
        <v>82</v>
      </c>
    </row>
    <row r="544" spans="1:8" x14ac:dyDescent="0.25">
      <c r="A544" s="1">
        <v>43678</v>
      </c>
      <c r="B544" t="s">
        <v>97</v>
      </c>
      <c r="C544" t="s">
        <v>48</v>
      </c>
      <c r="D544">
        <v>263</v>
      </c>
      <c r="E544">
        <v>263</v>
      </c>
      <c r="F544">
        <v>0</v>
      </c>
      <c r="G544">
        <v>0</v>
      </c>
      <c r="H544" t="s">
        <v>82</v>
      </c>
    </row>
    <row r="545" spans="1:8" x14ac:dyDescent="0.25">
      <c r="A545" s="1">
        <v>43678</v>
      </c>
      <c r="B545" t="s">
        <v>97</v>
      </c>
      <c r="C545" t="s">
        <v>50</v>
      </c>
      <c r="D545">
        <v>663</v>
      </c>
      <c r="E545">
        <v>663</v>
      </c>
      <c r="F545">
        <v>0</v>
      </c>
      <c r="G545">
        <v>0</v>
      </c>
      <c r="H545" t="s">
        <v>82</v>
      </c>
    </row>
    <row r="546" spans="1:8" x14ac:dyDescent="0.25">
      <c r="A546" s="1">
        <v>43709</v>
      </c>
      <c r="B546" t="s">
        <v>81</v>
      </c>
      <c r="C546" t="s">
        <v>46</v>
      </c>
      <c r="D546">
        <v>4091</v>
      </c>
      <c r="E546">
        <v>4091</v>
      </c>
      <c r="F546">
        <v>0</v>
      </c>
      <c r="G546">
        <v>0</v>
      </c>
      <c r="H546" t="s">
        <v>82</v>
      </c>
    </row>
    <row r="547" spans="1:8" x14ac:dyDescent="0.25">
      <c r="A547" s="1">
        <v>43709</v>
      </c>
      <c r="B547" t="s">
        <v>81</v>
      </c>
      <c r="C547" t="s">
        <v>47</v>
      </c>
      <c r="D547">
        <v>4905</v>
      </c>
      <c r="E547">
        <v>4905</v>
      </c>
      <c r="F547">
        <v>0</v>
      </c>
      <c r="G547">
        <v>0</v>
      </c>
      <c r="H547" t="s">
        <v>82</v>
      </c>
    </row>
    <row r="548" spans="1:8" x14ac:dyDescent="0.25">
      <c r="A548" s="1">
        <v>43709</v>
      </c>
      <c r="B548" t="s">
        <v>81</v>
      </c>
      <c r="C548" t="s">
        <v>48</v>
      </c>
      <c r="D548">
        <v>2966</v>
      </c>
      <c r="E548">
        <v>2966</v>
      </c>
      <c r="F548">
        <v>0</v>
      </c>
      <c r="G548">
        <v>0</v>
      </c>
      <c r="H548" t="s">
        <v>82</v>
      </c>
    </row>
    <row r="549" spans="1:8" x14ac:dyDescent="0.25">
      <c r="A549" s="1">
        <v>43709</v>
      </c>
      <c r="B549" t="s">
        <v>81</v>
      </c>
      <c r="C549" t="s">
        <v>49</v>
      </c>
      <c r="D549">
        <v>1510</v>
      </c>
      <c r="E549">
        <v>1510</v>
      </c>
      <c r="F549">
        <v>0</v>
      </c>
      <c r="G549">
        <v>0</v>
      </c>
      <c r="H549" t="s">
        <v>82</v>
      </c>
    </row>
    <row r="550" spans="1:8" x14ac:dyDescent="0.25">
      <c r="A550" s="1">
        <v>43709</v>
      </c>
      <c r="B550" t="s">
        <v>81</v>
      </c>
      <c r="C550" t="s">
        <v>50</v>
      </c>
      <c r="D550">
        <v>9754</v>
      </c>
      <c r="E550">
        <v>9754</v>
      </c>
      <c r="F550">
        <v>0</v>
      </c>
      <c r="G550">
        <v>0</v>
      </c>
      <c r="H550" t="s">
        <v>82</v>
      </c>
    </row>
    <row r="551" spans="1:8" x14ac:dyDescent="0.25">
      <c r="A551" s="1">
        <v>43709</v>
      </c>
      <c r="B551" t="s">
        <v>84</v>
      </c>
      <c r="C551" t="s">
        <v>46</v>
      </c>
      <c r="D551">
        <v>27</v>
      </c>
      <c r="E551">
        <v>27</v>
      </c>
      <c r="F551">
        <v>0</v>
      </c>
      <c r="G551">
        <v>0</v>
      </c>
      <c r="H551" t="s">
        <v>82</v>
      </c>
    </row>
    <row r="552" spans="1:8" x14ac:dyDescent="0.25">
      <c r="A552" s="1">
        <v>43709</v>
      </c>
      <c r="B552" t="s">
        <v>84</v>
      </c>
      <c r="C552" t="s">
        <v>47</v>
      </c>
      <c r="D552">
        <v>74</v>
      </c>
      <c r="E552">
        <v>74</v>
      </c>
      <c r="F552">
        <v>0</v>
      </c>
      <c r="G552">
        <v>0</v>
      </c>
      <c r="H552" t="s">
        <v>82</v>
      </c>
    </row>
    <row r="553" spans="1:8" x14ac:dyDescent="0.25">
      <c r="A553" s="1">
        <v>43709</v>
      </c>
      <c r="B553" t="s">
        <v>84</v>
      </c>
      <c r="C553" t="s">
        <v>48</v>
      </c>
      <c r="D553">
        <v>47</v>
      </c>
      <c r="E553">
        <v>47</v>
      </c>
      <c r="F553">
        <v>0</v>
      </c>
      <c r="G553">
        <v>0</v>
      </c>
      <c r="H553" t="s">
        <v>82</v>
      </c>
    </row>
    <row r="554" spans="1:8" x14ac:dyDescent="0.25">
      <c r="A554" s="1">
        <v>43709</v>
      </c>
      <c r="B554" t="s">
        <v>84</v>
      </c>
      <c r="C554" t="s">
        <v>50</v>
      </c>
      <c r="D554">
        <v>87</v>
      </c>
      <c r="E554">
        <v>87</v>
      </c>
      <c r="F554">
        <v>0</v>
      </c>
      <c r="G554">
        <v>0</v>
      </c>
      <c r="H554" t="s">
        <v>82</v>
      </c>
    </row>
    <row r="555" spans="1:8" x14ac:dyDescent="0.25">
      <c r="A555" s="1">
        <v>43709</v>
      </c>
      <c r="B555" t="s">
        <v>85</v>
      </c>
      <c r="C555" t="s">
        <v>46</v>
      </c>
      <c r="D555">
        <v>170</v>
      </c>
      <c r="E555">
        <v>170</v>
      </c>
      <c r="F555">
        <v>0</v>
      </c>
      <c r="G555">
        <v>0</v>
      </c>
      <c r="H555" t="s">
        <v>82</v>
      </c>
    </row>
    <row r="556" spans="1:8" x14ac:dyDescent="0.25">
      <c r="A556" s="1">
        <v>43709</v>
      </c>
      <c r="B556" t="s">
        <v>85</v>
      </c>
      <c r="C556" t="s">
        <v>47</v>
      </c>
      <c r="D556">
        <v>65</v>
      </c>
      <c r="E556">
        <v>65</v>
      </c>
      <c r="F556">
        <v>0</v>
      </c>
      <c r="G556">
        <v>0</v>
      </c>
      <c r="H556" t="s">
        <v>82</v>
      </c>
    </row>
    <row r="557" spans="1:8" x14ac:dyDescent="0.25">
      <c r="A557" s="1">
        <v>43709</v>
      </c>
      <c r="B557" t="s">
        <v>85</v>
      </c>
      <c r="C557" t="s">
        <v>48</v>
      </c>
      <c r="D557">
        <v>149</v>
      </c>
      <c r="E557">
        <v>149</v>
      </c>
      <c r="F557">
        <v>0</v>
      </c>
      <c r="G557">
        <v>0</v>
      </c>
      <c r="H557" t="s">
        <v>82</v>
      </c>
    </row>
    <row r="558" spans="1:8" x14ac:dyDescent="0.25">
      <c r="A558" s="1">
        <v>43709</v>
      </c>
      <c r="B558" t="s">
        <v>85</v>
      </c>
      <c r="C558" t="s">
        <v>50</v>
      </c>
      <c r="D558">
        <v>10</v>
      </c>
      <c r="E558">
        <v>10</v>
      </c>
      <c r="F558">
        <v>0</v>
      </c>
      <c r="G558">
        <v>0</v>
      </c>
      <c r="H558" t="s">
        <v>82</v>
      </c>
    </row>
    <row r="559" spans="1:8" x14ac:dyDescent="0.25">
      <c r="A559" s="1">
        <v>43709</v>
      </c>
      <c r="B559" t="s">
        <v>86</v>
      </c>
      <c r="C559" t="s">
        <v>46</v>
      </c>
      <c r="D559">
        <v>112</v>
      </c>
      <c r="E559">
        <v>112</v>
      </c>
      <c r="F559">
        <v>0</v>
      </c>
      <c r="G559">
        <v>0</v>
      </c>
      <c r="H559" t="s">
        <v>82</v>
      </c>
    </row>
    <row r="560" spans="1:8" x14ac:dyDescent="0.25">
      <c r="A560" s="1">
        <v>43709</v>
      </c>
      <c r="B560" t="s">
        <v>86</v>
      </c>
      <c r="C560" t="s">
        <v>47</v>
      </c>
      <c r="D560">
        <v>212</v>
      </c>
      <c r="E560">
        <v>212</v>
      </c>
      <c r="F560">
        <v>0</v>
      </c>
      <c r="G560">
        <v>0</v>
      </c>
      <c r="H560" t="s">
        <v>82</v>
      </c>
    </row>
    <row r="561" spans="1:8" x14ac:dyDescent="0.25">
      <c r="A561" s="1">
        <v>43709</v>
      </c>
      <c r="B561" t="s">
        <v>86</v>
      </c>
      <c r="C561" t="s">
        <v>48</v>
      </c>
      <c r="D561">
        <v>135</v>
      </c>
      <c r="E561">
        <v>135</v>
      </c>
      <c r="F561">
        <v>0</v>
      </c>
      <c r="G561">
        <v>0</v>
      </c>
      <c r="H561" t="s">
        <v>82</v>
      </c>
    </row>
    <row r="562" spans="1:8" x14ac:dyDescent="0.25">
      <c r="A562" s="1">
        <v>43709</v>
      </c>
      <c r="B562" t="s">
        <v>86</v>
      </c>
      <c r="C562" t="s">
        <v>49</v>
      </c>
      <c r="D562">
        <v>1056</v>
      </c>
      <c r="E562">
        <v>1056</v>
      </c>
      <c r="F562">
        <v>0</v>
      </c>
      <c r="G562">
        <v>0</v>
      </c>
      <c r="H562" t="s">
        <v>82</v>
      </c>
    </row>
    <row r="563" spans="1:8" x14ac:dyDescent="0.25">
      <c r="A563" s="1">
        <v>43709</v>
      </c>
      <c r="B563" t="s">
        <v>86</v>
      </c>
      <c r="C563" t="s">
        <v>50</v>
      </c>
      <c r="D563">
        <v>1822</v>
      </c>
      <c r="E563">
        <v>1822</v>
      </c>
      <c r="F563">
        <v>0</v>
      </c>
      <c r="G563">
        <v>0</v>
      </c>
      <c r="H563" t="s">
        <v>82</v>
      </c>
    </row>
    <row r="564" spans="1:8" x14ac:dyDescent="0.25">
      <c r="A564" s="1">
        <v>43709</v>
      </c>
      <c r="B564" t="s">
        <v>87</v>
      </c>
      <c r="C564" t="s">
        <v>46</v>
      </c>
      <c r="D564">
        <v>577</v>
      </c>
      <c r="E564">
        <v>577</v>
      </c>
      <c r="F564">
        <v>0</v>
      </c>
      <c r="G564">
        <v>0</v>
      </c>
      <c r="H564" t="s">
        <v>82</v>
      </c>
    </row>
    <row r="565" spans="1:8" x14ac:dyDescent="0.25">
      <c r="A565" s="1">
        <v>43709</v>
      </c>
      <c r="B565" t="s">
        <v>87</v>
      </c>
      <c r="C565" t="s">
        <v>47</v>
      </c>
      <c r="D565">
        <v>572</v>
      </c>
      <c r="E565">
        <v>572</v>
      </c>
      <c r="F565">
        <v>0</v>
      </c>
      <c r="G565">
        <v>0</v>
      </c>
      <c r="H565" t="s">
        <v>82</v>
      </c>
    </row>
    <row r="566" spans="1:8" x14ac:dyDescent="0.25">
      <c r="A566" s="1">
        <v>43709</v>
      </c>
      <c r="B566" t="s">
        <v>87</v>
      </c>
      <c r="C566" t="s">
        <v>48</v>
      </c>
      <c r="D566">
        <v>329</v>
      </c>
      <c r="E566">
        <v>329</v>
      </c>
      <c r="F566">
        <v>0</v>
      </c>
      <c r="G566">
        <v>0</v>
      </c>
      <c r="H566" t="s">
        <v>82</v>
      </c>
    </row>
    <row r="567" spans="1:8" x14ac:dyDescent="0.25">
      <c r="A567" s="1">
        <v>43709</v>
      </c>
      <c r="B567" t="s">
        <v>87</v>
      </c>
      <c r="C567" t="s">
        <v>49</v>
      </c>
      <c r="D567">
        <v>386</v>
      </c>
      <c r="E567">
        <v>386</v>
      </c>
      <c r="F567">
        <v>0</v>
      </c>
      <c r="G567">
        <v>0</v>
      </c>
      <c r="H567" t="s">
        <v>82</v>
      </c>
    </row>
    <row r="568" spans="1:8" x14ac:dyDescent="0.25">
      <c r="A568" s="1">
        <v>43709</v>
      </c>
      <c r="B568" t="s">
        <v>87</v>
      </c>
      <c r="C568" t="s">
        <v>50</v>
      </c>
      <c r="D568">
        <v>1189</v>
      </c>
      <c r="E568">
        <v>1189</v>
      </c>
      <c r="F568">
        <v>0</v>
      </c>
      <c r="G568">
        <v>0</v>
      </c>
      <c r="H568" t="s">
        <v>82</v>
      </c>
    </row>
    <row r="569" spans="1:8" x14ac:dyDescent="0.25">
      <c r="A569" s="1">
        <v>43709</v>
      </c>
      <c r="B569" t="s">
        <v>88</v>
      </c>
      <c r="C569" t="s">
        <v>46</v>
      </c>
      <c r="D569">
        <v>25</v>
      </c>
      <c r="E569">
        <v>25</v>
      </c>
      <c r="F569">
        <v>0</v>
      </c>
      <c r="G569">
        <v>0</v>
      </c>
      <c r="H569" t="s">
        <v>82</v>
      </c>
    </row>
    <row r="570" spans="1:8" x14ac:dyDescent="0.25">
      <c r="A570" s="1">
        <v>43709</v>
      </c>
      <c r="B570" t="s">
        <v>88</v>
      </c>
      <c r="C570" t="s">
        <v>47</v>
      </c>
      <c r="D570">
        <v>114</v>
      </c>
      <c r="E570">
        <v>114</v>
      </c>
      <c r="F570">
        <v>0</v>
      </c>
      <c r="G570">
        <v>0</v>
      </c>
      <c r="H570" t="s">
        <v>82</v>
      </c>
    </row>
    <row r="571" spans="1:8" x14ac:dyDescent="0.25">
      <c r="A571" s="1">
        <v>43709</v>
      </c>
      <c r="B571" t="s">
        <v>88</v>
      </c>
      <c r="C571" t="s">
        <v>48</v>
      </c>
      <c r="D571">
        <v>55</v>
      </c>
      <c r="E571">
        <v>55</v>
      </c>
      <c r="F571">
        <v>0</v>
      </c>
      <c r="G571">
        <v>0</v>
      </c>
      <c r="H571" t="s">
        <v>82</v>
      </c>
    </row>
    <row r="572" spans="1:8" x14ac:dyDescent="0.25">
      <c r="A572" s="1">
        <v>43709</v>
      </c>
      <c r="B572" t="s">
        <v>88</v>
      </c>
      <c r="C572" t="s">
        <v>50</v>
      </c>
      <c r="D572">
        <v>78</v>
      </c>
      <c r="E572">
        <v>78</v>
      </c>
      <c r="F572">
        <v>0</v>
      </c>
      <c r="G572">
        <v>0</v>
      </c>
      <c r="H572" t="s">
        <v>82</v>
      </c>
    </row>
    <row r="573" spans="1:8" x14ac:dyDescent="0.25">
      <c r="A573" s="1">
        <v>43709</v>
      </c>
      <c r="B573" t="s">
        <v>89</v>
      </c>
      <c r="C573" t="s">
        <v>46</v>
      </c>
      <c r="D573">
        <v>203</v>
      </c>
      <c r="E573">
        <v>203</v>
      </c>
      <c r="F573">
        <v>0</v>
      </c>
      <c r="G573">
        <v>0</v>
      </c>
      <c r="H573" t="s">
        <v>82</v>
      </c>
    </row>
    <row r="574" spans="1:8" x14ac:dyDescent="0.25">
      <c r="A574" s="1">
        <v>43709</v>
      </c>
      <c r="B574" t="s">
        <v>89</v>
      </c>
      <c r="C574" t="s">
        <v>47</v>
      </c>
      <c r="D574">
        <v>299</v>
      </c>
      <c r="E574">
        <v>299</v>
      </c>
      <c r="F574">
        <v>0</v>
      </c>
      <c r="G574">
        <v>0</v>
      </c>
      <c r="H574" t="s">
        <v>82</v>
      </c>
    </row>
    <row r="575" spans="1:8" x14ac:dyDescent="0.25">
      <c r="A575" s="1">
        <v>43709</v>
      </c>
      <c r="B575" t="s">
        <v>89</v>
      </c>
      <c r="C575" t="s">
        <v>48</v>
      </c>
      <c r="D575">
        <v>151</v>
      </c>
      <c r="E575">
        <v>151</v>
      </c>
      <c r="F575">
        <v>0</v>
      </c>
      <c r="G575">
        <v>0</v>
      </c>
      <c r="H575" t="s">
        <v>82</v>
      </c>
    </row>
    <row r="576" spans="1:8" x14ac:dyDescent="0.25">
      <c r="A576" s="1">
        <v>43709</v>
      </c>
      <c r="B576" t="s">
        <v>89</v>
      </c>
      <c r="C576" t="s">
        <v>49</v>
      </c>
      <c r="D576">
        <v>68</v>
      </c>
      <c r="E576">
        <v>68</v>
      </c>
      <c r="F576">
        <v>0</v>
      </c>
      <c r="G576">
        <v>0</v>
      </c>
      <c r="H576" t="s">
        <v>82</v>
      </c>
    </row>
    <row r="577" spans="1:8" x14ac:dyDescent="0.25">
      <c r="A577" s="1">
        <v>43709</v>
      </c>
      <c r="B577" t="s">
        <v>89</v>
      </c>
      <c r="C577" t="s">
        <v>50</v>
      </c>
      <c r="D577">
        <v>645</v>
      </c>
      <c r="E577">
        <v>645</v>
      </c>
      <c r="F577">
        <v>0</v>
      </c>
      <c r="G577">
        <v>0</v>
      </c>
      <c r="H577" t="s">
        <v>82</v>
      </c>
    </row>
    <row r="578" spans="1:8" x14ac:dyDescent="0.25">
      <c r="A578" s="1">
        <v>43709</v>
      </c>
      <c r="B578" t="s">
        <v>90</v>
      </c>
      <c r="C578" t="s">
        <v>46</v>
      </c>
      <c r="D578">
        <v>454</v>
      </c>
      <c r="E578">
        <v>454</v>
      </c>
      <c r="F578">
        <v>0</v>
      </c>
      <c r="G578">
        <v>0</v>
      </c>
      <c r="H578" t="s">
        <v>82</v>
      </c>
    </row>
    <row r="579" spans="1:8" x14ac:dyDescent="0.25">
      <c r="A579" s="1">
        <v>43709</v>
      </c>
      <c r="B579" t="s">
        <v>90</v>
      </c>
      <c r="C579" t="s">
        <v>47</v>
      </c>
      <c r="D579">
        <v>505</v>
      </c>
      <c r="E579">
        <v>505</v>
      </c>
      <c r="F579">
        <v>0</v>
      </c>
      <c r="G579">
        <v>0</v>
      </c>
      <c r="H579" t="s">
        <v>82</v>
      </c>
    </row>
    <row r="580" spans="1:8" x14ac:dyDescent="0.25">
      <c r="A580" s="1">
        <v>43709</v>
      </c>
      <c r="B580" t="s">
        <v>90</v>
      </c>
      <c r="C580" t="s">
        <v>48</v>
      </c>
      <c r="D580">
        <v>270</v>
      </c>
      <c r="E580">
        <v>270</v>
      </c>
      <c r="F580">
        <v>0</v>
      </c>
      <c r="G580">
        <v>0</v>
      </c>
      <c r="H580" t="s">
        <v>82</v>
      </c>
    </row>
    <row r="581" spans="1:8" x14ac:dyDescent="0.25">
      <c r="A581" s="1">
        <v>43709</v>
      </c>
      <c r="B581" t="s">
        <v>90</v>
      </c>
      <c r="C581" t="s">
        <v>50</v>
      </c>
      <c r="D581">
        <v>501</v>
      </c>
      <c r="E581">
        <v>501</v>
      </c>
      <c r="F581">
        <v>0</v>
      </c>
      <c r="G581">
        <v>0</v>
      </c>
      <c r="H581" t="s">
        <v>82</v>
      </c>
    </row>
    <row r="582" spans="1:8" x14ac:dyDescent="0.25">
      <c r="A582" s="1">
        <v>43709</v>
      </c>
      <c r="B582" t="s">
        <v>91</v>
      </c>
      <c r="C582" t="s">
        <v>46</v>
      </c>
      <c r="D582">
        <v>68</v>
      </c>
      <c r="E582">
        <v>68</v>
      </c>
      <c r="F582">
        <v>0</v>
      </c>
      <c r="G582">
        <v>0</v>
      </c>
      <c r="H582" t="s">
        <v>82</v>
      </c>
    </row>
    <row r="583" spans="1:8" x14ac:dyDescent="0.25">
      <c r="A583" s="1">
        <v>43709</v>
      </c>
      <c r="B583" t="s">
        <v>91</v>
      </c>
      <c r="C583" t="s">
        <v>47</v>
      </c>
      <c r="D583">
        <v>158</v>
      </c>
      <c r="E583">
        <v>158</v>
      </c>
      <c r="F583">
        <v>0</v>
      </c>
      <c r="G583">
        <v>0</v>
      </c>
      <c r="H583" t="s">
        <v>82</v>
      </c>
    </row>
    <row r="584" spans="1:8" x14ac:dyDescent="0.25">
      <c r="A584" s="1">
        <v>43709</v>
      </c>
      <c r="B584" t="s">
        <v>91</v>
      </c>
      <c r="C584" t="s">
        <v>48</v>
      </c>
      <c r="D584">
        <v>129</v>
      </c>
      <c r="E584">
        <v>129</v>
      </c>
      <c r="F584">
        <v>0</v>
      </c>
      <c r="G584">
        <v>0</v>
      </c>
      <c r="H584" t="s">
        <v>82</v>
      </c>
    </row>
    <row r="585" spans="1:8" x14ac:dyDescent="0.25">
      <c r="A585" s="1">
        <v>43709</v>
      </c>
      <c r="B585" t="s">
        <v>91</v>
      </c>
      <c r="C585" t="s">
        <v>50</v>
      </c>
      <c r="D585">
        <v>442</v>
      </c>
      <c r="E585">
        <v>442</v>
      </c>
      <c r="F585">
        <v>0</v>
      </c>
      <c r="G585">
        <v>0</v>
      </c>
      <c r="H585" t="s">
        <v>82</v>
      </c>
    </row>
    <row r="586" spans="1:8" x14ac:dyDescent="0.25">
      <c r="A586" s="1">
        <v>43709</v>
      </c>
      <c r="B586" t="s">
        <v>92</v>
      </c>
      <c r="C586" t="s">
        <v>46</v>
      </c>
      <c r="D586">
        <v>918</v>
      </c>
      <c r="E586">
        <v>918</v>
      </c>
      <c r="F586">
        <v>0</v>
      </c>
      <c r="G586">
        <v>0</v>
      </c>
      <c r="H586" t="s">
        <v>82</v>
      </c>
    </row>
    <row r="587" spans="1:8" x14ac:dyDescent="0.25">
      <c r="A587" s="1">
        <v>43709</v>
      </c>
      <c r="B587" t="s">
        <v>92</v>
      </c>
      <c r="C587" t="s">
        <v>47</v>
      </c>
      <c r="D587">
        <v>617</v>
      </c>
      <c r="E587">
        <v>617</v>
      </c>
      <c r="F587">
        <v>0</v>
      </c>
      <c r="G587">
        <v>0</v>
      </c>
      <c r="H587" t="s">
        <v>82</v>
      </c>
    </row>
    <row r="588" spans="1:8" x14ac:dyDescent="0.25">
      <c r="A588" s="1">
        <v>43709</v>
      </c>
      <c r="B588" t="s">
        <v>92</v>
      </c>
      <c r="C588" t="s">
        <v>48</v>
      </c>
      <c r="D588">
        <v>631</v>
      </c>
      <c r="E588">
        <v>631</v>
      </c>
      <c r="F588">
        <v>0</v>
      </c>
      <c r="G588">
        <v>0</v>
      </c>
      <c r="H588" t="s">
        <v>82</v>
      </c>
    </row>
    <row r="589" spans="1:8" x14ac:dyDescent="0.25">
      <c r="A589" s="1">
        <v>43709</v>
      </c>
      <c r="B589" t="s">
        <v>92</v>
      </c>
      <c r="C589" t="s">
        <v>50</v>
      </c>
      <c r="D589">
        <v>844</v>
      </c>
      <c r="E589">
        <v>844</v>
      </c>
      <c r="F589">
        <v>0</v>
      </c>
      <c r="G589">
        <v>0</v>
      </c>
      <c r="H589" t="s">
        <v>82</v>
      </c>
    </row>
    <row r="590" spans="1:8" x14ac:dyDescent="0.25">
      <c r="A590" s="1">
        <v>43709</v>
      </c>
      <c r="B590" t="s">
        <v>93</v>
      </c>
      <c r="C590" t="s">
        <v>46</v>
      </c>
      <c r="D590">
        <v>33</v>
      </c>
      <c r="E590">
        <v>33</v>
      </c>
      <c r="F590">
        <v>0</v>
      </c>
      <c r="G590">
        <v>0</v>
      </c>
      <c r="H590" t="s">
        <v>82</v>
      </c>
    </row>
    <row r="591" spans="1:8" x14ac:dyDescent="0.25">
      <c r="A591" s="1">
        <v>43709</v>
      </c>
      <c r="B591" t="s">
        <v>93</v>
      </c>
      <c r="C591" t="s">
        <v>47</v>
      </c>
      <c r="D591">
        <v>455</v>
      </c>
      <c r="E591">
        <v>455</v>
      </c>
      <c r="F591">
        <v>0</v>
      </c>
      <c r="G591">
        <v>0</v>
      </c>
      <c r="H591" t="s">
        <v>82</v>
      </c>
    </row>
    <row r="592" spans="1:8" x14ac:dyDescent="0.25">
      <c r="A592" s="1">
        <v>43709</v>
      </c>
      <c r="B592" t="s">
        <v>93</v>
      </c>
      <c r="C592" t="s">
        <v>48</v>
      </c>
      <c r="D592">
        <v>108</v>
      </c>
      <c r="E592">
        <v>108</v>
      </c>
      <c r="F592">
        <v>0</v>
      </c>
      <c r="G592">
        <v>0</v>
      </c>
      <c r="H592" t="s">
        <v>82</v>
      </c>
    </row>
    <row r="593" spans="1:8" x14ac:dyDescent="0.25">
      <c r="A593" s="1">
        <v>43709</v>
      </c>
      <c r="B593" t="s">
        <v>93</v>
      </c>
      <c r="C593" t="s">
        <v>50</v>
      </c>
      <c r="D593">
        <v>688</v>
      </c>
      <c r="E593">
        <v>688</v>
      </c>
      <c r="F593">
        <v>0</v>
      </c>
      <c r="G593">
        <v>0</v>
      </c>
      <c r="H593" t="s">
        <v>82</v>
      </c>
    </row>
    <row r="594" spans="1:8" x14ac:dyDescent="0.25">
      <c r="A594" s="1">
        <v>43709</v>
      </c>
      <c r="B594" t="s">
        <v>94</v>
      </c>
      <c r="C594" t="s">
        <v>46</v>
      </c>
      <c r="D594">
        <v>221</v>
      </c>
      <c r="E594">
        <v>221</v>
      </c>
      <c r="F594">
        <v>0</v>
      </c>
      <c r="G594">
        <v>0</v>
      </c>
      <c r="H594" t="s">
        <v>82</v>
      </c>
    </row>
    <row r="595" spans="1:8" x14ac:dyDescent="0.25">
      <c r="A595" s="1">
        <v>43709</v>
      </c>
      <c r="B595" t="s">
        <v>94</v>
      </c>
      <c r="C595" t="s">
        <v>47</v>
      </c>
      <c r="D595">
        <v>180</v>
      </c>
      <c r="E595">
        <v>180</v>
      </c>
      <c r="F595">
        <v>0</v>
      </c>
      <c r="G595">
        <v>0</v>
      </c>
      <c r="H595" t="s">
        <v>82</v>
      </c>
    </row>
    <row r="596" spans="1:8" x14ac:dyDescent="0.25">
      <c r="A596" s="1">
        <v>43709</v>
      </c>
      <c r="B596" t="s">
        <v>94</v>
      </c>
      <c r="C596" t="s">
        <v>48</v>
      </c>
      <c r="D596">
        <v>165</v>
      </c>
      <c r="E596">
        <v>165</v>
      </c>
      <c r="F596">
        <v>0</v>
      </c>
      <c r="G596">
        <v>0</v>
      </c>
      <c r="H596" t="s">
        <v>82</v>
      </c>
    </row>
    <row r="597" spans="1:8" x14ac:dyDescent="0.25">
      <c r="A597" s="1">
        <v>43709</v>
      </c>
      <c r="B597" t="s">
        <v>94</v>
      </c>
      <c r="C597" t="s">
        <v>50</v>
      </c>
      <c r="D597">
        <v>427</v>
      </c>
      <c r="E597">
        <v>427</v>
      </c>
      <c r="F597">
        <v>0</v>
      </c>
      <c r="G597">
        <v>0</v>
      </c>
      <c r="H597" t="s">
        <v>82</v>
      </c>
    </row>
    <row r="598" spans="1:8" x14ac:dyDescent="0.25">
      <c r="A598" s="1">
        <v>43709</v>
      </c>
      <c r="B598" t="s">
        <v>95</v>
      </c>
      <c r="C598" t="s">
        <v>46</v>
      </c>
      <c r="D598">
        <v>231</v>
      </c>
      <c r="E598">
        <v>231</v>
      </c>
      <c r="F598">
        <v>0</v>
      </c>
      <c r="G598">
        <v>0</v>
      </c>
      <c r="H598" t="s">
        <v>82</v>
      </c>
    </row>
    <row r="599" spans="1:8" x14ac:dyDescent="0.25">
      <c r="A599" s="1">
        <v>43709</v>
      </c>
      <c r="B599" t="s">
        <v>95</v>
      </c>
      <c r="C599" t="s">
        <v>47</v>
      </c>
      <c r="D599">
        <v>754</v>
      </c>
      <c r="E599">
        <v>754</v>
      </c>
      <c r="F599">
        <v>0</v>
      </c>
      <c r="G599">
        <v>0</v>
      </c>
      <c r="H599" t="s">
        <v>82</v>
      </c>
    </row>
    <row r="600" spans="1:8" x14ac:dyDescent="0.25">
      <c r="A600" s="1">
        <v>43709</v>
      </c>
      <c r="B600" t="s">
        <v>95</v>
      </c>
      <c r="C600" t="s">
        <v>48</v>
      </c>
      <c r="D600">
        <v>254</v>
      </c>
      <c r="E600">
        <v>254</v>
      </c>
      <c r="F600">
        <v>0</v>
      </c>
      <c r="G600">
        <v>0</v>
      </c>
      <c r="H600" t="s">
        <v>82</v>
      </c>
    </row>
    <row r="601" spans="1:8" x14ac:dyDescent="0.25">
      <c r="A601" s="1">
        <v>43709</v>
      </c>
      <c r="B601" t="s">
        <v>95</v>
      </c>
      <c r="C601" t="s">
        <v>50</v>
      </c>
      <c r="D601">
        <v>2020</v>
      </c>
      <c r="E601">
        <v>2020</v>
      </c>
      <c r="F601">
        <v>0</v>
      </c>
      <c r="G601">
        <v>0</v>
      </c>
      <c r="H601" t="s">
        <v>82</v>
      </c>
    </row>
    <row r="602" spans="1:8" x14ac:dyDescent="0.25">
      <c r="A602" s="1">
        <v>43709</v>
      </c>
      <c r="B602" t="s">
        <v>13</v>
      </c>
      <c r="C602" t="s">
        <v>46</v>
      </c>
      <c r="D602">
        <v>203</v>
      </c>
      <c r="E602">
        <v>203</v>
      </c>
      <c r="F602">
        <v>0</v>
      </c>
      <c r="G602">
        <v>0</v>
      </c>
      <c r="H602" t="s">
        <v>82</v>
      </c>
    </row>
    <row r="603" spans="1:8" x14ac:dyDescent="0.25">
      <c r="A603" s="1">
        <v>43709</v>
      </c>
      <c r="B603" t="s">
        <v>13</v>
      </c>
      <c r="C603" t="s">
        <v>47</v>
      </c>
      <c r="D603">
        <v>101</v>
      </c>
      <c r="E603">
        <v>101</v>
      </c>
      <c r="F603">
        <v>0</v>
      </c>
      <c r="G603">
        <v>0</v>
      </c>
      <c r="H603" t="s">
        <v>82</v>
      </c>
    </row>
    <row r="604" spans="1:8" x14ac:dyDescent="0.25">
      <c r="A604" s="1">
        <v>43709</v>
      </c>
      <c r="B604" t="s">
        <v>13</v>
      </c>
      <c r="C604" t="s">
        <v>48</v>
      </c>
      <c r="D604">
        <v>66</v>
      </c>
      <c r="E604">
        <v>66</v>
      </c>
      <c r="F604">
        <v>0</v>
      </c>
      <c r="G604">
        <v>0</v>
      </c>
      <c r="H604" t="s">
        <v>82</v>
      </c>
    </row>
    <row r="605" spans="1:8" x14ac:dyDescent="0.25">
      <c r="A605" s="1">
        <v>43709</v>
      </c>
      <c r="B605" t="s">
        <v>13</v>
      </c>
      <c r="C605" t="s">
        <v>50</v>
      </c>
      <c r="D605">
        <v>88</v>
      </c>
      <c r="E605">
        <v>88</v>
      </c>
      <c r="F605">
        <v>0</v>
      </c>
      <c r="G605">
        <v>0</v>
      </c>
      <c r="H605" t="s">
        <v>82</v>
      </c>
    </row>
    <row r="606" spans="1:8" x14ac:dyDescent="0.25">
      <c r="A606" s="1">
        <v>43709</v>
      </c>
      <c r="B606" t="s">
        <v>96</v>
      </c>
      <c r="C606" t="s">
        <v>46</v>
      </c>
      <c r="D606">
        <v>541</v>
      </c>
      <c r="E606">
        <v>541</v>
      </c>
      <c r="F606">
        <v>0</v>
      </c>
      <c r="G606">
        <v>0</v>
      </c>
      <c r="H606" t="s">
        <v>82</v>
      </c>
    </row>
    <row r="607" spans="1:8" x14ac:dyDescent="0.25">
      <c r="A607" s="1">
        <v>43709</v>
      </c>
      <c r="B607" t="s">
        <v>96</v>
      </c>
      <c r="C607" t="s">
        <v>47</v>
      </c>
      <c r="D607">
        <v>291</v>
      </c>
      <c r="E607">
        <v>291</v>
      </c>
      <c r="F607">
        <v>0</v>
      </c>
      <c r="G607">
        <v>0</v>
      </c>
      <c r="H607" t="s">
        <v>82</v>
      </c>
    </row>
    <row r="608" spans="1:8" x14ac:dyDescent="0.25">
      <c r="A608" s="1">
        <v>43709</v>
      </c>
      <c r="B608" t="s">
        <v>96</v>
      </c>
      <c r="C608" t="s">
        <v>48</v>
      </c>
      <c r="D608">
        <v>214</v>
      </c>
      <c r="E608">
        <v>214</v>
      </c>
      <c r="F608">
        <v>0</v>
      </c>
      <c r="G608">
        <v>0</v>
      </c>
      <c r="H608" t="s">
        <v>82</v>
      </c>
    </row>
    <row r="609" spans="1:8" x14ac:dyDescent="0.25">
      <c r="A609" s="1">
        <v>43709</v>
      </c>
      <c r="B609" t="s">
        <v>96</v>
      </c>
      <c r="C609" t="s">
        <v>50</v>
      </c>
      <c r="D609">
        <v>294</v>
      </c>
      <c r="E609">
        <v>294</v>
      </c>
      <c r="F609">
        <v>0</v>
      </c>
      <c r="G609">
        <v>0</v>
      </c>
      <c r="H609" t="s">
        <v>82</v>
      </c>
    </row>
    <row r="610" spans="1:8" x14ac:dyDescent="0.25">
      <c r="A610" s="1">
        <v>43709</v>
      </c>
      <c r="B610" t="s">
        <v>97</v>
      </c>
      <c r="C610" t="s">
        <v>46</v>
      </c>
      <c r="D610">
        <v>308</v>
      </c>
      <c r="E610">
        <v>308</v>
      </c>
      <c r="F610">
        <v>0</v>
      </c>
      <c r="G610">
        <v>0</v>
      </c>
      <c r="H610" t="s">
        <v>82</v>
      </c>
    </row>
    <row r="611" spans="1:8" x14ac:dyDescent="0.25">
      <c r="A611" s="1">
        <v>43709</v>
      </c>
      <c r="B611" t="s">
        <v>97</v>
      </c>
      <c r="C611" t="s">
        <v>47</v>
      </c>
      <c r="D611">
        <v>508</v>
      </c>
      <c r="E611">
        <v>508</v>
      </c>
      <c r="F611">
        <v>0</v>
      </c>
      <c r="G611">
        <v>0</v>
      </c>
      <c r="H611" t="s">
        <v>82</v>
      </c>
    </row>
    <row r="612" spans="1:8" x14ac:dyDescent="0.25">
      <c r="A612" s="1">
        <v>43709</v>
      </c>
      <c r="B612" t="s">
        <v>97</v>
      </c>
      <c r="C612" t="s">
        <v>48</v>
      </c>
      <c r="D612">
        <v>263</v>
      </c>
      <c r="E612">
        <v>263</v>
      </c>
      <c r="F612">
        <v>0</v>
      </c>
      <c r="G612">
        <v>0</v>
      </c>
      <c r="H612" t="s">
        <v>82</v>
      </c>
    </row>
    <row r="613" spans="1:8" x14ac:dyDescent="0.25">
      <c r="A613" s="1">
        <v>43709</v>
      </c>
      <c r="B613" t="s">
        <v>97</v>
      </c>
      <c r="C613" t="s">
        <v>50</v>
      </c>
      <c r="D613">
        <v>619</v>
      </c>
      <c r="E613">
        <v>619</v>
      </c>
      <c r="F613">
        <v>0</v>
      </c>
      <c r="G613">
        <v>0</v>
      </c>
      <c r="H613" t="s">
        <v>82</v>
      </c>
    </row>
    <row r="614" spans="1:8" x14ac:dyDescent="0.25">
      <c r="A614" s="1">
        <v>43739</v>
      </c>
      <c r="B614" t="s">
        <v>81</v>
      </c>
      <c r="C614" t="s">
        <v>46</v>
      </c>
      <c r="D614">
        <v>4539</v>
      </c>
      <c r="E614">
        <v>4539</v>
      </c>
      <c r="F614">
        <v>0</v>
      </c>
      <c r="G614">
        <v>0</v>
      </c>
      <c r="H614" t="s">
        <v>82</v>
      </c>
    </row>
    <row r="615" spans="1:8" x14ac:dyDescent="0.25">
      <c r="A615" s="1">
        <v>43739</v>
      </c>
      <c r="B615" t="s">
        <v>81</v>
      </c>
      <c r="C615" t="s">
        <v>47</v>
      </c>
      <c r="D615">
        <v>5614</v>
      </c>
      <c r="E615">
        <v>5614</v>
      </c>
      <c r="F615">
        <v>0</v>
      </c>
      <c r="G615">
        <v>0</v>
      </c>
      <c r="H615" t="s">
        <v>82</v>
      </c>
    </row>
    <row r="616" spans="1:8" x14ac:dyDescent="0.25">
      <c r="A616" s="1">
        <v>43739</v>
      </c>
      <c r="B616" t="s">
        <v>81</v>
      </c>
      <c r="C616" t="s">
        <v>48</v>
      </c>
      <c r="D616">
        <v>3281</v>
      </c>
      <c r="E616">
        <v>3281</v>
      </c>
      <c r="F616">
        <v>0</v>
      </c>
      <c r="G616">
        <v>0</v>
      </c>
      <c r="H616" t="s">
        <v>82</v>
      </c>
    </row>
    <row r="617" spans="1:8" x14ac:dyDescent="0.25">
      <c r="A617" s="1">
        <v>43739</v>
      </c>
      <c r="B617" t="s">
        <v>81</v>
      </c>
      <c r="C617" t="s">
        <v>49</v>
      </c>
      <c r="D617">
        <v>1702</v>
      </c>
      <c r="E617">
        <v>1702</v>
      </c>
      <c r="F617">
        <v>0</v>
      </c>
      <c r="G617">
        <v>0</v>
      </c>
      <c r="H617" t="s">
        <v>82</v>
      </c>
    </row>
    <row r="618" spans="1:8" x14ac:dyDescent="0.25">
      <c r="A618" s="1">
        <v>43739</v>
      </c>
      <c r="B618" t="s">
        <v>81</v>
      </c>
      <c r="C618" t="s">
        <v>50</v>
      </c>
      <c r="D618">
        <v>10853</v>
      </c>
      <c r="E618">
        <v>10853</v>
      </c>
      <c r="F618">
        <v>0</v>
      </c>
      <c r="G618">
        <v>0</v>
      </c>
      <c r="H618" t="s">
        <v>82</v>
      </c>
    </row>
    <row r="619" spans="1:8" x14ac:dyDescent="0.25">
      <c r="A619" s="1">
        <v>43739</v>
      </c>
      <c r="B619" t="s">
        <v>84</v>
      </c>
      <c r="C619" t="s">
        <v>46</v>
      </c>
      <c r="D619">
        <v>23</v>
      </c>
      <c r="E619">
        <v>23</v>
      </c>
      <c r="F619">
        <v>0</v>
      </c>
      <c r="G619">
        <v>0</v>
      </c>
      <c r="H619" t="s">
        <v>82</v>
      </c>
    </row>
    <row r="620" spans="1:8" x14ac:dyDescent="0.25">
      <c r="A620" s="1">
        <v>43739</v>
      </c>
      <c r="B620" t="s">
        <v>84</v>
      </c>
      <c r="C620" t="s">
        <v>47</v>
      </c>
      <c r="D620">
        <v>87</v>
      </c>
      <c r="E620">
        <v>87</v>
      </c>
      <c r="F620">
        <v>0</v>
      </c>
      <c r="G620">
        <v>0</v>
      </c>
      <c r="H620" t="s">
        <v>82</v>
      </c>
    </row>
    <row r="621" spans="1:8" x14ac:dyDescent="0.25">
      <c r="A621" s="1">
        <v>43739</v>
      </c>
      <c r="B621" t="s">
        <v>84</v>
      </c>
      <c r="C621" t="s">
        <v>48</v>
      </c>
      <c r="D621">
        <v>55</v>
      </c>
      <c r="E621">
        <v>55</v>
      </c>
      <c r="F621">
        <v>0</v>
      </c>
      <c r="G621">
        <v>0</v>
      </c>
      <c r="H621" t="s">
        <v>82</v>
      </c>
    </row>
    <row r="622" spans="1:8" x14ac:dyDescent="0.25">
      <c r="A622" s="1">
        <v>43739</v>
      </c>
      <c r="B622" t="s">
        <v>84</v>
      </c>
      <c r="C622" t="s">
        <v>50</v>
      </c>
      <c r="D622">
        <v>69</v>
      </c>
      <c r="E622">
        <v>69</v>
      </c>
      <c r="F622">
        <v>0</v>
      </c>
      <c r="G622">
        <v>0</v>
      </c>
      <c r="H622" t="s">
        <v>82</v>
      </c>
    </row>
    <row r="623" spans="1:8" x14ac:dyDescent="0.25">
      <c r="A623" s="1">
        <v>43739</v>
      </c>
      <c r="B623" t="s">
        <v>85</v>
      </c>
      <c r="C623" t="s">
        <v>46</v>
      </c>
      <c r="D623">
        <v>179</v>
      </c>
      <c r="E623">
        <v>179</v>
      </c>
      <c r="F623">
        <v>0</v>
      </c>
      <c r="G623">
        <v>0</v>
      </c>
      <c r="H623" t="s">
        <v>82</v>
      </c>
    </row>
    <row r="624" spans="1:8" x14ac:dyDescent="0.25">
      <c r="A624" s="1">
        <v>43739</v>
      </c>
      <c r="B624" t="s">
        <v>85</v>
      </c>
      <c r="C624" t="s">
        <v>47</v>
      </c>
      <c r="D624">
        <v>86</v>
      </c>
      <c r="E624">
        <v>86</v>
      </c>
      <c r="F624">
        <v>0</v>
      </c>
      <c r="G624">
        <v>0</v>
      </c>
      <c r="H624" t="s">
        <v>82</v>
      </c>
    </row>
    <row r="625" spans="1:8" x14ac:dyDescent="0.25">
      <c r="A625" s="1">
        <v>43739</v>
      </c>
      <c r="B625" t="s">
        <v>85</v>
      </c>
      <c r="C625" t="s">
        <v>48</v>
      </c>
      <c r="D625">
        <v>141</v>
      </c>
      <c r="E625">
        <v>141</v>
      </c>
      <c r="F625">
        <v>0</v>
      </c>
      <c r="G625">
        <v>0</v>
      </c>
      <c r="H625" t="s">
        <v>82</v>
      </c>
    </row>
    <row r="626" spans="1:8" x14ac:dyDescent="0.25">
      <c r="A626" s="1">
        <v>43739</v>
      </c>
      <c r="B626" t="s">
        <v>85</v>
      </c>
      <c r="C626" t="s">
        <v>50</v>
      </c>
      <c r="D626">
        <v>10</v>
      </c>
      <c r="E626">
        <v>10</v>
      </c>
      <c r="F626">
        <v>0</v>
      </c>
      <c r="G626">
        <v>0</v>
      </c>
      <c r="H626" t="s">
        <v>82</v>
      </c>
    </row>
    <row r="627" spans="1:8" x14ac:dyDescent="0.25">
      <c r="A627" s="1">
        <v>43739</v>
      </c>
      <c r="B627" t="s">
        <v>86</v>
      </c>
      <c r="C627" t="s">
        <v>46</v>
      </c>
      <c r="D627">
        <v>120</v>
      </c>
      <c r="E627">
        <v>120</v>
      </c>
      <c r="F627">
        <v>0</v>
      </c>
      <c r="G627">
        <v>0</v>
      </c>
      <c r="H627" t="s">
        <v>82</v>
      </c>
    </row>
    <row r="628" spans="1:8" x14ac:dyDescent="0.25">
      <c r="A628" s="1">
        <v>43739</v>
      </c>
      <c r="B628" t="s">
        <v>86</v>
      </c>
      <c r="C628" t="s">
        <v>47</v>
      </c>
      <c r="D628">
        <v>244</v>
      </c>
      <c r="E628">
        <v>244</v>
      </c>
      <c r="F628">
        <v>0</v>
      </c>
      <c r="G628">
        <v>0</v>
      </c>
      <c r="H628" t="s">
        <v>82</v>
      </c>
    </row>
    <row r="629" spans="1:8" x14ac:dyDescent="0.25">
      <c r="A629" s="1">
        <v>43739</v>
      </c>
      <c r="B629" t="s">
        <v>86</v>
      </c>
      <c r="C629" t="s">
        <v>48</v>
      </c>
      <c r="D629">
        <v>156</v>
      </c>
      <c r="E629">
        <v>156</v>
      </c>
      <c r="F629">
        <v>0</v>
      </c>
      <c r="G629">
        <v>0</v>
      </c>
      <c r="H629" t="s">
        <v>82</v>
      </c>
    </row>
    <row r="630" spans="1:8" x14ac:dyDescent="0.25">
      <c r="A630" s="1">
        <v>43739</v>
      </c>
      <c r="B630" t="s">
        <v>86</v>
      </c>
      <c r="C630" t="s">
        <v>49</v>
      </c>
      <c r="D630">
        <v>1230</v>
      </c>
      <c r="E630">
        <v>1230</v>
      </c>
      <c r="F630">
        <v>0</v>
      </c>
      <c r="G630">
        <v>0</v>
      </c>
      <c r="H630" t="s">
        <v>82</v>
      </c>
    </row>
    <row r="631" spans="1:8" x14ac:dyDescent="0.25">
      <c r="A631" s="1">
        <v>43739</v>
      </c>
      <c r="B631" t="s">
        <v>86</v>
      </c>
      <c r="C631" t="s">
        <v>50</v>
      </c>
      <c r="D631">
        <v>2037</v>
      </c>
      <c r="E631">
        <v>2037</v>
      </c>
      <c r="F631">
        <v>0</v>
      </c>
      <c r="G631">
        <v>0</v>
      </c>
      <c r="H631" t="s">
        <v>82</v>
      </c>
    </row>
    <row r="632" spans="1:8" x14ac:dyDescent="0.25">
      <c r="A632" s="1">
        <v>43739</v>
      </c>
      <c r="B632" t="s">
        <v>87</v>
      </c>
      <c r="C632" t="s">
        <v>46</v>
      </c>
      <c r="D632">
        <v>614</v>
      </c>
      <c r="E632">
        <v>614</v>
      </c>
      <c r="F632">
        <v>0</v>
      </c>
      <c r="G632">
        <v>0</v>
      </c>
      <c r="H632" t="s">
        <v>82</v>
      </c>
    </row>
    <row r="633" spans="1:8" x14ac:dyDescent="0.25">
      <c r="A633" s="1">
        <v>43739</v>
      </c>
      <c r="B633" t="s">
        <v>87</v>
      </c>
      <c r="C633" t="s">
        <v>47</v>
      </c>
      <c r="D633">
        <v>616</v>
      </c>
      <c r="E633">
        <v>616</v>
      </c>
      <c r="F633">
        <v>0</v>
      </c>
      <c r="G633">
        <v>0</v>
      </c>
      <c r="H633" t="s">
        <v>82</v>
      </c>
    </row>
    <row r="634" spans="1:8" x14ac:dyDescent="0.25">
      <c r="A634" s="1">
        <v>43739</v>
      </c>
      <c r="B634" t="s">
        <v>87</v>
      </c>
      <c r="C634" t="s">
        <v>48</v>
      </c>
      <c r="D634">
        <v>362</v>
      </c>
      <c r="E634">
        <v>362</v>
      </c>
      <c r="F634">
        <v>0</v>
      </c>
      <c r="G634">
        <v>0</v>
      </c>
      <c r="H634" t="s">
        <v>82</v>
      </c>
    </row>
    <row r="635" spans="1:8" x14ac:dyDescent="0.25">
      <c r="A635" s="1">
        <v>43739</v>
      </c>
      <c r="B635" t="s">
        <v>87</v>
      </c>
      <c r="C635" t="s">
        <v>49</v>
      </c>
      <c r="D635">
        <v>414</v>
      </c>
      <c r="E635">
        <v>414</v>
      </c>
      <c r="F635">
        <v>0</v>
      </c>
      <c r="G635">
        <v>0</v>
      </c>
      <c r="H635" t="s">
        <v>82</v>
      </c>
    </row>
    <row r="636" spans="1:8" x14ac:dyDescent="0.25">
      <c r="A636" s="1">
        <v>43739</v>
      </c>
      <c r="B636" t="s">
        <v>87</v>
      </c>
      <c r="C636" t="s">
        <v>50</v>
      </c>
      <c r="D636">
        <v>1305</v>
      </c>
      <c r="E636">
        <v>1305</v>
      </c>
      <c r="F636">
        <v>0</v>
      </c>
      <c r="G636">
        <v>0</v>
      </c>
      <c r="H636" t="s">
        <v>82</v>
      </c>
    </row>
    <row r="637" spans="1:8" x14ac:dyDescent="0.25">
      <c r="A637" s="1">
        <v>43739</v>
      </c>
      <c r="B637" t="s">
        <v>88</v>
      </c>
      <c r="C637" t="s">
        <v>46</v>
      </c>
      <c r="D637">
        <v>14</v>
      </c>
      <c r="E637">
        <v>14</v>
      </c>
      <c r="F637">
        <v>0</v>
      </c>
      <c r="G637">
        <v>0</v>
      </c>
      <c r="H637" t="s">
        <v>82</v>
      </c>
    </row>
    <row r="638" spans="1:8" x14ac:dyDescent="0.25">
      <c r="A638" s="1">
        <v>43739</v>
      </c>
      <c r="B638" t="s">
        <v>88</v>
      </c>
      <c r="C638" t="s">
        <v>47</v>
      </c>
      <c r="D638">
        <v>101</v>
      </c>
      <c r="E638">
        <v>101</v>
      </c>
      <c r="F638">
        <v>0</v>
      </c>
      <c r="G638">
        <v>0</v>
      </c>
      <c r="H638" t="s">
        <v>82</v>
      </c>
    </row>
    <row r="639" spans="1:8" x14ac:dyDescent="0.25">
      <c r="A639" s="1">
        <v>43739</v>
      </c>
      <c r="B639" t="s">
        <v>88</v>
      </c>
      <c r="C639" t="s">
        <v>48</v>
      </c>
      <c r="D639">
        <v>54</v>
      </c>
      <c r="E639">
        <v>54</v>
      </c>
      <c r="F639">
        <v>0</v>
      </c>
      <c r="G639">
        <v>0</v>
      </c>
      <c r="H639" t="s">
        <v>82</v>
      </c>
    </row>
    <row r="640" spans="1:8" x14ac:dyDescent="0.25">
      <c r="A640" s="1">
        <v>43739</v>
      </c>
      <c r="B640" t="s">
        <v>88</v>
      </c>
      <c r="C640" t="s">
        <v>50</v>
      </c>
      <c r="D640">
        <v>82</v>
      </c>
      <c r="E640">
        <v>82</v>
      </c>
      <c r="F640">
        <v>0</v>
      </c>
      <c r="G640">
        <v>0</v>
      </c>
      <c r="H640" t="s">
        <v>82</v>
      </c>
    </row>
    <row r="641" spans="1:8" x14ac:dyDescent="0.25">
      <c r="A641" s="1">
        <v>43739</v>
      </c>
      <c r="B641" t="s">
        <v>89</v>
      </c>
      <c r="C641" t="s">
        <v>46</v>
      </c>
      <c r="D641">
        <v>198</v>
      </c>
      <c r="E641">
        <v>198</v>
      </c>
      <c r="F641">
        <v>0</v>
      </c>
      <c r="G641">
        <v>0</v>
      </c>
      <c r="H641" t="s">
        <v>82</v>
      </c>
    </row>
    <row r="642" spans="1:8" x14ac:dyDescent="0.25">
      <c r="A642" s="1">
        <v>43739</v>
      </c>
      <c r="B642" t="s">
        <v>89</v>
      </c>
      <c r="C642" t="s">
        <v>47</v>
      </c>
      <c r="D642">
        <v>332</v>
      </c>
      <c r="E642">
        <v>332</v>
      </c>
      <c r="F642">
        <v>0</v>
      </c>
      <c r="G642">
        <v>0</v>
      </c>
      <c r="H642" t="s">
        <v>82</v>
      </c>
    </row>
    <row r="643" spans="1:8" x14ac:dyDescent="0.25">
      <c r="A643" s="1">
        <v>43739</v>
      </c>
      <c r="B643" t="s">
        <v>89</v>
      </c>
      <c r="C643" t="s">
        <v>48</v>
      </c>
      <c r="D643">
        <v>174</v>
      </c>
      <c r="E643">
        <v>174</v>
      </c>
      <c r="F643">
        <v>0</v>
      </c>
      <c r="G643">
        <v>0</v>
      </c>
      <c r="H643" t="s">
        <v>82</v>
      </c>
    </row>
    <row r="644" spans="1:8" x14ac:dyDescent="0.25">
      <c r="A644" s="1">
        <v>43739</v>
      </c>
      <c r="B644" t="s">
        <v>89</v>
      </c>
      <c r="C644" t="s">
        <v>49</v>
      </c>
      <c r="D644">
        <v>58</v>
      </c>
      <c r="E644">
        <v>58</v>
      </c>
      <c r="F644">
        <v>0</v>
      </c>
      <c r="G644">
        <v>0</v>
      </c>
      <c r="H644" t="s">
        <v>82</v>
      </c>
    </row>
    <row r="645" spans="1:8" x14ac:dyDescent="0.25">
      <c r="A645" s="1">
        <v>43739</v>
      </c>
      <c r="B645" t="s">
        <v>89</v>
      </c>
      <c r="C645" t="s">
        <v>50</v>
      </c>
      <c r="D645">
        <v>694</v>
      </c>
      <c r="E645">
        <v>694</v>
      </c>
      <c r="F645">
        <v>0</v>
      </c>
      <c r="G645">
        <v>0</v>
      </c>
      <c r="H645" t="s">
        <v>82</v>
      </c>
    </row>
    <row r="646" spans="1:8" x14ac:dyDescent="0.25">
      <c r="A646" s="1">
        <v>43739</v>
      </c>
      <c r="B646" t="s">
        <v>90</v>
      </c>
      <c r="C646" t="s">
        <v>46</v>
      </c>
      <c r="D646">
        <v>565</v>
      </c>
      <c r="E646">
        <v>565</v>
      </c>
      <c r="F646">
        <v>0</v>
      </c>
      <c r="G646">
        <v>0</v>
      </c>
      <c r="H646" t="s">
        <v>82</v>
      </c>
    </row>
    <row r="647" spans="1:8" x14ac:dyDescent="0.25">
      <c r="A647" s="1">
        <v>43739</v>
      </c>
      <c r="B647" t="s">
        <v>90</v>
      </c>
      <c r="C647" t="s">
        <v>47</v>
      </c>
      <c r="D647">
        <v>615</v>
      </c>
      <c r="E647">
        <v>615</v>
      </c>
      <c r="F647">
        <v>0</v>
      </c>
      <c r="G647">
        <v>0</v>
      </c>
      <c r="H647" t="s">
        <v>82</v>
      </c>
    </row>
    <row r="648" spans="1:8" x14ac:dyDescent="0.25">
      <c r="A648" s="1">
        <v>43739</v>
      </c>
      <c r="B648" t="s">
        <v>90</v>
      </c>
      <c r="C648" t="s">
        <v>48</v>
      </c>
      <c r="D648">
        <v>313</v>
      </c>
      <c r="E648">
        <v>313</v>
      </c>
      <c r="F648">
        <v>0</v>
      </c>
      <c r="G648">
        <v>0</v>
      </c>
      <c r="H648" t="s">
        <v>82</v>
      </c>
    </row>
    <row r="649" spans="1:8" x14ac:dyDescent="0.25">
      <c r="A649" s="1">
        <v>43739</v>
      </c>
      <c r="B649" t="s">
        <v>90</v>
      </c>
      <c r="C649" t="s">
        <v>50</v>
      </c>
      <c r="D649">
        <v>635</v>
      </c>
      <c r="E649">
        <v>635</v>
      </c>
      <c r="F649">
        <v>0</v>
      </c>
      <c r="G649">
        <v>0</v>
      </c>
      <c r="H649" t="s">
        <v>82</v>
      </c>
    </row>
    <row r="650" spans="1:8" x14ac:dyDescent="0.25">
      <c r="A650" s="1">
        <v>43739</v>
      </c>
      <c r="B650" t="s">
        <v>91</v>
      </c>
      <c r="C650" t="s">
        <v>46</v>
      </c>
      <c r="D650">
        <v>73</v>
      </c>
      <c r="E650">
        <v>73</v>
      </c>
      <c r="F650">
        <v>0</v>
      </c>
      <c r="G650">
        <v>0</v>
      </c>
      <c r="H650" t="s">
        <v>82</v>
      </c>
    </row>
    <row r="651" spans="1:8" x14ac:dyDescent="0.25">
      <c r="A651" s="1">
        <v>43739</v>
      </c>
      <c r="B651" t="s">
        <v>91</v>
      </c>
      <c r="C651" t="s">
        <v>47</v>
      </c>
      <c r="D651">
        <v>181</v>
      </c>
      <c r="E651">
        <v>181</v>
      </c>
      <c r="F651">
        <v>0</v>
      </c>
      <c r="G651">
        <v>0</v>
      </c>
      <c r="H651" t="s">
        <v>82</v>
      </c>
    </row>
    <row r="652" spans="1:8" x14ac:dyDescent="0.25">
      <c r="A652" s="1">
        <v>43739</v>
      </c>
      <c r="B652" t="s">
        <v>91</v>
      </c>
      <c r="C652" t="s">
        <v>48</v>
      </c>
      <c r="D652">
        <v>143</v>
      </c>
      <c r="E652">
        <v>143</v>
      </c>
      <c r="F652">
        <v>0</v>
      </c>
      <c r="G652">
        <v>0</v>
      </c>
      <c r="H652" t="s">
        <v>82</v>
      </c>
    </row>
    <row r="653" spans="1:8" x14ac:dyDescent="0.25">
      <c r="A653" s="1">
        <v>43739</v>
      </c>
      <c r="B653" t="s">
        <v>91</v>
      </c>
      <c r="C653" t="s">
        <v>50</v>
      </c>
      <c r="D653">
        <v>477</v>
      </c>
      <c r="E653">
        <v>477</v>
      </c>
      <c r="F653">
        <v>0</v>
      </c>
      <c r="G653">
        <v>0</v>
      </c>
      <c r="H653" t="s">
        <v>82</v>
      </c>
    </row>
    <row r="654" spans="1:8" x14ac:dyDescent="0.25">
      <c r="A654" s="1">
        <v>43739</v>
      </c>
      <c r="B654" t="s">
        <v>92</v>
      </c>
      <c r="C654" t="s">
        <v>46</v>
      </c>
      <c r="D654">
        <v>1104</v>
      </c>
      <c r="E654">
        <v>1104</v>
      </c>
      <c r="F654">
        <v>0</v>
      </c>
      <c r="G654">
        <v>0</v>
      </c>
      <c r="H654" t="s">
        <v>82</v>
      </c>
    </row>
    <row r="655" spans="1:8" x14ac:dyDescent="0.25">
      <c r="A655" s="1">
        <v>43739</v>
      </c>
      <c r="B655" t="s">
        <v>92</v>
      </c>
      <c r="C655" t="s">
        <v>47</v>
      </c>
      <c r="D655">
        <v>780</v>
      </c>
      <c r="E655">
        <v>780</v>
      </c>
      <c r="F655">
        <v>0</v>
      </c>
      <c r="G655">
        <v>0</v>
      </c>
      <c r="H655" t="s">
        <v>82</v>
      </c>
    </row>
    <row r="656" spans="1:8" x14ac:dyDescent="0.25">
      <c r="A656" s="1">
        <v>43739</v>
      </c>
      <c r="B656" t="s">
        <v>92</v>
      </c>
      <c r="C656" t="s">
        <v>48</v>
      </c>
      <c r="D656">
        <v>658</v>
      </c>
      <c r="E656">
        <v>658</v>
      </c>
      <c r="F656">
        <v>0</v>
      </c>
      <c r="G656">
        <v>0</v>
      </c>
      <c r="H656" t="s">
        <v>82</v>
      </c>
    </row>
    <row r="657" spans="1:8" x14ac:dyDescent="0.25">
      <c r="A657" s="1">
        <v>43739</v>
      </c>
      <c r="B657" t="s">
        <v>92</v>
      </c>
      <c r="C657" t="s">
        <v>50</v>
      </c>
      <c r="D657">
        <v>918</v>
      </c>
      <c r="E657">
        <v>918</v>
      </c>
      <c r="F657">
        <v>0</v>
      </c>
      <c r="G657">
        <v>0</v>
      </c>
      <c r="H657" t="s">
        <v>82</v>
      </c>
    </row>
    <row r="658" spans="1:8" x14ac:dyDescent="0.25">
      <c r="A658" s="1">
        <v>43739</v>
      </c>
      <c r="B658" t="s">
        <v>93</v>
      </c>
      <c r="C658" t="s">
        <v>46</v>
      </c>
      <c r="D658">
        <v>34</v>
      </c>
      <c r="E658">
        <v>34</v>
      </c>
      <c r="F658">
        <v>0</v>
      </c>
      <c r="G658">
        <v>0</v>
      </c>
      <c r="H658" t="s">
        <v>82</v>
      </c>
    </row>
    <row r="659" spans="1:8" x14ac:dyDescent="0.25">
      <c r="A659" s="1">
        <v>43739</v>
      </c>
      <c r="B659" t="s">
        <v>93</v>
      </c>
      <c r="C659" t="s">
        <v>47</v>
      </c>
      <c r="D659">
        <v>494</v>
      </c>
      <c r="E659">
        <v>494</v>
      </c>
      <c r="F659">
        <v>0</v>
      </c>
      <c r="G659">
        <v>0</v>
      </c>
      <c r="H659" t="s">
        <v>82</v>
      </c>
    </row>
    <row r="660" spans="1:8" x14ac:dyDescent="0.25">
      <c r="A660" s="1">
        <v>43739</v>
      </c>
      <c r="B660" t="s">
        <v>93</v>
      </c>
      <c r="C660" t="s">
        <v>48</v>
      </c>
      <c r="D660">
        <v>118</v>
      </c>
      <c r="E660">
        <v>118</v>
      </c>
      <c r="F660">
        <v>0</v>
      </c>
      <c r="G660">
        <v>0</v>
      </c>
      <c r="H660" t="s">
        <v>82</v>
      </c>
    </row>
    <row r="661" spans="1:8" x14ac:dyDescent="0.25">
      <c r="A661" s="1">
        <v>43739</v>
      </c>
      <c r="B661" t="s">
        <v>93</v>
      </c>
      <c r="C661" t="s">
        <v>50</v>
      </c>
      <c r="D661">
        <v>711</v>
      </c>
      <c r="E661">
        <v>711</v>
      </c>
      <c r="F661">
        <v>0</v>
      </c>
      <c r="G661">
        <v>0</v>
      </c>
      <c r="H661" t="s">
        <v>82</v>
      </c>
    </row>
    <row r="662" spans="1:8" x14ac:dyDescent="0.25">
      <c r="A662" s="1">
        <v>43739</v>
      </c>
      <c r="B662" t="s">
        <v>94</v>
      </c>
      <c r="C662" t="s">
        <v>46</v>
      </c>
      <c r="D662">
        <v>233</v>
      </c>
      <c r="E662">
        <v>233</v>
      </c>
      <c r="F662">
        <v>0</v>
      </c>
      <c r="G662">
        <v>0</v>
      </c>
      <c r="H662" t="s">
        <v>82</v>
      </c>
    </row>
    <row r="663" spans="1:8" x14ac:dyDescent="0.25">
      <c r="A663" s="1">
        <v>43739</v>
      </c>
      <c r="B663" t="s">
        <v>94</v>
      </c>
      <c r="C663" t="s">
        <v>47</v>
      </c>
      <c r="D663">
        <v>205</v>
      </c>
      <c r="E663">
        <v>205</v>
      </c>
      <c r="F663">
        <v>0</v>
      </c>
      <c r="G663">
        <v>0</v>
      </c>
      <c r="H663" t="s">
        <v>82</v>
      </c>
    </row>
    <row r="664" spans="1:8" x14ac:dyDescent="0.25">
      <c r="A664" s="1">
        <v>43739</v>
      </c>
      <c r="B664" t="s">
        <v>94</v>
      </c>
      <c r="C664" t="s">
        <v>48</v>
      </c>
      <c r="D664">
        <v>167</v>
      </c>
      <c r="E664">
        <v>167</v>
      </c>
      <c r="F664">
        <v>0</v>
      </c>
      <c r="G664">
        <v>0</v>
      </c>
      <c r="H664" t="s">
        <v>82</v>
      </c>
    </row>
    <row r="665" spans="1:8" x14ac:dyDescent="0.25">
      <c r="A665" s="1">
        <v>43739</v>
      </c>
      <c r="B665" t="s">
        <v>94</v>
      </c>
      <c r="C665" t="s">
        <v>50</v>
      </c>
      <c r="D665">
        <v>432</v>
      </c>
      <c r="E665">
        <v>432</v>
      </c>
      <c r="F665">
        <v>0</v>
      </c>
      <c r="G665">
        <v>0</v>
      </c>
      <c r="H665" t="s">
        <v>82</v>
      </c>
    </row>
    <row r="666" spans="1:8" x14ac:dyDescent="0.25">
      <c r="A666" s="1">
        <v>43739</v>
      </c>
      <c r="B666" t="s">
        <v>95</v>
      </c>
      <c r="C666" t="s">
        <v>46</v>
      </c>
      <c r="D666">
        <v>247</v>
      </c>
      <c r="E666">
        <v>247</v>
      </c>
      <c r="F666">
        <v>0</v>
      </c>
      <c r="G666">
        <v>0</v>
      </c>
      <c r="H666" t="s">
        <v>82</v>
      </c>
    </row>
    <row r="667" spans="1:8" x14ac:dyDescent="0.25">
      <c r="A667" s="1">
        <v>43739</v>
      </c>
      <c r="B667" t="s">
        <v>95</v>
      </c>
      <c r="C667" t="s">
        <v>47</v>
      </c>
      <c r="D667">
        <v>889</v>
      </c>
      <c r="E667">
        <v>889</v>
      </c>
      <c r="F667">
        <v>0</v>
      </c>
      <c r="G667">
        <v>0</v>
      </c>
      <c r="H667" t="s">
        <v>82</v>
      </c>
    </row>
    <row r="668" spans="1:8" x14ac:dyDescent="0.25">
      <c r="A668" s="1">
        <v>43739</v>
      </c>
      <c r="B668" t="s">
        <v>95</v>
      </c>
      <c r="C668" t="s">
        <v>48</v>
      </c>
      <c r="D668">
        <v>336</v>
      </c>
      <c r="E668">
        <v>336</v>
      </c>
      <c r="F668">
        <v>0</v>
      </c>
      <c r="G668">
        <v>0</v>
      </c>
      <c r="H668" t="s">
        <v>82</v>
      </c>
    </row>
    <row r="669" spans="1:8" x14ac:dyDescent="0.25">
      <c r="A669" s="1">
        <v>43739</v>
      </c>
      <c r="B669" t="s">
        <v>95</v>
      </c>
      <c r="C669" t="s">
        <v>50</v>
      </c>
      <c r="D669">
        <v>2349</v>
      </c>
      <c r="E669">
        <v>2349</v>
      </c>
      <c r="F669">
        <v>0</v>
      </c>
      <c r="G669">
        <v>0</v>
      </c>
      <c r="H669" t="s">
        <v>82</v>
      </c>
    </row>
    <row r="670" spans="1:8" x14ac:dyDescent="0.25">
      <c r="A670" s="1">
        <v>43739</v>
      </c>
      <c r="B670" t="s">
        <v>13</v>
      </c>
      <c r="C670" t="s">
        <v>46</v>
      </c>
      <c r="D670">
        <v>216</v>
      </c>
      <c r="E670">
        <v>216</v>
      </c>
      <c r="F670">
        <v>0</v>
      </c>
      <c r="G670">
        <v>0</v>
      </c>
      <c r="H670" t="s">
        <v>82</v>
      </c>
    </row>
    <row r="671" spans="1:8" x14ac:dyDescent="0.25">
      <c r="A671" s="1">
        <v>43739</v>
      </c>
      <c r="B671" t="s">
        <v>13</v>
      </c>
      <c r="C671" t="s">
        <v>47</v>
      </c>
      <c r="D671">
        <v>106</v>
      </c>
      <c r="E671">
        <v>106</v>
      </c>
      <c r="F671">
        <v>0</v>
      </c>
      <c r="G671">
        <v>0</v>
      </c>
      <c r="H671" t="s">
        <v>82</v>
      </c>
    </row>
    <row r="672" spans="1:8" x14ac:dyDescent="0.25">
      <c r="A672" s="1">
        <v>43739</v>
      </c>
      <c r="B672" t="s">
        <v>13</v>
      </c>
      <c r="C672" t="s">
        <v>48</v>
      </c>
      <c r="D672">
        <v>88</v>
      </c>
      <c r="E672">
        <v>88</v>
      </c>
      <c r="F672">
        <v>0</v>
      </c>
      <c r="G672">
        <v>0</v>
      </c>
      <c r="H672" t="s">
        <v>82</v>
      </c>
    </row>
    <row r="673" spans="1:8" x14ac:dyDescent="0.25">
      <c r="A673" s="1">
        <v>43739</v>
      </c>
      <c r="B673" t="s">
        <v>13</v>
      </c>
      <c r="C673" t="s">
        <v>50</v>
      </c>
      <c r="D673">
        <v>108</v>
      </c>
      <c r="E673">
        <v>108</v>
      </c>
      <c r="F673">
        <v>0</v>
      </c>
      <c r="G673">
        <v>0</v>
      </c>
      <c r="H673" t="s">
        <v>82</v>
      </c>
    </row>
    <row r="674" spans="1:8" x14ac:dyDescent="0.25">
      <c r="A674" s="1">
        <v>43739</v>
      </c>
      <c r="B674" t="s">
        <v>96</v>
      </c>
      <c r="C674" t="s">
        <v>46</v>
      </c>
      <c r="D674">
        <v>569</v>
      </c>
      <c r="E674">
        <v>569</v>
      </c>
      <c r="F674">
        <v>0</v>
      </c>
      <c r="G674">
        <v>0</v>
      </c>
      <c r="H674" t="s">
        <v>82</v>
      </c>
    </row>
    <row r="675" spans="1:8" x14ac:dyDescent="0.25">
      <c r="A675" s="1">
        <v>43739</v>
      </c>
      <c r="B675" t="s">
        <v>96</v>
      </c>
      <c r="C675" t="s">
        <v>47</v>
      </c>
      <c r="D675">
        <v>284</v>
      </c>
      <c r="E675">
        <v>284</v>
      </c>
      <c r="F675">
        <v>0</v>
      </c>
      <c r="G675">
        <v>0</v>
      </c>
      <c r="H675" t="s">
        <v>82</v>
      </c>
    </row>
    <row r="676" spans="1:8" x14ac:dyDescent="0.25">
      <c r="A676" s="1">
        <v>43739</v>
      </c>
      <c r="B676" t="s">
        <v>96</v>
      </c>
      <c r="C676" t="s">
        <v>48</v>
      </c>
      <c r="D676">
        <v>220</v>
      </c>
      <c r="E676">
        <v>220</v>
      </c>
      <c r="F676">
        <v>0</v>
      </c>
      <c r="G676">
        <v>0</v>
      </c>
      <c r="H676" t="s">
        <v>82</v>
      </c>
    </row>
    <row r="677" spans="1:8" x14ac:dyDescent="0.25">
      <c r="A677" s="1">
        <v>43739</v>
      </c>
      <c r="B677" t="s">
        <v>96</v>
      </c>
      <c r="C677" t="s">
        <v>50</v>
      </c>
      <c r="D677">
        <v>311</v>
      </c>
      <c r="E677">
        <v>311</v>
      </c>
      <c r="F677">
        <v>0</v>
      </c>
      <c r="G677">
        <v>0</v>
      </c>
      <c r="H677" t="s">
        <v>82</v>
      </c>
    </row>
    <row r="678" spans="1:8" x14ac:dyDescent="0.25">
      <c r="A678" s="1">
        <v>43739</v>
      </c>
      <c r="B678" t="s">
        <v>97</v>
      </c>
      <c r="C678" t="s">
        <v>46</v>
      </c>
      <c r="D678">
        <v>350</v>
      </c>
      <c r="E678">
        <v>350</v>
      </c>
      <c r="F678">
        <v>0</v>
      </c>
      <c r="G678">
        <v>0</v>
      </c>
      <c r="H678" t="s">
        <v>82</v>
      </c>
    </row>
    <row r="679" spans="1:8" x14ac:dyDescent="0.25">
      <c r="A679" s="1">
        <v>43739</v>
      </c>
      <c r="B679" t="s">
        <v>97</v>
      </c>
      <c r="C679" t="s">
        <v>47</v>
      </c>
      <c r="D679">
        <v>594</v>
      </c>
      <c r="E679">
        <v>594</v>
      </c>
      <c r="F679">
        <v>0</v>
      </c>
      <c r="G679">
        <v>0</v>
      </c>
      <c r="H679" t="s">
        <v>82</v>
      </c>
    </row>
    <row r="680" spans="1:8" x14ac:dyDescent="0.25">
      <c r="A680" s="1">
        <v>43739</v>
      </c>
      <c r="B680" t="s">
        <v>97</v>
      </c>
      <c r="C680" t="s">
        <v>48</v>
      </c>
      <c r="D680">
        <v>296</v>
      </c>
      <c r="E680">
        <v>296</v>
      </c>
      <c r="F680">
        <v>0</v>
      </c>
      <c r="G680">
        <v>0</v>
      </c>
      <c r="H680" t="s">
        <v>82</v>
      </c>
    </row>
    <row r="681" spans="1:8" x14ac:dyDescent="0.25">
      <c r="A681" s="1">
        <v>43739</v>
      </c>
      <c r="B681" t="s">
        <v>97</v>
      </c>
      <c r="C681" t="s">
        <v>50</v>
      </c>
      <c r="D681">
        <v>715</v>
      </c>
      <c r="E681">
        <v>715</v>
      </c>
      <c r="F681">
        <v>0</v>
      </c>
      <c r="G681">
        <v>0</v>
      </c>
      <c r="H681" t="s">
        <v>82</v>
      </c>
    </row>
    <row r="682" spans="1:8" x14ac:dyDescent="0.25">
      <c r="A682" s="1">
        <v>43770</v>
      </c>
      <c r="B682" t="s">
        <v>81</v>
      </c>
      <c r="C682" t="s">
        <v>46</v>
      </c>
      <c r="D682">
        <v>4108</v>
      </c>
      <c r="E682">
        <v>4108</v>
      </c>
      <c r="F682">
        <v>0</v>
      </c>
      <c r="G682">
        <v>0</v>
      </c>
      <c r="H682" t="s">
        <v>82</v>
      </c>
    </row>
    <row r="683" spans="1:8" x14ac:dyDescent="0.25">
      <c r="A683" s="1">
        <v>43770</v>
      </c>
      <c r="B683" t="s">
        <v>81</v>
      </c>
      <c r="C683" t="s">
        <v>47</v>
      </c>
      <c r="D683">
        <v>5147</v>
      </c>
      <c r="E683">
        <v>5147</v>
      </c>
      <c r="F683">
        <v>0</v>
      </c>
      <c r="G683">
        <v>0</v>
      </c>
      <c r="H683" t="s">
        <v>82</v>
      </c>
    </row>
    <row r="684" spans="1:8" x14ac:dyDescent="0.25">
      <c r="A684" s="1">
        <v>43770</v>
      </c>
      <c r="B684" t="s">
        <v>81</v>
      </c>
      <c r="C684" t="s">
        <v>48</v>
      </c>
      <c r="D684">
        <v>2907</v>
      </c>
      <c r="E684">
        <v>2907</v>
      </c>
      <c r="F684">
        <v>0</v>
      </c>
      <c r="G684">
        <v>0</v>
      </c>
      <c r="H684" t="s">
        <v>82</v>
      </c>
    </row>
    <row r="685" spans="1:8" x14ac:dyDescent="0.25">
      <c r="A685" s="1">
        <v>43770</v>
      </c>
      <c r="B685" t="s">
        <v>81</v>
      </c>
      <c r="C685" t="s">
        <v>49</v>
      </c>
      <c r="D685">
        <v>1652</v>
      </c>
      <c r="E685">
        <v>1652</v>
      </c>
      <c r="F685">
        <v>0</v>
      </c>
      <c r="G685">
        <v>0</v>
      </c>
      <c r="H685" t="s">
        <v>82</v>
      </c>
    </row>
    <row r="686" spans="1:8" x14ac:dyDescent="0.25">
      <c r="A686" s="1">
        <v>43770</v>
      </c>
      <c r="B686" t="s">
        <v>81</v>
      </c>
      <c r="C686" t="s">
        <v>50</v>
      </c>
      <c r="D686">
        <v>9623</v>
      </c>
      <c r="E686">
        <v>9623</v>
      </c>
      <c r="F686">
        <v>0</v>
      </c>
      <c r="G686">
        <v>0</v>
      </c>
      <c r="H686" t="s">
        <v>82</v>
      </c>
    </row>
    <row r="687" spans="1:8" x14ac:dyDescent="0.25">
      <c r="A687" s="1">
        <v>43770</v>
      </c>
      <c r="B687" t="s">
        <v>84</v>
      </c>
      <c r="C687" t="s">
        <v>46</v>
      </c>
      <c r="D687">
        <v>27</v>
      </c>
      <c r="E687">
        <v>27</v>
      </c>
      <c r="F687">
        <v>0</v>
      </c>
      <c r="G687">
        <v>0</v>
      </c>
      <c r="H687" t="s">
        <v>82</v>
      </c>
    </row>
    <row r="688" spans="1:8" x14ac:dyDescent="0.25">
      <c r="A688" s="1">
        <v>43770</v>
      </c>
      <c r="B688" t="s">
        <v>84</v>
      </c>
      <c r="C688" t="s">
        <v>47</v>
      </c>
      <c r="D688">
        <v>69</v>
      </c>
      <c r="E688">
        <v>69</v>
      </c>
      <c r="F688">
        <v>0</v>
      </c>
      <c r="G688">
        <v>0</v>
      </c>
      <c r="H688" t="s">
        <v>82</v>
      </c>
    </row>
    <row r="689" spans="1:8" x14ac:dyDescent="0.25">
      <c r="A689" s="1">
        <v>43770</v>
      </c>
      <c r="B689" t="s">
        <v>84</v>
      </c>
      <c r="C689" t="s">
        <v>48</v>
      </c>
      <c r="D689">
        <v>48</v>
      </c>
      <c r="E689">
        <v>48</v>
      </c>
      <c r="F689">
        <v>0</v>
      </c>
      <c r="G689">
        <v>0</v>
      </c>
      <c r="H689" t="s">
        <v>82</v>
      </c>
    </row>
    <row r="690" spans="1:8" x14ac:dyDescent="0.25">
      <c r="A690" s="1">
        <v>43770</v>
      </c>
      <c r="B690" t="s">
        <v>84</v>
      </c>
      <c r="C690" t="s">
        <v>50</v>
      </c>
      <c r="D690">
        <v>59</v>
      </c>
      <c r="E690">
        <v>59</v>
      </c>
      <c r="F690">
        <v>0</v>
      </c>
      <c r="G690">
        <v>0</v>
      </c>
      <c r="H690" t="s">
        <v>82</v>
      </c>
    </row>
    <row r="691" spans="1:8" x14ac:dyDescent="0.25">
      <c r="A691" s="1">
        <v>43770</v>
      </c>
      <c r="B691" t="s">
        <v>85</v>
      </c>
      <c r="C691" t="s">
        <v>46</v>
      </c>
      <c r="D691">
        <v>153</v>
      </c>
      <c r="E691">
        <v>153</v>
      </c>
      <c r="F691">
        <v>0</v>
      </c>
      <c r="G691">
        <v>0</v>
      </c>
      <c r="H691" t="s">
        <v>82</v>
      </c>
    </row>
    <row r="692" spans="1:8" x14ac:dyDescent="0.25">
      <c r="A692" s="1">
        <v>43770</v>
      </c>
      <c r="B692" t="s">
        <v>85</v>
      </c>
      <c r="C692" t="s">
        <v>47</v>
      </c>
      <c r="D692">
        <v>73</v>
      </c>
      <c r="E692">
        <v>73</v>
      </c>
      <c r="F692">
        <v>0</v>
      </c>
      <c r="G692">
        <v>0</v>
      </c>
      <c r="H692" t="s">
        <v>82</v>
      </c>
    </row>
    <row r="693" spans="1:8" x14ac:dyDescent="0.25">
      <c r="A693" s="1">
        <v>43770</v>
      </c>
      <c r="B693" t="s">
        <v>85</v>
      </c>
      <c r="C693" t="s">
        <v>48</v>
      </c>
      <c r="D693">
        <v>119</v>
      </c>
      <c r="E693">
        <v>119</v>
      </c>
      <c r="F693">
        <v>0</v>
      </c>
      <c r="G693">
        <v>0</v>
      </c>
      <c r="H693" t="s">
        <v>82</v>
      </c>
    </row>
    <row r="694" spans="1:8" x14ac:dyDescent="0.25">
      <c r="A694" s="1">
        <v>43770</v>
      </c>
      <c r="B694" t="s">
        <v>85</v>
      </c>
      <c r="C694" t="s">
        <v>50</v>
      </c>
      <c r="D694">
        <v>10</v>
      </c>
      <c r="E694">
        <v>10</v>
      </c>
      <c r="F694">
        <v>0</v>
      </c>
      <c r="G694">
        <v>0</v>
      </c>
      <c r="H694" t="s">
        <v>82</v>
      </c>
    </row>
    <row r="695" spans="1:8" x14ac:dyDescent="0.25">
      <c r="A695" s="1">
        <v>43770</v>
      </c>
      <c r="B695" t="s">
        <v>86</v>
      </c>
      <c r="C695" t="s">
        <v>46</v>
      </c>
      <c r="D695">
        <v>127</v>
      </c>
      <c r="E695">
        <v>127</v>
      </c>
      <c r="F695">
        <v>0</v>
      </c>
      <c r="G695">
        <v>0</v>
      </c>
      <c r="H695" t="s">
        <v>82</v>
      </c>
    </row>
    <row r="696" spans="1:8" x14ac:dyDescent="0.25">
      <c r="A696" s="1">
        <v>43770</v>
      </c>
      <c r="B696" t="s">
        <v>86</v>
      </c>
      <c r="C696" t="s">
        <v>47</v>
      </c>
      <c r="D696">
        <v>239</v>
      </c>
      <c r="E696">
        <v>239</v>
      </c>
      <c r="F696">
        <v>0</v>
      </c>
      <c r="G696">
        <v>0</v>
      </c>
      <c r="H696" t="s">
        <v>82</v>
      </c>
    </row>
    <row r="697" spans="1:8" x14ac:dyDescent="0.25">
      <c r="A697" s="1">
        <v>43770</v>
      </c>
      <c r="B697" t="s">
        <v>86</v>
      </c>
      <c r="C697" t="s">
        <v>48</v>
      </c>
      <c r="D697">
        <v>137</v>
      </c>
      <c r="E697">
        <v>137</v>
      </c>
      <c r="F697">
        <v>0</v>
      </c>
      <c r="G697">
        <v>0</v>
      </c>
      <c r="H697" t="s">
        <v>82</v>
      </c>
    </row>
    <row r="698" spans="1:8" x14ac:dyDescent="0.25">
      <c r="A698" s="1">
        <v>43770</v>
      </c>
      <c r="B698" t="s">
        <v>86</v>
      </c>
      <c r="C698" t="s">
        <v>49</v>
      </c>
      <c r="D698">
        <v>1174</v>
      </c>
      <c r="E698">
        <v>1174</v>
      </c>
      <c r="F698">
        <v>0</v>
      </c>
      <c r="G698">
        <v>0</v>
      </c>
      <c r="H698" t="s">
        <v>82</v>
      </c>
    </row>
    <row r="699" spans="1:8" x14ac:dyDescent="0.25">
      <c r="A699" s="1">
        <v>43770</v>
      </c>
      <c r="B699" t="s">
        <v>86</v>
      </c>
      <c r="C699" t="s">
        <v>50</v>
      </c>
      <c r="D699">
        <v>1712</v>
      </c>
      <c r="E699">
        <v>1712</v>
      </c>
      <c r="F699">
        <v>0</v>
      </c>
      <c r="G699">
        <v>0</v>
      </c>
      <c r="H699" t="s">
        <v>82</v>
      </c>
    </row>
    <row r="700" spans="1:8" x14ac:dyDescent="0.25">
      <c r="A700" s="1">
        <v>43770</v>
      </c>
      <c r="B700" t="s">
        <v>87</v>
      </c>
      <c r="C700" t="s">
        <v>46</v>
      </c>
      <c r="D700">
        <v>577</v>
      </c>
      <c r="E700">
        <v>577</v>
      </c>
      <c r="F700">
        <v>0</v>
      </c>
      <c r="G700">
        <v>0</v>
      </c>
      <c r="H700" t="s">
        <v>82</v>
      </c>
    </row>
    <row r="701" spans="1:8" x14ac:dyDescent="0.25">
      <c r="A701" s="1">
        <v>43770</v>
      </c>
      <c r="B701" t="s">
        <v>87</v>
      </c>
      <c r="C701" t="s">
        <v>47</v>
      </c>
      <c r="D701">
        <v>570</v>
      </c>
      <c r="E701">
        <v>570</v>
      </c>
      <c r="F701">
        <v>0</v>
      </c>
      <c r="G701">
        <v>0</v>
      </c>
      <c r="H701" t="s">
        <v>82</v>
      </c>
    </row>
    <row r="702" spans="1:8" x14ac:dyDescent="0.25">
      <c r="A702" s="1">
        <v>43770</v>
      </c>
      <c r="B702" t="s">
        <v>87</v>
      </c>
      <c r="C702" t="s">
        <v>48</v>
      </c>
      <c r="D702">
        <v>359</v>
      </c>
      <c r="E702">
        <v>359</v>
      </c>
      <c r="F702">
        <v>0</v>
      </c>
      <c r="G702">
        <v>0</v>
      </c>
      <c r="H702" t="s">
        <v>82</v>
      </c>
    </row>
    <row r="703" spans="1:8" x14ac:dyDescent="0.25">
      <c r="A703" s="1">
        <v>43770</v>
      </c>
      <c r="B703" t="s">
        <v>87</v>
      </c>
      <c r="C703" t="s">
        <v>49</v>
      </c>
      <c r="D703">
        <v>410</v>
      </c>
      <c r="E703">
        <v>410</v>
      </c>
      <c r="F703">
        <v>0</v>
      </c>
      <c r="G703">
        <v>0</v>
      </c>
      <c r="H703" t="s">
        <v>82</v>
      </c>
    </row>
    <row r="704" spans="1:8" x14ac:dyDescent="0.25">
      <c r="A704" s="1">
        <v>43770</v>
      </c>
      <c r="B704" t="s">
        <v>87</v>
      </c>
      <c r="C704" t="s">
        <v>50</v>
      </c>
      <c r="D704">
        <v>1177</v>
      </c>
      <c r="E704">
        <v>1177</v>
      </c>
      <c r="F704">
        <v>0</v>
      </c>
      <c r="G704">
        <v>0</v>
      </c>
      <c r="H704" t="s">
        <v>82</v>
      </c>
    </row>
    <row r="705" spans="1:8" x14ac:dyDescent="0.25">
      <c r="A705" s="1">
        <v>43770</v>
      </c>
      <c r="B705" t="s">
        <v>88</v>
      </c>
      <c r="C705" t="s">
        <v>46</v>
      </c>
      <c r="D705">
        <v>26</v>
      </c>
      <c r="E705">
        <v>26</v>
      </c>
      <c r="F705">
        <v>0</v>
      </c>
      <c r="G705">
        <v>0</v>
      </c>
      <c r="H705" t="s">
        <v>82</v>
      </c>
    </row>
    <row r="706" spans="1:8" x14ac:dyDescent="0.25">
      <c r="A706" s="1">
        <v>43770</v>
      </c>
      <c r="B706" t="s">
        <v>88</v>
      </c>
      <c r="C706" t="s">
        <v>47</v>
      </c>
      <c r="D706">
        <v>112</v>
      </c>
      <c r="E706">
        <v>112</v>
      </c>
      <c r="F706">
        <v>0</v>
      </c>
      <c r="G706">
        <v>0</v>
      </c>
      <c r="H706" t="s">
        <v>82</v>
      </c>
    </row>
    <row r="707" spans="1:8" x14ac:dyDescent="0.25">
      <c r="A707" s="1">
        <v>43770</v>
      </c>
      <c r="B707" t="s">
        <v>88</v>
      </c>
      <c r="C707" t="s">
        <v>48</v>
      </c>
      <c r="D707">
        <v>40</v>
      </c>
      <c r="E707">
        <v>40</v>
      </c>
      <c r="F707">
        <v>0</v>
      </c>
      <c r="G707">
        <v>0</v>
      </c>
      <c r="H707" t="s">
        <v>82</v>
      </c>
    </row>
    <row r="708" spans="1:8" x14ac:dyDescent="0.25">
      <c r="A708" s="1">
        <v>43770</v>
      </c>
      <c r="B708" t="s">
        <v>88</v>
      </c>
      <c r="C708" t="s">
        <v>50</v>
      </c>
      <c r="D708">
        <v>79</v>
      </c>
      <c r="E708">
        <v>79</v>
      </c>
      <c r="F708">
        <v>0</v>
      </c>
      <c r="G708">
        <v>0</v>
      </c>
      <c r="H708" t="s">
        <v>82</v>
      </c>
    </row>
    <row r="709" spans="1:8" x14ac:dyDescent="0.25">
      <c r="A709" s="1">
        <v>43770</v>
      </c>
      <c r="B709" t="s">
        <v>89</v>
      </c>
      <c r="C709" t="s">
        <v>46</v>
      </c>
      <c r="D709">
        <v>181</v>
      </c>
      <c r="E709">
        <v>181</v>
      </c>
      <c r="F709">
        <v>0</v>
      </c>
      <c r="G709">
        <v>0</v>
      </c>
      <c r="H709" t="s">
        <v>82</v>
      </c>
    </row>
    <row r="710" spans="1:8" x14ac:dyDescent="0.25">
      <c r="A710" s="1">
        <v>43770</v>
      </c>
      <c r="B710" t="s">
        <v>89</v>
      </c>
      <c r="C710" t="s">
        <v>47</v>
      </c>
      <c r="D710">
        <v>295</v>
      </c>
      <c r="E710">
        <v>295</v>
      </c>
      <c r="F710">
        <v>0</v>
      </c>
      <c r="G710">
        <v>0</v>
      </c>
      <c r="H710" t="s">
        <v>82</v>
      </c>
    </row>
    <row r="711" spans="1:8" x14ac:dyDescent="0.25">
      <c r="A711" s="1">
        <v>43770</v>
      </c>
      <c r="B711" t="s">
        <v>89</v>
      </c>
      <c r="C711" t="s">
        <v>48</v>
      </c>
      <c r="D711">
        <v>138</v>
      </c>
      <c r="E711">
        <v>138</v>
      </c>
      <c r="F711">
        <v>0</v>
      </c>
      <c r="G711">
        <v>0</v>
      </c>
      <c r="H711" t="s">
        <v>82</v>
      </c>
    </row>
    <row r="712" spans="1:8" x14ac:dyDescent="0.25">
      <c r="A712" s="1">
        <v>43770</v>
      </c>
      <c r="B712" t="s">
        <v>89</v>
      </c>
      <c r="C712" t="s">
        <v>49</v>
      </c>
      <c r="D712">
        <v>68</v>
      </c>
      <c r="E712">
        <v>68</v>
      </c>
      <c r="F712">
        <v>0</v>
      </c>
      <c r="G712">
        <v>0</v>
      </c>
      <c r="H712" t="s">
        <v>82</v>
      </c>
    </row>
    <row r="713" spans="1:8" x14ac:dyDescent="0.25">
      <c r="A713" s="1">
        <v>43770</v>
      </c>
      <c r="B713" t="s">
        <v>89</v>
      </c>
      <c r="C713" t="s">
        <v>50</v>
      </c>
      <c r="D713">
        <v>643</v>
      </c>
      <c r="E713">
        <v>643</v>
      </c>
      <c r="F713">
        <v>0</v>
      </c>
      <c r="G713">
        <v>0</v>
      </c>
      <c r="H713" t="s">
        <v>82</v>
      </c>
    </row>
    <row r="714" spans="1:8" x14ac:dyDescent="0.25">
      <c r="A714" s="1">
        <v>43770</v>
      </c>
      <c r="B714" t="s">
        <v>90</v>
      </c>
      <c r="C714" t="s">
        <v>46</v>
      </c>
      <c r="D714">
        <v>485</v>
      </c>
      <c r="E714">
        <v>485</v>
      </c>
      <c r="F714">
        <v>0</v>
      </c>
      <c r="G714">
        <v>0</v>
      </c>
      <c r="H714" t="s">
        <v>82</v>
      </c>
    </row>
    <row r="715" spans="1:8" x14ac:dyDescent="0.25">
      <c r="A715" s="1">
        <v>43770</v>
      </c>
      <c r="B715" t="s">
        <v>90</v>
      </c>
      <c r="C715" t="s">
        <v>47</v>
      </c>
      <c r="D715">
        <v>593</v>
      </c>
      <c r="E715">
        <v>593</v>
      </c>
      <c r="F715">
        <v>0</v>
      </c>
      <c r="G715">
        <v>0</v>
      </c>
      <c r="H715" t="s">
        <v>82</v>
      </c>
    </row>
    <row r="716" spans="1:8" x14ac:dyDescent="0.25">
      <c r="A716" s="1">
        <v>43770</v>
      </c>
      <c r="B716" t="s">
        <v>90</v>
      </c>
      <c r="C716" t="s">
        <v>48</v>
      </c>
      <c r="D716">
        <v>275</v>
      </c>
      <c r="E716">
        <v>275</v>
      </c>
      <c r="F716">
        <v>0</v>
      </c>
      <c r="G716">
        <v>0</v>
      </c>
      <c r="H716" t="s">
        <v>82</v>
      </c>
    </row>
    <row r="717" spans="1:8" x14ac:dyDescent="0.25">
      <c r="A717" s="1">
        <v>43770</v>
      </c>
      <c r="B717" t="s">
        <v>90</v>
      </c>
      <c r="C717" t="s">
        <v>50</v>
      </c>
      <c r="D717">
        <v>587</v>
      </c>
      <c r="E717">
        <v>587</v>
      </c>
      <c r="F717">
        <v>0</v>
      </c>
      <c r="G717">
        <v>0</v>
      </c>
      <c r="H717" t="s">
        <v>82</v>
      </c>
    </row>
    <row r="718" spans="1:8" x14ac:dyDescent="0.25">
      <c r="A718" s="1">
        <v>43770</v>
      </c>
      <c r="B718" t="s">
        <v>91</v>
      </c>
      <c r="C718" t="s">
        <v>46</v>
      </c>
      <c r="D718">
        <v>61</v>
      </c>
      <c r="E718">
        <v>61</v>
      </c>
      <c r="F718">
        <v>0</v>
      </c>
      <c r="G718">
        <v>0</v>
      </c>
      <c r="H718" t="s">
        <v>82</v>
      </c>
    </row>
    <row r="719" spans="1:8" x14ac:dyDescent="0.25">
      <c r="A719" s="1">
        <v>43770</v>
      </c>
      <c r="B719" t="s">
        <v>91</v>
      </c>
      <c r="C719" t="s">
        <v>47</v>
      </c>
      <c r="D719">
        <v>158</v>
      </c>
      <c r="E719">
        <v>158</v>
      </c>
      <c r="F719">
        <v>0</v>
      </c>
      <c r="G719">
        <v>0</v>
      </c>
      <c r="H719" t="s">
        <v>82</v>
      </c>
    </row>
    <row r="720" spans="1:8" x14ac:dyDescent="0.25">
      <c r="A720" s="1">
        <v>43770</v>
      </c>
      <c r="B720" t="s">
        <v>91</v>
      </c>
      <c r="C720" t="s">
        <v>48</v>
      </c>
      <c r="D720">
        <v>130</v>
      </c>
      <c r="E720">
        <v>130</v>
      </c>
      <c r="F720">
        <v>0</v>
      </c>
      <c r="G720">
        <v>0</v>
      </c>
      <c r="H720" t="s">
        <v>82</v>
      </c>
    </row>
    <row r="721" spans="1:8" x14ac:dyDescent="0.25">
      <c r="A721" s="1">
        <v>43770</v>
      </c>
      <c r="B721" t="s">
        <v>91</v>
      </c>
      <c r="C721" t="s">
        <v>50</v>
      </c>
      <c r="D721">
        <v>419</v>
      </c>
      <c r="E721">
        <v>419</v>
      </c>
      <c r="F721">
        <v>0</v>
      </c>
      <c r="G721">
        <v>0</v>
      </c>
      <c r="H721" t="s">
        <v>82</v>
      </c>
    </row>
    <row r="722" spans="1:8" x14ac:dyDescent="0.25">
      <c r="A722" s="1">
        <v>43770</v>
      </c>
      <c r="B722" t="s">
        <v>92</v>
      </c>
      <c r="C722" t="s">
        <v>46</v>
      </c>
      <c r="D722">
        <v>953</v>
      </c>
      <c r="E722">
        <v>953</v>
      </c>
      <c r="F722">
        <v>0</v>
      </c>
      <c r="G722">
        <v>0</v>
      </c>
      <c r="H722" t="s">
        <v>82</v>
      </c>
    </row>
    <row r="723" spans="1:8" x14ac:dyDescent="0.25">
      <c r="A723" s="1">
        <v>43770</v>
      </c>
      <c r="B723" t="s">
        <v>92</v>
      </c>
      <c r="C723" t="s">
        <v>47</v>
      </c>
      <c r="D723">
        <v>657</v>
      </c>
      <c r="E723">
        <v>657</v>
      </c>
      <c r="F723">
        <v>0</v>
      </c>
      <c r="G723">
        <v>0</v>
      </c>
      <c r="H723" t="s">
        <v>82</v>
      </c>
    </row>
    <row r="724" spans="1:8" x14ac:dyDescent="0.25">
      <c r="A724" s="1">
        <v>43770</v>
      </c>
      <c r="B724" t="s">
        <v>92</v>
      </c>
      <c r="C724" t="s">
        <v>48</v>
      </c>
      <c r="D724">
        <v>575</v>
      </c>
      <c r="E724">
        <v>575</v>
      </c>
      <c r="F724">
        <v>0</v>
      </c>
      <c r="G724">
        <v>0</v>
      </c>
      <c r="H724" t="s">
        <v>82</v>
      </c>
    </row>
    <row r="725" spans="1:8" x14ac:dyDescent="0.25">
      <c r="A725" s="1">
        <v>43770</v>
      </c>
      <c r="B725" t="s">
        <v>92</v>
      </c>
      <c r="C725" t="s">
        <v>50</v>
      </c>
      <c r="D725">
        <v>821</v>
      </c>
      <c r="E725">
        <v>821</v>
      </c>
      <c r="F725">
        <v>0</v>
      </c>
      <c r="G725">
        <v>0</v>
      </c>
      <c r="H725" t="s">
        <v>82</v>
      </c>
    </row>
    <row r="726" spans="1:8" x14ac:dyDescent="0.25">
      <c r="A726" s="1">
        <v>43770</v>
      </c>
      <c r="B726" t="s">
        <v>93</v>
      </c>
      <c r="C726" t="s">
        <v>46</v>
      </c>
      <c r="D726">
        <v>30</v>
      </c>
      <c r="E726">
        <v>30</v>
      </c>
      <c r="F726">
        <v>0</v>
      </c>
      <c r="G726">
        <v>0</v>
      </c>
      <c r="H726" t="s">
        <v>82</v>
      </c>
    </row>
    <row r="727" spans="1:8" x14ac:dyDescent="0.25">
      <c r="A727" s="1">
        <v>43770</v>
      </c>
      <c r="B727" t="s">
        <v>93</v>
      </c>
      <c r="C727" t="s">
        <v>47</v>
      </c>
      <c r="D727">
        <v>461</v>
      </c>
      <c r="E727">
        <v>461</v>
      </c>
      <c r="F727">
        <v>0</v>
      </c>
      <c r="G727">
        <v>0</v>
      </c>
      <c r="H727" t="s">
        <v>82</v>
      </c>
    </row>
    <row r="728" spans="1:8" x14ac:dyDescent="0.25">
      <c r="A728" s="1">
        <v>43770</v>
      </c>
      <c r="B728" t="s">
        <v>93</v>
      </c>
      <c r="C728" t="s">
        <v>48</v>
      </c>
      <c r="D728">
        <v>88</v>
      </c>
      <c r="E728">
        <v>88</v>
      </c>
      <c r="F728">
        <v>0</v>
      </c>
      <c r="G728">
        <v>0</v>
      </c>
      <c r="H728" t="s">
        <v>82</v>
      </c>
    </row>
    <row r="729" spans="1:8" x14ac:dyDescent="0.25">
      <c r="A729" s="1">
        <v>43770</v>
      </c>
      <c r="B729" t="s">
        <v>93</v>
      </c>
      <c r="C729" t="s">
        <v>50</v>
      </c>
      <c r="D729">
        <v>553</v>
      </c>
      <c r="E729">
        <v>553</v>
      </c>
      <c r="F729">
        <v>0</v>
      </c>
      <c r="G729">
        <v>0</v>
      </c>
      <c r="H729" t="s">
        <v>82</v>
      </c>
    </row>
    <row r="730" spans="1:8" x14ac:dyDescent="0.25">
      <c r="A730" s="1">
        <v>43770</v>
      </c>
      <c r="B730" t="s">
        <v>94</v>
      </c>
      <c r="C730" t="s">
        <v>46</v>
      </c>
      <c r="D730">
        <v>204</v>
      </c>
      <c r="E730">
        <v>204</v>
      </c>
      <c r="F730">
        <v>0</v>
      </c>
      <c r="G730">
        <v>0</v>
      </c>
      <c r="H730" t="s">
        <v>82</v>
      </c>
    </row>
    <row r="731" spans="1:8" x14ac:dyDescent="0.25">
      <c r="A731" s="1">
        <v>43770</v>
      </c>
      <c r="B731" t="s">
        <v>94</v>
      </c>
      <c r="C731" t="s">
        <v>47</v>
      </c>
      <c r="D731">
        <v>186</v>
      </c>
      <c r="E731">
        <v>186</v>
      </c>
      <c r="F731">
        <v>0</v>
      </c>
      <c r="G731">
        <v>0</v>
      </c>
      <c r="H731" t="s">
        <v>82</v>
      </c>
    </row>
    <row r="732" spans="1:8" x14ac:dyDescent="0.25">
      <c r="A732" s="1">
        <v>43770</v>
      </c>
      <c r="B732" t="s">
        <v>94</v>
      </c>
      <c r="C732" t="s">
        <v>48</v>
      </c>
      <c r="D732">
        <v>147</v>
      </c>
      <c r="E732">
        <v>147</v>
      </c>
      <c r="F732">
        <v>0</v>
      </c>
      <c r="G732">
        <v>0</v>
      </c>
      <c r="H732" t="s">
        <v>82</v>
      </c>
    </row>
    <row r="733" spans="1:8" x14ac:dyDescent="0.25">
      <c r="A733" s="1">
        <v>43770</v>
      </c>
      <c r="B733" t="s">
        <v>94</v>
      </c>
      <c r="C733" t="s">
        <v>50</v>
      </c>
      <c r="D733">
        <v>380</v>
      </c>
      <c r="E733">
        <v>380</v>
      </c>
      <c r="F733">
        <v>0</v>
      </c>
      <c r="G733">
        <v>0</v>
      </c>
      <c r="H733" t="s">
        <v>82</v>
      </c>
    </row>
    <row r="734" spans="1:8" x14ac:dyDescent="0.25">
      <c r="A734" s="1">
        <v>43770</v>
      </c>
      <c r="B734" t="s">
        <v>95</v>
      </c>
      <c r="C734" t="s">
        <v>46</v>
      </c>
      <c r="D734">
        <v>238</v>
      </c>
      <c r="E734">
        <v>238</v>
      </c>
      <c r="F734">
        <v>0</v>
      </c>
      <c r="G734">
        <v>0</v>
      </c>
      <c r="H734" t="s">
        <v>82</v>
      </c>
    </row>
    <row r="735" spans="1:8" x14ac:dyDescent="0.25">
      <c r="A735" s="1">
        <v>43770</v>
      </c>
      <c r="B735" t="s">
        <v>95</v>
      </c>
      <c r="C735" t="s">
        <v>47</v>
      </c>
      <c r="D735">
        <v>833</v>
      </c>
      <c r="E735">
        <v>833</v>
      </c>
      <c r="F735">
        <v>0</v>
      </c>
      <c r="G735">
        <v>0</v>
      </c>
      <c r="H735" t="s">
        <v>82</v>
      </c>
    </row>
    <row r="736" spans="1:8" x14ac:dyDescent="0.25">
      <c r="A736" s="1">
        <v>43770</v>
      </c>
      <c r="B736" t="s">
        <v>95</v>
      </c>
      <c r="C736" t="s">
        <v>48</v>
      </c>
      <c r="D736">
        <v>310</v>
      </c>
      <c r="E736">
        <v>310</v>
      </c>
      <c r="F736">
        <v>0</v>
      </c>
      <c r="G736">
        <v>0</v>
      </c>
      <c r="H736" t="s">
        <v>82</v>
      </c>
    </row>
    <row r="737" spans="1:8" x14ac:dyDescent="0.25">
      <c r="A737" s="1">
        <v>43770</v>
      </c>
      <c r="B737" t="s">
        <v>95</v>
      </c>
      <c r="C737" t="s">
        <v>50</v>
      </c>
      <c r="D737">
        <v>2174</v>
      </c>
      <c r="E737">
        <v>2174</v>
      </c>
      <c r="F737">
        <v>0</v>
      </c>
      <c r="G737">
        <v>0</v>
      </c>
      <c r="H737" t="s">
        <v>82</v>
      </c>
    </row>
    <row r="738" spans="1:8" x14ac:dyDescent="0.25">
      <c r="A738" s="1">
        <v>43770</v>
      </c>
      <c r="B738" t="s">
        <v>13</v>
      </c>
      <c r="C738" t="s">
        <v>46</v>
      </c>
      <c r="D738">
        <v>185</v>
      </c>
      <c r="E738">
        <v>185</v>
      </c>
      <c r="F738">
        <v>0</v>
      </c>
      <c r="G738">
        <v>0</v>
      </c>
      <c r="H738" t="s">
        <v>82</v>
      </c>
    </row>
    <row r="739" spans="1:8" x14ac:dyDescent="0.25">
      <c r="A739" s="1">
        <v>43770</v>
      </c>
      <c r="B739" t="s">
        <v>13</v>
      </c>
      <c r="C739" t="s">
        <v>47</v>
      </c>
      <c r="D739">
        <v>110</v>
      </c>
      <c r="E739">
        <v>110</v>
      </c>
      <c r="F739">
        <v>0</v>
      </c>
      <c r="G739">
        <v>0</v>
      </c>
      <c r="H739" t="s">
        <v>82</v>
      </c>
    </row>
    <row r="740" spans="1:8" x14ac:dyDescent="0.25">
      <c r="A740" s="1">
        <v>43770</v>
      </c>
      <c r="B740" t="s">
        <v>13</v>
      </c>
      <c r="C740" t="s">
        <v>48</v>
      </c>
      <c r="D740">
        <v>66</v>
      </c>
      <c r="E740">
        <v>66</v>
      </c>
      <c r="F740">
        <v>0</v>
      </c>
      <c r="G740">
        <v>0</v>
      </c>
      <c r="H740" t="s">
        <v>82</v>
      </c>
    </row>
    <row r="741" spans="1:8" x14ac:dyDescent="0.25">
      <c r="A741" s="1">
        <v>43770</v>
      </c>
      <c r="B741" t="s">
        <v>13</v>
      </c>
      <c r="C741" t="s">
        <v>50</v>
      </c>
      <c r="D741">
        <v>110</v>
      </c>
      <c r="E741">
        <v>110</v>
      </c>
      <c r="F741">
        <v>0</v>
      </c>
      <c r="G741">
        <v>0</v>
      </c>
      <c r="H741" t="s">
        <v>82</v>
      </c>
    </row>
    <row r="742" spans="1:8" x14ac:dyDescent="0.25">
      <c r="A742" s="1">
        <v>43770</v>
      </c>
      <c r="B742" t="s">
        <v>96</v>
      </c>
      <c r="C742" t="s">
        <v>46</v>
      </c>
      <c r="D742">
        <v>549</v>
      </c>
      <c r="E742">
        <v>549</v>
      </c>
      <c r="F742">
        <v>0</v>
      </c>
      <c r="G742">
        <v>0</v>
      </c>
      <c r="H742" t="s">
        <v>82</v>
      </c>
    </row>
    <row r="743" spans="1:8" x14ac:dyDescent="0.25">
      <c r="A743" s="1">
        <v>43770</v>
      </c>
      <c r="B743" t="s">
        <v>96</v>
      </c>
      <c r="C743" t="s">
        <v>47</v>
      </c>
      <c r="D743">
        <v>296</v>
      </c>
      <c r="E743">
        <v>296</v>
      </c>
      <c r="F743">
        <v>0</v>
      </c>
      <c r="G743">
        <v>0</v>
      </c>
      <c r="H743" t="s">
        <v>82</v>
      </c>
    </row>
    <row r="744" spans="1:8" x14ac:dyDescent="0.25">
      <c r="A744" s="1">
        <v>43770</v>
      </c>
      <c r="B744" t="s">
        <v>96</v>
      </c>
      <c r="C744" t="s">
        <v>48</v>
      </c>
      <c r="D744">
        <v>198</v>
      </c>
      <c r="E744">
        <v>198</v>
      </c>
      <c r="F744">
        <v>0</v>
      </c>
      <c r="G744">
        <v>0</v>
      </c>
      <c r="H744" t="s">
        <v>82</v>
      </c>
    </row>
    <row r="745" spans="1:8" x14ac:dyDescent="0.25">
      <c r="A745" s="1">
        <v>43770</v>
      </c>
      <c r="B745" t="s">
        <v>96</v>
      </c>
      <c r="C745" t="s">
        <v>50</v>
      </c>
      <c r="D745">
        <v>293</v>
      </c>
      <c r="E745">
        <v>293</v>
      </c>
      <c r="F745">
        <v>0</v>
      </c>
      <c r="G745">
        <v>0</v>
      </c>
      <c r="H745" t="s">
        <v>82</v>
      </c>
    </row>
    <row r="746" spans="1:8" x14ac:dyDescent="0.25">
      <c r="A746" s="1">
        <v>43770</v>
      </c>
      <c r="B746" t="s">
        <v>97</v>
      </c>
      <c r="C746" t="s">
        <v>46</v>
      </c>
      <c r="D746">
        <v>312</v>
      </c>
      <c r="E746">
        <v>312</v>
      </c>
      <c r="F746">
        <v>0</v>
      </c>
      <c r="G746">
        <v>0</v>
      </c>
      <c r="H746" t="s">
        <v>82</v>
      </c>
    </row>
    <row r="747" spans="1:8" x14ac:dyDescent="0.25">
      <c r="A747" s="1">
        <v>43770</v>
      </c>
      <c r="B747" t="s">
        <v>97</v>
      </c>
      <c r="C747" t="s">
        <v>47</v>
      </c>
      <c r="D747">
        <v>495</v>
      </c>
      <c r="E747">
        <v>495</v>
      </c>
      <c r="F747">
        <v>0</v>
      </c>
      <c r="G747">
        <v>0</v>
      </c>
      <c r="H747" t="s">
        <v>82</v>
      </c>
    </row>
    <row r="748" spans="1:8" x14ac:dyDescent="0.25">
      <c r="A748" s="1">
        <v>43770</v>
      </c>
      <c r="B748" t="s">
        <v>97</v>
      </c>
      <c r="C748" t="s">
        <v>48</v>
      </c>
      <c r="D748">
        <v>277</v>
      </c>
      <c r="E748">
        <v>277</v>
      </c>
      <c r="F748">
        <v>0</v>
      </c>
      <c r="G748">
        <v>0</v>
      </c>
      <c r="H748" t="s">
        <v>82</v>
      </c>
    </row>
    <row r="749" spans="1:8" x14ac:dyDescent="0.25">
      <c r="A749" s="1">
        <v>43770</v>
      </c>
      <c r="B749" t="s">
        <v>97</v>
      </c>
      <c r="C749" t="s">
        <v>50</v>
      </c>
      <c r="D749">
        <v>606</v>
      </c>
      <c r="E749">
        <v>606</v>
      </c>
      <c r="F749">
        <v>0</v>
      </c>
      <c r="G749">
        <v>0</v>
      </c>
      <c r="H749" t="s">
        <v>82</v>
      </c>
    </row>
    <row r="750" spans="1:8" x14ac:dyDescent="0.25">
      <c r="A750" s="1">
        <v>43800</v>
      </c>
      <c r="B750" t="s">
        <v>81</v>
      </c>
      <c r="C750" t="s">
        <v>46</v>
      </c>
      <c r="D750">
        <v>3723</v>
      </c>
      <c r="E750">
        <v>3723</v>
      </c>
      <c r="F750">
        <v>0</v>
      </c>
      <c r="G750">
        <v>0</v>
      </c>
      <c r="H750" t="s">
        <v>82</v>
      </c>
    </row>
    <row r="751" spans="1:8" x14ac:dyDescent="0.25">
      <c r="A751" s="1">
        <v>43800</v>
      </c>
      <c r="B751" t="s">
        <v>81</v>
      </c>
      <c r="C751" t="s">
        <v>47</v>
      </c>
      <c r="D751">
        <v>4860</v>
      </c>
      <c r="E751">
        <v>4860</v>
      </c>
      <c r="F751">
        <v>0</v>
      </c>
      <c r="G751">
        <v>0</v>
      </c>
      <c r="H751" t="s">
        <v>82</v>
      </c>
    </row>
    <row r="752" spans="1:8" x14ac:dyDescent="0.25">
      <c r="A752" s="1">
        <v>43800</v>
      </c>
      <c r="B752" t="s">
        <v>81</v>
      </c>
      <c r="C752" t="s">
        <v>48</v>
      </c>
      <c r="D752">
        <v>2835</v>
      </c>
      <c r="E752">
        <v>2835</v>
      </c>
      <c r="F752">
        <v>0</v>
      </c>
      <c r="G752">
        <v>0</v>
      </c>
      <c r="H752" t="s">
        <v>82</v>
      </c>
    </row>
    <row r="753" spans="1:8" x14ac:dyDescent="0.25">
      <c r="A753" s="1">
        <v>43800</v>
      </c>
      <c r="B753" t="s">
        <v>81</v>
      </c>
      <c r="C753" t="s">
        <v>49</v>
      </c>
      <c r="D753">
        <v>1539</v>
      </c>
      <c r="E753">
        <v>1539</v>
      </c>
      <c r="F753">
        <v>0</v>
      </c>
      <c r="G753">
        <v>0</v>
      </c>
      <c r="H753" t="s">
        <v>82</v>
      </c>
    </row>
    <row r="754" spans="1:8" x14ac:dyDescent="0.25">
      <c r="A754" s="1">
        <v>43800</v>
      </c>
      <c r="B754" t="s">
        <v>81</v>
      </c>
      <c r="C754" t="s">
        <v>50</v>
      </c>
      <c r="D754">
        <v>9630</v>
      </c>
      <c r="E754">
        <v>9630</v>
      </c>
      <c r="F754">
        <v>0</v>
      </c>
      <c r="G754">
        <v>0</v>
      </c>
      <c r="H754" t="s">
        <v>82</v>
      </c>
    </row>
    <row r="755" spans="1:8" x14ac:dyDescent="0.25">
      <c r="A755" s="1">
        <v>43800</v>
      </c>
      <c r="B755" t="s">
        <v>84</v>
      </c>
      <c r="C755" t="s">
        <v>46</v>
      </c>
      <c r="D755">
        <v>36</v>
      </c>
      <c r="E755">
        <v>36</v>
      </c>
      <c r="F755">
        <v>0</v>
      </c>
      <c r="G755">
        <v>0</v>
      </c>
      <c r="H755" t="s">
        <v>82</v>
      </c>
    </row>
    <row r="756" spans="1:8" x14ac:dyDescent="0.25">
      <c r="A756" s="1">
        <v>43800</v>
      </c>
      <c r="B756" t="s">
        <v>84</v>
      </c>
      <c r="C756" t="s">
        <v>47</v>
      </c>
      <c r="D756">
        <v>52</v>
      </c>
      <c r="E756">
        <v>52</v>
      </c>
      <c r="F756">
        <v>0</v>
      </c>
      <c r="G756">
        <v>0</v>
      </c>
      <c r="H756" t="s">
        <v>82</v>
      </c>
    </row>
    <row r="757" spans="1:8" x14ac:dyDescent="0.25">
      <c r="A757" s="1">
        <v>43800</v>
      </c>
      <c r="B757" t="s">
        <v>84</v>
      </c>
      <c r="C757" t="s">
        <v>48</v>
      </c>
      <c r="D757">
        <v>62</v>
      </c>
      <c r="E757">
        <v>62</v>
      </c>
      <c r="F757">
        <v>0</v>
      </c>
      <c r="G757">
        <v>0</v>
      </c>
      <c r="H757" t="s">
        <v>82</v>
      </c>
    </row>
    <row r="758" spans="1:8" x14ac:dyDescent="0.25">
      <c r="A758" s="1">
        <v>43800</v>
      </c>
      <c r="B758" t="s">
        <v>84</v>
      </c>
      <c r="C758" t="s">
        <v>50</v>
      </c>
      <c r="D758">
        <v>61</v>
      </c>
      <c r="E758">
        <v>61</v>
      </c>
      <c r="F758">
        <v>0</v>
      </c>
      <c r="G758">
        <v>0</v>
      </c>
      <c r="H758" t="s">
        <v>82</v>
      </c>
    </row>
    <row r="759" spans="1:8" x14ac:dyDescent="0.25">
      <c r="A759" s="1">
        <v>43800</v>
      </c>
      <c r="B759" t="s">
        <v>85</v>
      </c>
      <c r="C759" t="s">
        <v>46</v>
      </c>
      <c r="D759">
        <v>146</v>
      </c>
      <c r="E759">
        <v>146</v>
      </c>
      <c r="F759">
        <v>0</v>
      </c>
      <c r="G759">
        <v>0</v>
      </c>
      <c r="H759" t="s">
        <v>82</v>
      </c>
    </row>
    <row r="760" spans="1:8" x14ac:dyDescent="0.25">
      <c r="A760" s="1">
        <v>43800</v>
      </c>
      <c r="B760" t="s">
        <v>85</v>
      </c>
      <c r="C760" t="s">
        <v>47</v>
      </c>
      <c r="D760">
        <v>77</v>
      </c>
      <c r="E760">
        <v>77</v>
      </c>
      <c r="F760">
        <v>0</v>
      </c>
      <c r="G760">
        <v>0</v>
      </c>
      <c r="H760" t="s">
        <v>82</v>
      </c>
    </row>
    <row r="761" spans="1:8" x14ac:dyDescent="0.25">
      <c r="A761" s="1">
        <v>43800</v>
      </c>
      <c r="B761" t="s">
        <v>85</v>
      </c>
      <c r="C761" t="s">
        <v>48</v>
      </c>
      <c r="D761">
        <v>123</v>
      </c>
      <c r="E761">
        <v>123</v>
      </c>
      <c r="F761">
        <v>0</v>
      </c>
      <c r="G761">
        <v>0</v>
      </c>
      <c r="H761" t="s">
        <v>82</v>
      </c>
    </row>
    <row r="762" spans="1:8" x14ac:dyDescent="0.25">
      <c r="A762" s="1">
        <v>43800</v>
      </c>
      <c r="B762" t="s">
        <v>85</v>
      </c>
      <c r="C762" t="s">
        <v>50</v>
      </c>
      <c r="D762">
        <v>8</v>
      </c>
      <c r="E762">
        <v>8</v>
      </c>
      <c r="F762">
        <v>0</v>
      </c>
      <c r="G762">
        <v>0</v>
      </c>
      <c r="H762" t="s">
        <v>82</v>
      </c>
    </row>
    <row r="763" spans="1:8" x14ac:dyDescent="0.25">
      <c r="A763" s="1">
        <v>43800</v>
      </c>
      <c r="B763" t="s">
        <v>86</v>
      </c>
      <c r="C763" t="s">
        <v>46</v>
      </c>
      <c r="D763">
        <v>115</v>
      </c>
      <c r="E763">
        <v>115</v>
      </c>
      <c r="F763">
        <v>0</v>
      </c>
      <c r="G763">
        <v>0</v>
      </c>
      <c r="H763" t="s">
        <v>82</v>
      </c>
    </row>
    <row r="764" spans="1:8" x14ac:dyDescent="0.25">
      <c r="A764" s="1">
        <v>43800</v>
      </c>
      <c r="B764" t="s">
        <v>86</v>
      </c>
      <c r="C764" t="s">
        <v>47</v>
      </c>
      <c r="D764">
        <v>181</v>
      </c>
      <c r="E764">
        <v>181</v>
      </c>
      <c r="F764">
        <v>0</v>
      </c>
      <c r="G764">
        <v>0</v>
      </c>
      <c r="H764" t="s">
        <v>82</v>
      </c>
    </row>
    <row r="765" spans="1:8" x14ac:dyDescent="0.25">
      <c r="A765" s="1">
        <v>43800</v>
      </c>
      <c r="B765" t="s">
        <v>86</v>
      </c>
      <c r="C765" t="s">
        <v>48</v>
      </c>
      <c r="D765">
        <v>136</v>
      </c>
      <c r="E765">
        <v>136</v>
      </c>
      <c r="F765">
        <v>0</v>
      </c>
      <c r="G765">
        <v>0</v>
      </c>
      <c r="H765" t="s">
        <v>82</v>
      </c>
    </row>
    <row r="766" spans="1:8" x14ac:dyDescent="0.25">
      <c r="A766" s="1">
        <v>43800</v>
      </c>
      <c r="B766" t="s">
        <v>86</v>
      </c>
      <c r="C766" t="s">
        <v>49</v>
      </c>
      <c r="D766">
        <v>1102</v>
      </c>
      <c r="E766">
        <v>1102</v>
      </c>
      <c r="F766">
        <v>0</v>
      </c>
      <c r="G766">
        <v>0</v>
      </c>
      <c r="H766" t="s">
        <v>82</v>
      </c>
    </row>
    <row r="767" spans="1:8" x14ac:dyDescent="0.25">
      <c r="A767" s="1">
        <v>43800</v>
      </c>
      <c r="B767" t="s">
        <v>86</v>
      </c>
      <c r="C767" t="s">
        <v>50</v>
      </c>
      <c r="D767">
        <v>1780</v>
      </c>
      <c r="E767">
        <v>1780</v>
      </c>
      <c r="F767">
        <v>0</v>
      </c>
      <c r="G767">
        <v>0</v>
      </c>
      <c r="H767" t="s">
        <v>82</v>
      </c>
    </row>
    <row r="768" spans="1:8" x14ac:dyDescent="0.25">
      <c r="A768" s="1">
        <v>43800</v>
      </c>
      <c r="B768" t="s">
        <v>87</v>
      </c>
      <c r="C768" t="s">
        <v>46</v>
      </c>
      <c r="D768">
        <v>495</v>
      </c>
      <c r="E768">
        <v>495</v>
      </c>
      <c r="F768">
        <v>0</v>
      </c>
      <c r="G768">
        <v>0</v>
      </c>
      <c r="H768" t="s">
        <v>82</v>
      </c>
    </row>
    <row r="769" spans="1:8" x14ac:dyDescent="0.25">
      <c r="A769" s="1">
        <v>43800</v>
      </c>
      <c r="B769" t="s">
        <v>87</v>
      </c>
      <c r="C769" t="s">
        <v>47</v>
      </c>
      <c r="D769">
        <v>538</v>
      </c>
      <c r="E769">
        <v>538</v>
      </c>
      <c r="F769">
        <v>0</v>
      </c>
      <c r="G769">
        <v>0</v>
      </c>
      <c r="H769" t="s">
        <v>82</v>
      </c>
    </row>
    <row r="770" spans="1:8" x14ac:dyDescent="0.25">
      <c r="A770" s="1">
        <v>43800</v>
      </c>
      <c r="B770" t="s">
        <v>87</v>
      </c>
      <c r="C770" t="s">
        <v>48</v>
      </c>
      <c r="D770">
        <v>308</v>
      </c>
      <c r="E770">
        <v>308</v>
      </c>
      <c r="F770">
        <v>0</v>
      </c>
      <c r="G770">
        <v>0</v>
      </c>
      <c r="H770" t="s">
        <v>82</v>
      </c>
    </row>
    <row r="771" spans="1:8" x14ac:dyDescent="0.25">
      <c r="A771" s="1">
        <v>43800</v>
      </c>
      <c r="B771" t="s">
        <v>87</v>
      </c>
      <c r="C771" t="s">
        <v>49</v>
      </c>
      <c r="D771">
        <v>375</v>
      </c>
      <c r="E771">
        <v>375</v>
      </c>
      <c r="F771">
        <v>0</v>
      </c>
      <c r="G771">
        <v>0</v>
      </c>
      <c r="H771" t="s">
        <v>82</v>
      </c>
    </row>
    <row r="772" spans="1:8" x14ac:dyDescent="0.25">
      <c r="A772" s="1">
        <v>43800</v>
      </c>
      <c r="B772" t="s">
        <v>87</v>
      </c>
      <c r="C772" t="s">
        <v>50</v>
      </c>
      <c r="D772">
        <v>1091</v>
      </c>
      <c r="E772">
        <v>1091</v>
      </c>
      <c r="F772">
        <v>0</v>
      </c>
      <c r="G772">
        <v>0</v>
      </c>
      <c r="H772" t="s">
        <v>82</v>
      </c>
    </row>
    <row r="773" spans="1:8" x14ac:dyDescent="0.25">
      <c r="A773" s="1">
        <v>43800</v>
      </c>
      <c r="B773" t="s">
        <v>88</v>
      </c>
      <c r="C773" t="s">
        <v>46</v>
      </c>
      <c r="D773">
        <v>12</v>
      </c>
      <c r="E773">
        <v>12</v>
      </c>
      <c r="F773">
        <v>0</v>
      </c>
      <c r="G773">
        <v>0</v>
      </c>
      <c r="H773" t="s">
        <v>82</v>
      </c>
    </row>
    <row r="774" spans="1:8" x14ac:dyDescent="0.25">
      <c r="A774" s="1">
        <v>43800</v>
      </c>
      <c r="B774" t="s">
        <v>88</v>
      </c>
      <c r="C774" t="s">
        <v>47</v>
      </c>
      <c r="D774">
        <v>98</v>
      </c>
      <c r="E774">
        <v>98</v>
      </c>
      <c r="F774">
        <v>0</v>
      </c>
      <c r="G774">
        <v>0</v>
      </c>
      <c r="H774" t="s">
        <v>82</v>
      </c>
    </row>
    <row r="775" spans="1:8" x14ac:dyDescent="0.25">
      <c r="A775" s="1">
        <v>43800</v>
      </c>
      <c r="B775" t="s">
        <v>88</v>
      </c>
      <c r="C775" t="s">
        <v>48</v>
      </c>
      <c r="D775">
        <v>41</v>
      </c>
      <c r="E775">
        <v>41</v>
      </c>
      <c r="F775">
        <v>0</v>
      </c>
      <c r="G775">
        <v>0</v>
      </c>
      <c r="H775" t="s">
        <v>82</v>
      </c>
    </row>
    <row r="776" spans="1:8" x14ac:dyDescent="0.25">
      <c r="A776" s="1">
        <v>43800</v>
      </c>
      <c r="B776" t="s">
        <v>88</v>
      </c>
      <c r="C776" t="s">
        <v>50</v>
      </c>
      <c r="D776">
        <v>61</v>
      </c>
      <c r="E776">
        <v>61</v>
      </c>
      <c r="F776">
        <v>0</v>
      </c>
      <c r="G776">
        <v>0</v>
      </c>
      <c r="H776" t="s">
        <v>82</v>
      </c>
    </row>
    <row r="777" spans="1:8" x14ac:dyDescent="0.25">
      <c r="A777" s="1">
        <v>43800</v>
      </c>
      <c r="B777" t="s">
        <v>89</v>
      </c>
      <c r="C777" t="s">
        <v>46</v>
      </c>
      <c r="D777">
        <v>202</v>
      </c>
      <c r="E777">
        <v>202</v>
      </c>
      <c r="F777">
        <v>0</v>
      </c>
      <c r="G777">
        <v>0</v>
      </c>
      <c r="H777" t="s">
        <v>82</v>
      </c>
    </row>
    <row r="778" spans="1:8" x14ac:dyDescent="0.25">
      <c r="A778" s="1">
        <v>43800</v>
      </c>
      <c r="B778" t="s">
        <v>89</v>
      </c>
      <c r="C778" t="s">
        <v>47</v>
      </c>
      <c r="D778">
        <v>298</v>
      </c>
      <c r="E778">
        <v>298</v>
      </c>
      <c r="F778">
        <v>0</v>
      </c>
      <c r="G778">
        <v>0</v>
      </c>
      <c r="H778" t="s">
        <v>82</v>
      </c>
    </row>
    <row r="779" spans="1:8" x14ac:dyDescent="0.25">
      <c r="A779" s="1">
        <v>43800</v>
      </c>
      <c r="B779" t="s">
        <v>89</v>
      </c>
      <c r="C779" t="s">
        <v>48</v>
      </c>
      <c r="D779">
        <v>140</v>
      </c>
      <c r="E779">
        <v>140</v>
      </c>
      <c r="F779">
        <v>0</v>
      </c>
      <c r="G779">
        <v>0</v>
      </c>
      <c r="H779" t="s">
        <v>82</v>
      </c>
    </row>
    <row r="780" spans="1:8" x14ac:dyDescent="0.25">
      <c r="A780" s="1">
        <v>43800</v>
      </c>
      <c r="B780" t="s">
        <v>89</v>
      </c>
      <c r="C780" t="s">
        <v>49</v>
      </c>
      <c r="D780">
        <v>62</v>
      </c>
      <c r="E780">
        <v>62</v>
      </c>
      <c r="F780">
        <v>0</v>
      </c>
      <c r="G780">
        <v>0</v>
      </c>
      <c r="H780" t="s">
        <v>82</v>
      </c>
    </row>
    <row r="781" spans="1:8" x14ac:dyDescent="0.25">
      <c r="A781" s="1">
        <v>43800</v>
      </c>
      <c r="B781" t="s">
        <v>89</v>
      </c>
      <c r="C781" t="s">
        <v>50</v>
      </c>
      <c r="D781">
        <v>583</v>
      </c>
      <c r="E781">
        <v>583</v>
      </c>
      <c r="F781">
        <v>0</v>
      </c>
      <c r="G781">
        <v>0</v>
      </c>
      <c r="H781" t="s">
        <v>82</v>
      </c>
    </row>
    <row r="782" spans="1:8" x14ac:dyDescent="0.25">
      <c r="A782" s="1">
        <v>43800</v>
      </c>
      <c r="B782" t="s">
        <v>90</v>
      </c>
      <c r="C782" t="s">
        <v>46</v>
      </c>
      <c r="D782">
        <v>451</v>
      </c>
      <c r="E782">
        <v>451</v>
      </c>
      <c r="F782">
        <v>0</v>
      </c>
      <c r="G782">
        <v>0</v>
      </c>
      <c r="H782" t="s">
        <v>82</v>
      </c>
    </row>
    <row r="783" spans="1:8" x14ac:dyDescent="0.25">
      <c r="A783" s="1">
        <v>43800</v>
      </c>
      <c r="B783" t="s">
        <v>90</v>
      </c>
      <c r="C783" t="s">
        <v>47</v>
      </c>
      <c r="D783">
        <v>568</v>
      </c>
      <c r="E783">
        <v>568</v>
      </c>
      <c r="F783">
        <v>0</v>
      </c>
      <c r="G783">
        <v>0</v>
      </c>
      <c r="H783" t="s">
        <v>82</v>
      </c>
    </row>
    <row r="784" spans="1:8" x14ac:dyDescent="0.25">
      <c r="A784" s="1">
        <v>43800</v>
      </c>
      <c r="B784" t="s">
        <v>90</v>
      </c>
      <c r="C784" t="s">
        <v>48</v>
      </c>
      <c r="D784">
        <v>242</v>
      </c>
      <c r="E784">
        <v>242</v>
      </c>
      <c r="F784">
        <v>0</v>
      </c>
      <c r="G784">
        <v>0</v>
      </c>
      <c r="H784" t="s">
        <v>82</v>
      </c>
    </row>
    <row r="785" spans="1:8" x14ac:dyDescent="0.25">
      <c r="A785" s="1">
        <v>43800</v>
      </c>
      <c r="B785" t="s">
        <v>90</v>
      </c>
      <c r="C785" t="s">
        <v>50</v>
      </c>
      <c r="D785">
        <v>596</v>
      </c>
      <c r="E785">
        <v>596</v>
      </c>
      <c r="F785">
        <v>0</v>
      </c>
      <c r="G785">
        <v>0</v>
      </c>
      <c r="H785" t="s">
        <v>82</v>
      </c>
    </row>
    <row r="786" spans="1:8" x14ac:dyDescent="0.25">
      <c r="A786" s="1">
        <v>43800</v>
      </c>
      <c r="B786" t="s">
        <v>91</v>
      </c>
      <c r="C786" t="s">
        <v>46</v>
      </c>
      <c r="D786">
        <v>61</v>
      </c>
      <c r="E786">
        <v>61</v>
      </c>
      <c r="F786">
        <v>0</v>
      </c>
      <c r="G786">
        <v>0</v>
      </c>
      <c r="H786" t="s">
        <v>82</v>
      </c>
    </row>
    <row r="787" spans="1:8" x14ac:dyDescent="0.25">
      <c r="A787" s="1">
        <v>43800</v>
      </c>
      <c r="B787" t="s">
        <v>91</v>
      </c>
      <c r="C787" t="s">
        <v>47</v>
      </c>
      <c r="D787">
        <v>159</v>
      </c>
      <c r="E787">
        <v>159</v>
      </c>
      <c r="F787">
        <v>0</v>
      </c>
      <c r="G787">
        <v>0</v>
      </c>
      <c r="H787" t="s">
        <v>82</v>
      </c>
    </row>
    <row r="788" spans="1:8" x14ac:dyDescent="0.25">
      <c r="A788" s="1">
        <v>43800</v>
      </c>
      <c r="B788" t="s">
        <v>91</v>
      </c>
      <c r="C788" t="s">
        <v>48</v>
      </c>
      <c r="D788">
        <v>114</v>
      </c>
      <c r="E788">
        <v>114</v>
      </c>
      <c r="F788">
        <v>0</v>
      </c>
      <c r="G788">
        <v>0</v>
      </c>
      <c r="H788" t="s">
        <v>82</v>
      </c>
    </row>
    <row r="789" spans="1:8" x14ac:dyDescent="0.25">
      <c r="A789" s="1">
        <v>43800</v>
      </c>
      <c r="B789" t="s">
        <v>91</v>
      </c>
      <c r="C789" t="s">
        <v>50</v>
      </c>
      <c r="D789">
        <v>439</v>
      </c>
      <c r="E789">
        <v>439</v>
      </c>
      <c r="F789">
        <v>0</v>
      </c>
      <c r="G789">
        <v>0</v>
      </c>
      <c r="H789" t="s">
        <v>82</v>
      </c>
    </row>
    <row r="790" spans="1:8" x14ac:dyDescent="0.25">
      <c r="A790" s="1">
        <v>43800</v>
      </c>
      <c r="B790" t="s">
        <v>92</v>
      </c>
      <c r="C790" t="s">
        <v>46</v>
      </c>
      <c r="D790">
        <v>825</v>
      </c>
      <c r="E790">
        <v>825</v>
      </c>
      <c r="F790">
        <v>0</v>
      </c>
      <c r="G790">
        <v>0</v>
      </c>
      <c r="H790" t="s">
        <v>82</v>
      </c>
    </row>
    <row r="791" spans="1:8" x14ac:dyDescent="0.25">
      <c r="A791" s="1">
        <v>43800</v>
      </c>
      <c r="B791" t="s">
        <v>92</v>
      </c>
      <c r="C791" t="s">
        <v>47</v>
      </c>
      <c r="D791">
        <v>642</v>
      </c>
      <c r="E791">
        <v>642</v>
      </c>
      <c r="F791">
        <v>0</v>
      </c>
      <c r="G791">
        <v>0</v>
      </c>
      <c r="H791" t="s">
        <v>82</v>
      </c>
    </row>
    <row r="792" spans="1:8" x14ac:dyDescent="0.25">
      <c r="A792" s="1">
        <v>43800</v>
      </c>
      <c r="B792" t="s">
        <v>92</v>
      </c>
      <c r="C792" t="s">
        <v>48</v>
      </c>
      <c r="D792">
        <v>585</v>
      </c>
      <c r="E792">
        <v>585</v>
      </c>
      <c r="F792">
        <v>0</v>
      </c>
      <c r="G792">
        <v>0</v>
      </c>
      <c r="H792" t="s">
        <v>82</v>
      </c>
    </row>
    <row r="793" spans="1:8" x14ac:dyDescent="0.25">
      <c r="A793" s="1">
        <v>43800</v>
      </c>
      <c r="B793" t="s">
        <v>92</v>
      </c>
      <c r="C793" t="s">
        <v>50</v>
      </c>
      <c r="D793">
        <v>781</v>
      </c>
      <c r="E793">
        <v>781</v>
      </c>
      <c r="F793">
        <v>0</v>
      </c>
      <c r="G793">
        <v>0</v>
      </c>
      <c r="H793" t="s">
        <v>82</v>
      </c>
    </row>
    <row r="794" spans="1:8" x14ac:dyDescent="0.25">
      <c r="A794" s="1">
        <v>43800</v>
      </c>
      <c r="B794" t="s">
        <v>93</v>
      </c>
      <c r="C794" t="s">
        <v>46</v>
      </c>
      <c r="D794">
        <v>23</v>
      </c>
      <c r="E794">
        <v>23</v>
      </c>
      <c r="F794">
        <v>0</v>
      </c>
      <c r="G794">
        <v>0</v>
      </c>
      <c r="H794" t="s">
        <v>82</v>
      </c>
    </row>
    <row r="795" spans="1:8" x14ac:dyDescent="0.25">
      <c r="A795" s="1">
        <v>43800</v>
      </c>
      <c r="B795" t="s">
        <v>93</v>
      </c>
      <c r="C795" t="s">
        <v>47</v>
      </c>
      <c r="D795">
        <v>399</v>
      </c>
      <c r="E795">
        <v>399</v>
      </c>
      <c r="F795">
        <v>0</v>
      </c>
      <c r="G795">
        <v>0</v>
      </c>
      <c r="H795" t="s">
        <v>82</v>
      </c>
    </row>
    <row r="796" spans="1:8" x14ac:dyDescent="0.25">
      <c r="A796" s="1">
        <v>43800</v>
      </c>
      <c r="B796" t="s">
        <v>93</v>
      </c>
      <c r="C796" t="s">
        <v>48</v>
      </c>
      <c r="D796">
        <v>86</v>
      </c>
      <c r="E796">
        <v>86</v>
      </c>
      <c r="F796">
        <v>0</v>
      </c>
      <c r="G796">
        <v>0</v>
      </c>
      <c r="H796" t="s">
        <v>82</v>
      </c>
    </row>
    <row r="797" spans="1:8" x14ac:dyDescent="0.25">
      <c r="A797" s="1">
        <v>43800</v>
      </c>
      <c r="B797" t="s">
        <v>93</v>
      </c>
      <c r="C797" t="s">
        <v>50</v>
      </c>
      <c r="D797">
        <v>517</v>
      </c>
      <c r="E797">
        <v>517</v>
      </c>
      <c r="F797">
        <v>0</v>
      </c>
      <c r="G797">
        <v>0</v>
      </c>
      <c r="H797" t="s">
        <v>82</v>
      </c>
    </row>
    <row r="798" spans="1:8" x14ac:dyDescent="0.25">
      <c r="A798" s="1">
        <v>43800</v>
      </c>
      <c r="B798" t="s">
        <v>94</v>
      </c>
      <c r="C798" t="s">
        <v>46</v>
      </c>
      <c r="D798">
        <v>199</v>
      </c>
      <c r="E798">
        <v>199</v>
      </c>
      <c r="F798">
        <v>0</v>
      </c>
      <c r="G798">
        <v>0</v>
      </c>
      <c r="H798" t="s">
        <v>82</v>
      </c>
    </row>
    <row r="799" spans="1:8" x14ac:dyDescent="0.25">
      <c r="A799" s="1">
        <v>43800</v>
      </c>
      <c r="B799" t="s">
        <v>94</v>
      </c>
      <c r="C799" t="s">
        <v>47</v>
      </c>
      <c r="D799">
        <v>181</v>
      </c>
      <c r="E799">
        <v>181</v>
      </c>
      <c r="F799">
        <v>0</v>
      </c>
      <c r="G799">
        <v>0</v>
      </c>
      <c r="H799" t="s">
        <v>82</v>
      </c>
    </row>
    <row r="800" spans="1:8" x14ac:dyDescent="0.25">
      <c r="A800" s="1">
        <v>43800</v>
      </c>
      <c r="B800" t="s">
        <v>94</v>
      </c>
      <c r="C800" t="s">
        <v>48</v>
      </c>
      <c r="D800">
        <v>142</v>
      </c>
      <c r="E800">
        <v>142</v>
      </c>
      <c r="F800">
        <v>0</v>
      </c>
      <c r="G800">
        <v>0</v>
      </c>
      <c r="H800" t="s">
        <v>82</v>
      </c>
    </row>
    <row r="801" spans="1:8" x14ac:dyDescent="0.25">
      <c r="A801" s="1">
        <v>43800</v>
      </c>
      <c r="B801" t="s">
        <v>94</v>
      </c>
      <c r="C801" t="s">
        <v>50</v>
      </c>
      <c r="D801">
        <v>415</v>
      </c>
      <c r="E801">
        <v>415</v>
      </c>
      <c r="F801">
        <v>0</v>
      </c>
      <c r="G801">
        <v>0</v>
      </c>
      <c r="H801" t="s">
        <v>82</v>
      </c>
    </row>
    <row r="802" spans="1:8" x14ac:dyDescent="0.25">
      <c r="A802" s="1">
        <v>43800</v>
      </c>
      <c r="B802" t="s">
        <v>95</v>
      </c>
      <c r="C802" t="s">
        <v>46</v>
      </c>
      <c r="D802">
        <v>193</v>
      </c>
      <c r="E802">
        <v>193</v>
      </c>
      <c r="F802">
        <v>0</v>
      </c>
      <c r="G802">
        <v>0</v>
      </c>
      <c r="H802" t="s">
        <v>82</v>
      </c>
    </row>
    <row r="803" spans="1:8" x14ac:dyDescent="0.25">
      <c r="A803" s="1">
        <v>43800</v>
      </c>
      <c r="B803" t="s">
        <v>95</v>
      </c>
      <c r="C803" t="s">
        <v>47</v>
      </c>
      <c r="D803">
        <v>837</v>
      </c>
      <c r="E803">
        <v>837</v>
      </c>
      <c r="F803">
        <v>0</v>
      </c>
      <c r="G803">
        <v>0</v>
      </c>
      <c r="H803" t="s">
        <v>82</v>
      </c>
    </row>
    <row r="804" spans="1:8" x14ac:dyDescent="0.25">
      <c r="A804" s="1">
        <v>43800</v>
      </c>
      <c r="B804" t="s">
        <v>95</v>
      </c>
      <c r="C804" t="s">
        <v>48</v>
      </c>
      <c r="D804">
        <v>275</v>
      </c>
      <c r="E804">
        <v>275</v>
      </c>
      <c r="F804">
        <v>0</v>
      </c>
      <c r="G804">
        <v>0</v>
      </c>
      <c r="H804" t="s">
        <v>82</v>
      </c>
    </row>
    <row r="805" spans="1:8" x14ac:dyDescent="0.25">
      <c r="A805" s="1">
        <v>43800</v>
      </c>
      <c r="B805" t="s">
        <v>95</v>
      </c>
      <c r="C805" t="s">
        <v>50</v>
      </c>
      <c r="D805">
        <v>2293</v>
      </c>
      <c r="E805">
        <v>2293</v>
      </c>
      <c r="F805">
        <v>0</v>
      </c>
      <c r="G805">
        <v>0</v>
      </c>
      <c r="H805" t="s">
        <v>82</v>
      </c>
    </row>
    <row r="806" spans="1:8" x14ac:dyDescent="0.25">
      <c r="A806" s="1">
        <v>43800</v>
      </c>
      <c r="B806" t="s">
        <v>13</v>
      </c>
      <c r="C806" t="s">
        <v>46</v>
      </c>
      <c r="D806">
        <v>159</v>
      </c>
      <c r="E806">
        <v>159</v>
      </c>
      <c r="F806">
        <v>0</v>
      </c>
      <c r="G806">
        <v>0</v>
      </c>
      <c r="H806" t="s">
        <v>82</v>
      </c>
    </row>
    <row r="807" spans="1:8" x14ac:dyDescent="0.25">
      <c r="A807" s="1">
        <v>43800</v>
      </c>
      <c r="B807" t="s">
        <v>13</v>
      </c>
      <c r="C807" t="s">
        <v>47</v>
      </c>
      <c r="D807">
        <v>106</v>
      </c>
      <c r="E807">
        <v>106</v>
      </c>
      <c r="F807">
        <v>0</v>
      </c>
      <c r="G807">
        <v>0</v>
      </c>
      <c r="H807" t="s">
        <v>82</v>
      </c>
    </row>
    <row r="808" spans="1:8" x14ac:dyDescent="0.25">
      <c r="A808" s="1">
        <v>43800</v>
      </c>
      <c r="B808" t="s">
        <v>13</v>
      </c>
      <c r="C808" t="s">
        <v>48</v>
      </c>
      <c r="D808">
        <v>83</v>
      </c>
      <c r="E808">
        <v>83</v>
      </c>
      <c r="F808">
        <v>0</v>
      </c>
      <c r="G808">
        <v>0</v>
      </c>
      <c r="H808" t="s">
        <v>82</v>
      </c>
    </row>
    <row r="809" spans="1:8" x14ac:dyDescent="0.25">
      <c r="A809" s="1">
        <v>43800</v>
      </c>
      <c r="B809" t="s">
        <v>13</v>
      </c>
      <c r="C809" t="s">
        <v>50</v>
      </c>
      <c r="D809">
        <v>95</v>
      </c>
      <c r="E809">
        <v>95</v>
      </c>
      <c r="F809">
        <v>0</v>
      </c>
      <c r="G809">
        <v>0</v>
      </c>
      <c r="H809" t="s">
        <v>82</v>
      </c>
    </row>
    <row r="810" spans="1:8" x14ac:dyDescent="0.25">
      <c r="A810" s="1">
        <v>43800</v>
      </c>
      <c r="B810" t="s">
        <v>96</v>
      </c>
      <c r="C810" t="s">
        <v>46</v>
      </c>
      <c r="D810">
        <v>489</v>
      </c>
      <c r="E810">
        <v>489</v>
      </c>
      <c r="F810">
        <v>0</v>
      </c>
      <c r="G810">
        <v>0</v>
      </c>
      <c r="H810" t="s">
        <v>82</v>
      </c>
    </row>
    <row r="811" spans="1:8" x14ac:dyDescent="0.25">
      <c r="A811" s="1">
        <v>43800</v>
      </c>
      <c r="B811" t="s">
        <v>96</v>
      </c>
      <c r="C811" t="s">
        <v>47</v>
      </c>
      <c r="D811">
        <v>225</v>
      </c>
      <c r="E811">
        <v>225</v>
      </c>
      <c r="F811">
        <v>0</v>
      </c>
      <c r="G811">
        <v>0</v>
      </c>
      <c r="H811" t="s">
        <v>82</v>
      </c>
    </row>
    <row r="812" spans="1:8" x14ac:dyDescent="0.25">
      <c r="A812" s="1">
        <v>43800</v>
      </c>
      <c r="B812" t="s">
        <v>96</v>
      </c>
      <c r="C812" t="s">
        <v>48</v>
      </c>
      <c r="D812">
        <v>186</v>
      </c>
      <c r="E812">
        <v>186</v>
      </c>
      <c r="F812">
        <v>0</v>
      </c>
      <c r="G812">
        <v>0</v>
      </c>
      <c r="H812" t="s">
        <v>82</v>
      </c>
    </row>
    <row r="813" spans="1:8" x14ac:dyDescent="0.25">
      <c r="A813" s="1">
        <v>43800</v>
      </c>
      <c r="B813" t="s">
        <v>96</v>
      </c>
      <c r="C813" t="s">
        <v>50</v>
      </c>
      <c r="D813">
        <v>279</v>
      </c>
      <c r="E813">
        <v>279</v>
      </c>
      <c r="F813">
        <v>0</v>
      </c>
      <c r="G813">
        <v>0</v>
      </c>
      <c r="H813" t="s">
        <v>82</v>
      </c>
    </row>
    <row r="814" spans="1:8" x14ac:dyDescent="0.25">
      <c r="A814" s="1">
        <v>43800</v>
      </c>
      <c r="B814" t="s">
        <v>97</v>
      </c>
      <c r="C814" t="s">
        <v>46</v>
      </c>
      <c r="D814">
        <v>317</v>
      </c>
      <c r="E814">
        <v>317</v>
      </c>
      <c r="F814">
        <v>0</v>
      </c>
      <c r="G814">
        <v>0</v>
      </c>
      <c r="H814" t="s">
        <v>82</v>
      </c>
    </row>
    <row r="815" spans="1:8" x14ac:dyDescent="0.25">
      <c r="A815" s="1">
        <v>43800</v>
      </c>
      <c r="B815" t="s">
        <v>97</v>
      </c>
      <c r="C815" t="s">
        <v>47</v>
      </c>
      <c r="D815">
        <v>499</v>
      </c>
      <c r="E815">
        <v>499</v>
      </c>
      <c r="F815">
        <v>0</v>
      </c>
      <c r="G815">
        <v>0</v>
      </c>
      <c r="H815" t="s">
        <v>82</v>
      </c>
    </row>
    <row r="816" spans="1:8" x14ac:dyDescent="0.25">
      <c r="A816" s="1">
        <v>43800</v>
      </c>
      <c r="B816" t="s">
        <v>97</v>
      </c>
      <c r="C816" t="s">
        <v>48</v>
      </c>
      <c r="D816">
        <v>312</v>
      </c>
      <c r="E816">
        <v>312</v>
      </c>
      <c r="F816">
        <v>0</v>
      </c>
      <c r="G816">
        <v>0</v>
      </c>
      <c r="H816" t="s">
        <v>82</v>
      </c>
    </row>
    <row r="817" spans="1:8" x14ac:dyDescent="0.25">
      <c r="A817" s="1">
        <v>43800</v>
      </c>
      <c r="B817" t="s">
        <v>97</v>
      </c>
      <c r="C817" t="s">
        <v>50</v>
      </c>
      <c r="D817">
        <v>631</v>
      </c>
      <c r="E817">
        <v>631</v>
      </c>
      <c r="F817">
        <v>0</v>
      </c>
      <c r="G817">
        <v>0</v>
      </c>
      <c r="H817" t="s">
        <v>82</v>
      </c>
    </row>
    <row r="818" spans="1:8" x14ac:dyDescent="0.25">
      <c r="A818" s="1">
        <v>43831</v>
      </c>
      <c r="B818" t="s">
        <v>81</v>
      </c>
      <c r="C818" t="s">
        <v>46</v>
      </c>
      <c r="D818">
        <v>4488</v>
      </c>
      <c r="E818">
        <v>4463</v>
      </c>
      <c r="F818">
        <v>25</v>
      </c>
      <c r="G818">
        <v>5.6016132646202104E-3</v>
      </c>
      <c r="H818" t="s">
        <v>82</v>
      </c>
    </row>
    <row r="819" spans="1:8" x14ac:dyDescent="0.25">
      <c r="A819" s="1">
        <v>43831</v>
      </c>
      <c r="B819" t="s">
        <v>81</v>
      </c>
      <c r="C819" t="s">
        <v>47</v>
      </c>
      <c r="D819">
        <v>5281</v>
      </c>
      <c r="E819">
        <v>5284</v>
      </c>
      <c r="F819">
        <v>-3</v>
      </c>
      <c r="G819">
        <v>-5.6775170325510998E-4</v>
      </c>
      <c r="H819" t="s">
        <v>82</v>
      </c>
    </row>
    <row r="820" spans="1:8" x14ac:dyDescent="0.25">
      <c r="A820" s="1">
        <v>43831</v>
      </c>
      <c r="B820" t="s">
        <v>81</v>
      </c>
      <c r="C820" t="s">
        <v>48</v>
      </c>
      <c r="D820">
        <v>3207</v>
      </c>
      <c r="E820">
        <v>3179</v>
      </c>
      <c r="F820">
        <v>28</v>
      </c>
      <c r="G820">
        <v>8.8078011953444495E-3</v>
      </c>
      <c r="H820" t="s">
        <v>82</v>
      </c>
    </row>
    <row r="821" spans="1:8" x14ac:dyDescent="0.25">
      <c r="A821" s="1">
        <v>43831</v>
      </c>
      <c r="B821" t="s">
        <v>81</v>
      </c>
      <c r="C821" t="s">
        <v>49</v>
      </c>
      <c r="D821">
        <v>1447</v>
      </c>
      <c r="E821">
        <v>1292</v>
      </c>
      <c r="F821">
        <v>155</v>
      </c>
      <c r="G821">
        <v>0.119969040247678</v>
      </c>
      <c r="H821" t="s">
        <v>82</v>
      </c>
    </row>
    <row r="822" spans="1:8" x14ac:dyDescent="0.25">
      <c r="A822" s="1">
        <v>43831</v>
      </c>
      <c r="B822" t="s">
        <v>81</v>
      </c>
      <c r="C822" t="s">
        <v>50</v>
      </c>
      <c r="D822">
        <v>10199</v>
      </c>
      <c r="E822">
        <v>10376</v>
      </c>
      <c r="F822">
        <v>-177</v>
      </c>
      <c r="G822">
        <v>-1.7058596761757899E-2</v>
      </c>
      <c r="H822" t="s">
        <v>82</v>
      </c>
    </row>
    <row r="823" spans="1:8" x14ac:dyDescent="0.25">
      <c r="A823" s="1">
        <v>43831</v>
      </c>
      <c r="B823" t="s">
        <v>84</v>
      </c>
      <c r="C823" t="s">
        <v>46</v>
      </c>
      <c r="D823">
        <v>39</v>
      </c>
      <c r="E823">
        <v>35</v>
      </c>
      <c r="F823">
        <v>4</v>
      </c>
      <c r="G823">
        <v>0.114285714285714</v>
      </c>
      <c r="H823" t="s">
        <v>82</v>
      </c>
    </row>
    <row r="824" spans="1:8" x14ac:dyDescent="0.25">
      <c r="A824" s="1">
        <v>43831</v>
      </c>
      <c r="B824" t="s">
        <v>84</v>
      </c>
      <c r="C824" t="s">
        <v>47</v>
      </c>
      <c r="D824">
        <v>79</v>
      </c>
      <c r="E824">
        <v>75</v>
      </c>
      <c r="F824">
        <v>4</v>
      </c>
      <c r="G824">
        <v>5.3333333333333302E-2</v>
      </c>
      <c r="H824" t="s">
        <v>82</v>
      </c>
    </row>
    <row r="825" spans="1:8" x14ac:dyDescent="0.25">
      <c r="A825" s="1">
        <v>43831</v>
      </c>
      <c r="B825" t="s">
        <v>84</v>
      </c>
      <c r="C825" t="s">
        <v>48</v>
      </c>
      <c r="D825">
        <v>55</v>
      </c>
      <c r="E825">
        <v>56</v>
      </c>
      <c r="F825">
        <v>-1</v>
      </c>
      <c r="G825">
        <v>-1.7857142857142901E-2</v>
      </c>
      <c r="H825" t="s">
        <v>82</v>
      </c>
    </row>
    <row r="826" spans="1:8" x14ac:dyDescent="0.25">
      <c r="A826" s="1">
        <v>43831</v>
      </c>
      <c r="B826" t="s">
        <v>84</v>
      </c>
      <c r="C826" t="s">
        <v>50</v>
      </c>
      <c r="D826">
        <v>63</v>
      </c>
      <c r="E826">
        <v>77</v>
      </c>
      <c r="F826">
        <v>-14</v>
      </c>
      <c r="G826">
        <v>-0.18181818181818199</v>
      </c>
      <c r="H826" t="s">
        <v>82</v>
      </c>
    </row>
    <row r="827" spans="1:8" x14ac:dyDescent="0.25">
      <c r="A827" s="1">
        <v>43831</v>
      </c>
      <c r="B827" t="s">
        <v>85</v>
      </c>
      <c r="C827" t="s">
        <v>46</v>
      </c>
      <c r="D827">
        <v>158</v>
      </c>
      <c r="E827">
        <v>174</v>
      </c>
      <c r="F827">
        <v>-16</v>
      </c>
      <c r="G827">
        <v>-9.1954022988505704E-2</v>
      </c>
      <c r="H827" t="s">
        <v>82</v>
      </c>
    </row>
    <row r="828" spans="1:8" x14ac:dyDescent="0.25">
      <c r="A828" s="1">
        <v>43831</v>
      </c>
      <c r="B828" t="s">
        <v>85</v>
      </c>
      <c r="C828" t="s">
        <v>47</v>
      </c>
      <c r="D828">
        <v>58</v>
      </c>
      <c r="E828">
        <v>83</v>
      </c>
      <c r="F828">
        <v>-25</v>
      </c>
      <c r="G828">
        <v>-0.30120481927710802</v>
      </c>
      <c r="H828" t="s">
        <v>82</v>
      </c>
    </row>
    <row r="829" spans="1:8" x14ac:dyDescent="0.25">
      <c r="A829" s="1">
        <v>43831</v>
      </c>
      <c r="B829" t="s">
        <v>85</v>
      </c>
      <c r="C829" t="s">
        <v>48</v>
      </c>
      <c r="D829">
        <v>137</v>
      </c>
      <c r="E829">
        <v>149</v>
      </c>
      <c r="F829">
        <v>-12</v>
      </c>
      <c r="G829">
        <v>-8.0536912751677805E-2</v>
      </c>
      <c r="H829" t="s">
        <v>82</v>
      </c>
    </row>
    <row r="830" spans="1:8" x14ac:dyDescent="0.25">
      <c r="A830" s="1">
        <v>43831</v>
      </c>
      <c r="B830" t="s">
        <v>85</v>
      </c>
      <c r="C830" t="s">
        <v>50</v>
      </c>
      <c r="D830">
        <v>9</v>
      </c>
      <c r="E830">
        <v>8</v>
      </c>
      <c r="F830">
        <v>1</v>
      </c>
      <c r="G830">
        <v>0.125</v>
      </c>
      <c r="H830" t="s">
        <v>82</v>
      </c>
    </row>
    <row r="831" spans="1:8" x14ac:dyDescent="0.25">
      <c r="A831" s="1">
        <v>43831</v>
      </c>
      <c r="B831" t="s">
        <v>86</v>
      </c>
      <c r="C831" t="s">
        <v>46</v>
      </c>
      <c r="D831">
        <v>124</v>
      </c>
      <c r="E831">
        <v>130</v>
      </c>
      <c r="F831">
        <v>-6</v>
      </c>
      <c r="G831">
        <v>-4.6153846153846198E-2</v>
      </c>
      <c r="H831" t="s">
        <v>82</v>
      </c>
    </row>
    <row r="832" spans="1:8" x14ac:dyDescent="0.25">
      <c r="A832" s="1">
        <v>43831</v>
      </c>
      <c r="B832" t="s">
        <v>86</v>
      </c>
      <c r="C832" t="s">
        <v>47</v>
      </c>
      <c r="D832">
        <v>217</v>
      </c>
      <c r="E832">
        <v>202</v>
      </c>
      <c r="F832">
        <v>15</v>
      </c>
      <c r="G832">
        <v>7.4257425742574296E-2</v>
      </c>
      <c r="H832" t="s">
        <v>82</v>
      </c>
    </row>
    <row r="833" spans="1:8" x14ac:dyDescent="0.25">
      <c r="A833" s="1">
        <v>43831</v>
      </c>
      <c r="B833" t="s">
        <v>86</v>
      </c>
      <c r="C833" t="s">
        <v>48</v>
      </c>
      <c r="D833">
        <v>169</v>
      </c>
      <c r="E833">
        <v>144</v>
      </c>
      <c r="F833">
        <v>25</v>
      </c>
      <c r="G833">
        <v>0.17361111111111099</v>
      </c>
      <c r="H833" t="s">
        <v>82</v>
      </c>
    </row>
    <row r="834" spans="1:8" x14ac:dyDescent="0.25">
      <c r="A834" s="1">
        <v>43831</v>
      </c>
      <c r="B834" t="s">
        <v>86</v>
      </c>
      <c r="C834" t="s">
        <v>49</v>
      </c>
      <c r="D834">
        <v>938</v>
      </c>
      <c r="E834">
        <v>972</v>
      </c>
      <c r="F834">
        <v>-34</v>
      </c>
      <c r="G834">
        <v>-3.4979423868312799E-2</v>
      </c>
      <c r="H834" t="s">
        <v>82</v>
      </c>
    </row>
    <row r="835" spans="1:8" x14ac:dyDescent="0.25">
      <c r="A835" s="1">
        <v>43831</v>
      </c>
      <c r="B835" t="s">
        <v>86</v>
      </c>
      <c r="C835" t="s">
        <v>50</v>
      </c>
      <c r="D835">
        <v>1853</v>
      </c>
      <c r="E835">
        <v>1999</v>
      </c>
      <c r="F835">
        <v>-146</v>
      </c>
      <c r="G835">
        <v>-7.3036518259129601E-2</v>
      </c>
      <c r="H835" t="s">
        <v>82</v>
      </c>
    </row>
    <row r="836" spans="1:8" x14ac:dyDescent="0.25">
      <c r="A836" s="1">
        <v>43831</v>
      </c>
      <c r="B836" t="s">
        <v>87</v>
      </c>
      <c r="C836" t="s">
        <v>46</v>
      </c>
      <c r="D836">
        <v>609</v>
      </c>
      <c r="E836">
        <v>642</v>
      </c>
      <c r="F836">
        <v>-33</v>
      </c>
      <c r="G836">
        <v>-5.1401869158878503E-2</v>
      </c>
      <c r="H836" t="s">
        <v>82</v>
      </c>
    </row>
    <row r="837" spans="1:8" x14ac:dyDescent="0.25">
      <c r="A837" s="1">
        <v>43831</v>
      </c>
      <c r="B837" t="s">
        <v>87</v>
      </c>
      <c r="C837" t="s">
        <v>47</v>
      </c>
      <c r="D837">
        <v>612</v>
      </c>
      <c r="E837">
        <v>544</v>
      </c>
      <c r="F837">
        <v>68</v>
      </c>
      <c r="G837">
        <v>0.125</v>
      </c>
      <c r="H837" t="s">
        <v>82</v>
      </c>
    </row>
    <row r="838" spans="1:8" x14ac:dyDescent="0.25">
      <c r="A838" s="1">
        <v>43831</v>
      </c>
      <c r="B838" t="s">
        <v>87</v>
      </c>
      <c r="C838" t="s">
        <v>48</v>
      </c>
      <c r="D838">
        <v>350</v>
      </c>
      <c r="E838">
        <v>343</v>
      </c>
      <c r="F838">
        <v>7</v>
      </c>
      <c r="G838">
        <v>2.04081632653061E-2</v>
      </c>
      <c r="H838" t="s">
        <v>82</v>
      </c>
    </row>
    <row r="839" spans="1:8" x14ac:dyDescent="0.25">
      <c r="A839" s="1">
        <v>43831</v>
      </c>
      <c r="B839" t="s">
        <v>87</v>
      </c>
      <c r="C839" t="s">
        <v>49</v>
      </c>
      <c r="D839">
        <v>440</v>
      </c>
      <c r="E839">
        <v>255</v>
      </c>
      <c r="F839">
        <v>185</v>
      </c>
      <c r="G839">
        <v>0.72549019607843102</v>
      </c>
      <c r="H839" t="s">
        <v>82</v>
      </c>
    </row>
    <row r="840" spans="1:8" x14ac:dyDescent="0.25">
      <c r="A840" s="1">
        <v>43831</v>
      </c>
      <c r="B840" t="s">
        <v>87</v>
      </c>
      <c r="C840" t="s">
        <v>50</v>
      </c>
      <c r="D840">
        <v>1162</v>
      </c>
      <c r="E840">
        <v>1064</v>
      </c>
      <c r="F840">
        <v>98</v>
      </c>
      <c r="G840">
        <v>9.2105263157894704E-2</v>
      </c>
      <c r="H840" t="s">
        <v>82</v>
      </c>
    </row>
    <row r="841" spans="1:8" x14ac:dyDescent="0.25">
      <c r="A841" s="1">
        <v>43831</v>
      </c>
      <c r="B841" t="s">
        <v>88</v>
      </c>
      <c r="C841" t="s">
        <v>46</v>
      </c>
      <c r="D841">
        <v>33</v>
      </c>
      <c r="E841">
        <v>26</v>
      </c>
      <c r="F841">
        <v>7</v>
      </c>
      <c r="G841">
        <v>0.269230769230769</v>
      </c>
      <c r="H841" t="s">
        <v>82</v>
      </c>
    </row>
    <row r="842" spans="1:8" x14ac:dyDescent="0.25">
      <c r="A842" s="1">
        <v>43831</v>
      </c>
      <c r="B842" t="s">
        <v>88</v>
      </c>
      <c r="C842" t="s">
        <v>47</v>
      </c>
      <c r="D842">
        <v>105</v>
      </c>
      <c r="E842">
        <v>121</v>
      </c>
      <c r="F842">
        <v>-16</v>
      </c>
      <c r="G842">
        <v>-0.13223140495867799</v>
      </c>
      <c r="H842" t="s">
        <v>82</v>
      </c>
    </row>
    <row r="843" spans="1:8" x14ac:dyDescent="0.25">
      <c r="A843" s="1">
        <v>43831</v>
      </c>
      <c r="B843" t="s">
        <v>88</v>
      </c>
      <c r="C843" t="s">
        <v>48</v>
      </c>
      <c r="D843">
        <v>38</v>
      </c>
      <c r="E843">
        <v>47</v>
      </c>
      <c r="F843">
        <v>-9</v>
      </c>
      <c r="G843">
        <v>-0.19148936170212799</v>
      </c>
      <c r="H843" t="s">
        <v>82</v>
      </c>
    </row>
    <row r="844" spans="1:8" x14ac:dyDescent="0.25">
      <c r="A844" s="1">
        <v>43831</v>
      </c>
      <c r="B844" t="s">
        <v>88</v>
      </c>
      <c r="C844" t="s">
        <v>50</v>
      </c>
      <c r="D844">
        <v>77</v>
      </c>
      <c r="E844">
        <v>66</v>
      </c>
      <c r="F844">
        <v>11</v>
      </c>
      <c r="G844">
        <v>0.16666666666666699</v>
      </c>
      <c r="H844" t="s">
        <v>82</v>
      </c>
    </row>
    <row r="845" spans="1:8" x14ac:dyDescent="0.25">
      <c r="A845" s="1">
        <v>43831</v>
      </c>
      <c r="B845" t="s">
        <v>89</v>
      </c>
      <c r="C845" t="s">
        <v>46</v>
      </c>
      <c r="D845">
        <v>224</v>
      </c>
      <c r="E845">
        <v>225</v>
      </c>
      <c r="F845">
        <v>-1</v>
      </c>
      <c r="G845">
        <v>-4.4444444444444401E-3</v>
      </c>
      <c r="H845" t="s">
        <v>82</v>
      </c>
    </row>
    <row r="846" spans="1:8" x14ac:dyDescent="0.25">
      <c r="A846" s="1">
        <v>43831</v>
      </c>
      <c r="B846" t="s">
        <v>89</v>
      </c>
      <c r="C846" t="s">
        <v>47</v>
      </c>
      <c r="D846">
        <v>310</v>
      </c>
      <c r="E846">
        <v>287</v>
      </c>
      <c r="F846">
        <v>23</v>
      </c>
      <c r="G846">
        <v>8.0139372822299604E-2</v>
      </c>
      <c r="H846" t="s">
        <v>82</v>
      </c>
    </row>
    <row r="847" spans="1:8" x14ac:dyDescent="0.25">
      <c r="A847" s="1">
        <v>43831</v>
      </c>
      <c r="B847" t="s">
        <v>89</v>
      </c>
      <c r="C847" t="s">
        <v>48</v>
      </c>
      <c r="D847">
        <v>181</v>
      </c>
      <c r="E847">
        <v>162</v>
      </c>
      <c r="F847">
        <v>19</v>
      </c>
      <c r="G847">
        <v>0.117283950617284</v>
      </c>
      <c r="H847" t="s">
        <v>82</v>
      </c>
    </row>
    <row r="848" spans="1:8" x14ac:dyDescent="0.25">
      <c r="A848" s="1">
        <v>43831</v>
      </c>
      <c r="B848" t="s">
        <v>89</v>
      </c>
      <c r="C848" t="s">
        <v>49</v>
      </c>
      <c r="D848">
        <v>69</v>
      </c>
      <c r="E848">
        <v>65</v>
      </c>
      <c r="F848">
        <v>4</v>
      </c>
      <c r="G848">
        <v>6.15384615384615E-2</v>
      </c>
      <c r="H848" t="s">
        <v>82</v>
      </c>
    </row>
    <row r="849" spans="1:8" x14ac:dyDescent="0.25">
      <c r="A849" s="1">
        <v>43831</v>
      </c>
      <c r="B849" t="s">
        <v>89</v>
      </c>
      <c r="C849" t="s">
        <v>50</v>
      </c>
      <c r="D849">
        <v>638</v>
      </c>
      <c r="E849">
        <v>677</v>
      </c>
      <c r="F849">
        <v>-39</v>
      </c>
      <c r="G849">
        <v>-5.7607090103397297E-2</v>
      </c>
      <c r="H849" t="s">
        <v>82</v>
      </c>
    </row>
    <row r="850" spans="1:8" x14ac:dyDescent="0.25">
      <c r="A850" s="1">
        <v>43831</v>
      </c>
      <c r="B850" t="s">
        <v>90</v>
      </c>
      <c r="C850" t="s">
        <v>46</v>
      </c>
      <c r="D850">
        <v>501</v>
      </c>
      <c r="E850">
        <v>525</v>
      </c>
      <c r="F850">
        <v>-24</v>
      </c>
      <c r="G850">
        <v>-4.57142857142857E-2</v>
      </c>
      <c r="H850" t="s">
        <v>82</v>
      </c>
    </row>
    <row r="851" spans="1:8" x14ac:dyDescent="0.25">
      <c r="A851" s="1">
        <v>43831</v>
      </c>
      <c r="B851" t="s">
        <v>90</v>
      </c>
      <c r="C851" t="s">
        <v>47</v>
      </c>
      <c r="D851">
        <v>528</v>
      </c>
      <c r="E851">
        <v>598</v>
      </c>
      <c r="F851">
        <v>-70</v>
      </c>
      <c r="G851">
        <v>-0.117056856187291</v>
      </c>
      <c r="H851" t="s">
        <v>82</v>
      </c>
    </row>
    <row r="852" spans="1:8" x14ac:dyDescent="0.25">
      <c r="A852" s="1">
        <v>43831</v>
      </c>
      <c r="B852" t="s">
        <v>90</v>
      </c>
      <c r="C852" t="s">
        <v>48</v>
      </c>
      <c r="D852">
        <v>316</v>
      </c>
      <c r="E852">
        <v>333</v>
      </c>
      <c r="F852">
        <v>-17</v>
      </c>
      <c r="G852">
        <v>-5.1051051051051101E-2</v>
      </c>
      <c r="H852" t="s">
        <v>82</v>
      </c>
    </row>
    <row r="853" spans="1:8" x14ac:dyDescent="0.25">
      <c r="A853" s="1">
        <v>43831</v>
      </c>
      <c r="B853" t="s">
        <v>90</v>
      </c>
      <c r="C853" t="s">
        <v>50</v>
      </c>
      <c r="D853">
        <v>534</v>
      </c>
      <c r="E853">
        <v>620</v>
      </c>
      <c r="F853">
        <v>-86</v>
      </c>
      <c r="G853">
        <v>-0.138709677419355</v>
      </c>
      <c r="H853" t="s">
        <v>82</v>
      </c>
    </row>
    <row r="854" spans="1:8" x14ac:dyDescent="0.25">
      <c r="A854" s="1">
        <v>43831</v>
      </c>
      <c r="B854" t="s">
        <v>91</v>
      </c>
      <c r="C854" t="s">
        <v>46</v>
      </c>
      <c r="D854">
        <v>68</v>
      </c>
      <c r="E854">
        <v>55</v>
      </c>
      <c r="F854">
        <v>13</v>
      </c>
      <c r="G854">
        <v>0.236363636363636</v>
      </c>
      <c r="H854" t="s">
        <v>82</v>
      </c>
    </row>
    <row r="855" spans="1:8" x14ac:dyDescent="0.25">
      <c r="A855" s="1">
        <v>43831</v>
      </c>
      <c r="B855" t="s">
        <v>91</v>
      </c>
      <c r="C855" t="s">
        <v>47</v>
      </c>
      <c r="D855">
        <v>177</v>
      </c>
      <c r="E855">
        <v>161</v>
      </c>
      <c r="F855">
        <v>16</v>
      </c>
      <c r="G855">
        <v>9.9378881987577605E-2</v>
      </c>
      <c r="H855" t="s">
        <v>82</v>
      </c>
    </row>
    <row r="856" spans="1:8" x14ac:dyDescent="0.25">
      <c r="A856" s="1">
        <v>43831</v>
      </c>
      <c r="B856" t="s">
        <v>91</v>
      </c>
      <c r="C856" t="s">
        <v>48</v>
      </c>
      <c r="D856">
        <v>129</v>
      </c>
      <c r="E856">
        <v>156</v>
      </c>
      <c r="F856">
        <v>-27</v>
      </c>
      <c r="G856">
        <v>-0.17307692307692299</v>
      </c>
      <c r="H856" t="s">
        <v>82</v>
      </c>
    </row>
    <row r="857" spans="1:8" x14ac:dyDescent="0.25">
      <c r="A857" s="1">
        <v>43831</v>
      </c>
      <c r="B857" t="s">
        <v>91</v>
      </c>
      <c r="C857" t="s">
        <v>50</v>
      </c>
      <c r="D857">
        <v>434</v>
      </c>
      <c r="E857">
        <v>423</v>
      </c>
      <c r="F857">
        <v>11</v>
      </c>
      <c r="G857">
        <v>2.6004728132387699E-2</v>
      </c>
      <c r="H857" t="s">
        <v>82</v>
      </c>
    </row>
    <row r="858" spans="1:8" x14ac:dyDescent="0.25">
      <c r="A858" s="1">
        <v>43831</v>
      </c>
      <c r="B858" t="s">
        <v>92</v>
      </c>
      <c r="C858" t="s">
        <v>46</v>
      </c>
      <c r="D858">
        <v>1029</v>
      </c>
      <c r="E858">
        <v>1043</v>
      </c>
      <c r="F858">
        <v>-14</v>
      </c>
      <c r="G858">
        <v>-1.34228187919463E-2</v>
      </c>
      <c r="H858" t="s">
        <v>82</v>
      </c>
    </row>
    <row r="859" spans="1:8" x14ac:dyDescent="0.25">
      <c r="A859" s="1">
        <v>43831</v>
      </c>
      <c r="B859" t="s">
        <v>92</v>
      </c>
      <c r="C859" t="s">
        <v>47</v>
      </c>
      <c r="D859">
        <v>726</v>
      </c>
      <c r="E859">
        <v>747</v>
      </c>
      <c r="F859">
        <v>-21</v>
      </c>
      <c r="G859">
        <v>-2.81124497991968E-2</v>
      </c>
      <c r="H859" t="s">
        <v>82</v>
      </c>
    </row>
    <row r="860" spans="1:8" x14ac:dyDescent="0.25">
      <c r="A860" s="1">
        <v>43831</v>
      </c>
      <c r="B860" t="s">
        <v>92</v>
      </c>
      <c r="C860" t="s">
        <v>48</v>
      </c>
      <c r="D860">
        <v>651</v>
      </c>
      <c r="E860">
        <v>626</v>
      </c>
      <c r="F860">
        <v>25</v>
      </c>
      <c r="G860">
        <v>3.9936102236421703E-2</v>
      </c>
      <c r="H860" t="s">
        <v>82</v>
      </c>
    </row>
    <row r="861" spans="1:8" x14ac:dyDescent="0.25">
      <c r="A861" s="1">
        <v>43831</v>
      </c>
      <c r="B861" t="s">
        <v>92</v>
      </c>
      <c r="C861" t="s">
        <v>50</v>
      </c>
      <c r="D861">
        <v>821</v>
      </c>
      <c r="E861">
        <v>835</v>
      </c>
      <c r="F861">
        <v>-14</v>
      </c>
      <c r="G861">
        <v>-1.6766467065868301E-2</v>
      </c>
      <c r="H861" t="s">
        <v>82</v>
      </c>
    </row>
    <row r="862" spans="1:8" x14ac:dyDescent="0.25">
      <c r="A862" s="1">
        <v>43831</v>
      </c>
      <c r="B862" t="s">
        <v>93</v>
      </c>
      <c r="C862" t="s">
        <v>46</v>
      </c>
      <c r="D862">
        <v>27</v>
      </c>
      <c r="E862">
        <v>28</v>
      </c>
      <c r="F862">
        <v>-1</v>
      </c>
      <c r="G862">
        <v>-3.5714285714285698E-2</v>
      </c>
      <c r="H862" t="s">
        <v>82</v>
      </c>
    </row>
    <row r="863" spans="1:8" x14ac:dyDescent="0.25">
      <c r="A863" s="1">
        <v>43831</v>
      </c>
      <c r="B863" t="s">
        <v>93</v>
      </c>
      <c r="C863" t="s">
        <v>47</v>
      </c>
      <c r="D863">
        <v>410</v>
      </c>
      <c r="E863">
        <v>396</v>
      </c>
      <c r="F863">
        <v>14</v>
      </c>
      <c r="G863">
        <v>3.5353535353535401E-2</v>
      </c>
      <c r="H863" t="s">
        <v>82</v>
      </c>
    </row>
    <row r="864" spans="1:8" x14ac:dyDescent="0.25">
      <c r="A864" s="1">
        <v>43831</v>
      </c>
      <c r="B864" t="s">
        <v>93</v>
      </c>
      <c r="C864" t="s">
        <v>48</v>
      </c>
      <c r="D864">
        <v>110</v>
      </c>
      <c r="E864">
        <v>86</v>
      </c>
      <c r="F864">
        <v>24</v>
      </c>
      <c r="G864">
        <v>0.27906976744186002</v>
      </c>
      <c r="H864" t="s">
        <v>82</v>
      </c>
    </row>
    <row r="865" spans="1:8" x14ac:dyDescent="0.25">
      <c r="A865" s="1">
        <v>43831</v>
      </c>
      <c r="B865" t="s">
        <v>93</v>
      </c>
      <c r="C865" t="s">
        <v>50</v>
      </c>
      <c r="D865">
        <v>510</v>
      </c>
      <c r="E865">
        <v>535</v>
      </c>
      <c r="F865">
        <v>-25</v>
      </c>
      <c r="G865">
        <v>-4.67289719626168E-2</v>
      </c>
      <c r="H865" t="s">
        <v>82</v>
      </c>
    </row>
    <row r="866" spans="1:8" x14ac:dyDescent="0.25">
      <c r="A866" s="1">
        <v>43831</v>
      </c>
      <c r="B866" t="s">
        <v>94</v>
      </c>
      <c r="C866" t="s">
        <v>46</v>
      </c>
      <c r="D866">
        <v>237</v>
      </c>
      <c r="E866">
        <v>249</v>
      </c>
      <c r="F866">
        <v>-12</v>
      </c>
      <c r="G866">
        <v>-4.81927710843374E-2</v>
      </c>
      <c r="H866" t="s">
        <v>82</v>
      </c>
    </row>
    <row r="867" spans="1:8" x14ac:dyDescent="0.25">
      <c r="A867" s="1">
        <v>43831</v>
      </c>
      <c r="B867" t="s">
        <v>94</v>
      </c>
      <c r="C867" t="s">
        <v>47</v>
      </c>
      <c r="D867">
        <v>190</v>
      </c>
      <c r="E867">
        <v>184</v>
      </c>
      <c r="F867">
        <v>6</v>
      </c>
      <c r="G867">
        <v>3.2608695652173898E-2</v>
      </c>
      <c r="H867" t="s">
        <v>82</v>
      </c>
    </row>
    <row r="868" spans="1:8" x14ac:dyDescent="0.25">
      <c r="A868" s="1">
        <v>43831</v>
      </c>
      <c r="B868" t="s">
        <v>94</v>
      </c>
      <c r="C868" t="s">
        <v>48</v>
      </c>
      <c r="D868">
        <v>143</v>
      </c>
      <c r="E868">
        <v>161</v>
      </c>
      <c r="F868">
        <v>-18</v>
      </c>
      <c r="G868">
        <v>-0.111801242236025</v>
      </c>
      <c r="H868" t="s">
        <v>82</v>
      </c>
    </row>
    <row r="869" spans="1:8" x14ac:dyDescent="0.25">
      <c r="A869" s="1">
        <v>43831</v>
      </c>
      <c r="B869" t="s">
        <v>94</v>
      </c>
      <c r="C869" t="s">
        <v>50</v>
      </c>
      <c r="D869">
        <v>419</v>
      </c>
      <c r="E869">
        <v>499</v>
      </c>
      <c r="F869">
        <v>-80</v>
      </c>
      <c r="G869">
        <v>-0.16032064128256501</v>
      </c>
      <c r="H869" t="s">
        <v>82</v>
      </c>
    </row>
    <row r="870" spans="1:8" x14ac:dyDescent="0.25">
      <c r="A870" s="1">
        <v>43831</v>
      </c>
      <c r="B870" t="s">
        <v>95</v>
      </c>
      <c r="C870" t="s">
        <v>46</v>
      </c>
      <c r="D870">
        <v>266</v>
      </c>
      <c r="E870">
        <v>234</v>
      </c>
      <c r="F870">
        <v>32</v>
      </c>
      <c r="G870">
        <v>0.13675213675213699</v>
      </c>
      <c r="H870" t="s">
        <v>82</v>
      </c>
    </row>
    <row r="871" spans="1:8" x14ac:dyDescent="0.25">
      <c r="A871" s="1">
        <v>43831</v>
      </c>
      <c r="B871" t="s">
        <v>95</v>
      </c>
      <c r="C871" t="s">
        <v>47</v>
      </c>
      <c r="D871">
        <v>963</v>
      </c>
      <c r="E871">
        <v>923</v>
      </c>
      <c r="F871">
        <v>40</v>
      </c>
      <c r="G871">
        <v>4.33369447453954E-2</v>
      </c>
      <c r="H871" t="s">
        <v>82</v>
      </c>
    </row>
    <row r="872" spans="1:8" x14ac:dyDescent="0.25">
      <c r="A872" s="1">
        <v>43831</v>
      </c>
      <c r="B872" t="s">
        <v>95</v>
      </c>
      <c r="C872" t="s">
        <v>48</v>
      </c>
      <c r="D872">
        <v>346</v>
      </c>
      <c r="E872">
        <v>311</v>
      </c>
      <c r="F872">
        <v>35</v>
      </c>
      <c r="G872">
        <v>0.112540192926045</v>
      </c>
      <c r="H872" t="s">
        <v>82</v>
      </c>
    </row>
    <row r="873" spans="1:8" x14ac:dyDescent="0.25">
      <c r="A873" s="1">
        <v>43831</v>
      </c>
      <c r="B873" t="s">
        <v>95</v>
      </c>
      <c r="C873" t="s">
        <v>50</v>
      </c>
      <c r="D873">
        <v>2569</v>
      </c>
      <c r="E873">
        <v>2453</v>
      </c>
      <c r="F873">
        <v>116</v>
      </c>
      <c r="G873">
        <v>4.7289033836119002E-2</v>
      </c>
      <c r="H873" t="s">
        <v>82</v>
      </c>
    </row>
    <row r="874" spans="1:8" x14ac:dyDescent="0.25">
      <c r="A874" s="1">
        <v>43831</v>
      </c>
      <c r="B874" t="s">
        <v>13</v>
      </c>
      <c r="C874" t="s">
        <v>46</v>
      </c>
      <c r="D874">
        <v>233</v>
      </c>
      <c r="E874">
        <v>222</v>
      </c>
      <c r="F874">
        <v>11</v>
      </c>
      <c r="G874">
        <v>4.9549549549549501E-2</v>
      </c>
      <c r="H874" t="s">
        <v>82</v>
      </c>
    </row>
    <row r="875" spans="1:8" x14ac:dyDescent="0.25">
      <c r="A875" s="1">
        <v>43831</v>
      </c>
      <c r="B875" t="s">
        <v>13</v>
      </c>
      <c r="C875" t="s">
        <v>47</v>
      </c>
      <c r="D875">
        <v>102</v>
      </c>
      <c r="E875">
        <v>107</v>
      </c>
      <c r="F875">
        <v>-5</v>
      </c>
      <c r="G875">
        <v>-4.67289719626168E-2</v>
      </c>
      <c r="H875" t="s">
        <v>82</v>
      </c>
    </row>
    <row r="876" spans="1:8" x14ac:dyDescent="0.25">
      <c r="A876" s="1">
        <v>43831</v>
      </c>
      <c r="B876" t="s">
        <v>13</v>
      </c>
      <c r="C876" t="s">
        <v>48</v>
      </c>
      <c r="D876">
        <v>64</v>
      </c>
      <c r="E876">
        <v>80</v>
      </c>
      <c r="F876">
        <v>-16</v>
      </c>
      <c r="G876">
        <v>-0.2</v>
      </c>
      <c r="H876" t="s">
        <v>82</v>
      </c>
    </row>
    <row r="877" spans="1:8" x14ac:dyDescent="0.25">
      <c r="A877" s="1">
        <v>43831</v>
      </c>
      <c r="B877" t="s">
        <v>13</v>
      </c>
      <c r="C877" t="s">
        <v>50</v>
      </c>
      <c r="D877">
        <v>100</v>
      </c>
      <c r="E877">
        <v>91</v>
      </c>
      <c r="F877">
        <v>9</v>
      </c>
      <c r="G877">
        <v>9.8901098901098897E-2</v>
      </c>
      <c r="H877" t="s">
        <v>82</v>
      </c>
    </row>
    <row r="878" spans="1:8" x14ac:dyDescent="0.25">
      <c r="A878" s="1">
        <v>43831</v>
      </c>
      <c r="B878" t="s">
        <v>96</v>
      </c>
      <c r="C878" t="s">
        <v>46</v>
      </c>
      <c r="D878">
        <v>593</v>
      </c>
      <c r="E878">
        <v>536</v>
      </c>
      <c r="F878">
        <v>57</v>
      </c>
      <c r="G878">
        <v>0.10634328358209</v>
      </c>
      <c r="H878" t="s">
        <v>82</v>
      </c>
    </row>
    <row r="879" spans="1:8" x14ac:dyDescent="0.25">
      <c r="A879" s="1">
        <v>43831</v>
      </c>
      <c r="B879" t="s">
        <v>96</v>
      </c>
      <c r="C879" t="s">
        <v>47</v>
      </c>
      <c r="D879">
        <v>290</v>
      </c>
      <c r="E879">
        <v>246</v>
      </c>
      <c r="F879">
        <v>44</v>
      </c>
      <c r="G879">
        <v>0.17886178861788599</v>
      </c>
      <c r="H879" t="s">
        <v>82</v>
      </c>
    </row>
    <row r="880" spans="1:8" x14ac:dyDescent="0.25">
      <c r="A880" s="1">
        <v>43831</v>
      </c>
      <c r="B880" t="s">
        <v>96</v>
      </c>
      <c r="C880" t="s">
        <v>48</v>
      </c>
      <c r="D880">
        <v>223</v>
      </c>
      <c r="E880">
        <v>242</v>
      </c>
      <c r="F880">
        <v>-19</v>
      </c>
      <c r="G880">
        <v>-7.8512396694214906E-2</v>
      </c>
      <c r="H880" t="s">
        <v>82</v>
      </c>
    </row>
    <row r="881" spans="1:8" x14ac:dyDescent="0.25">
      <c r="A881" s="1">
        <v>43831</v>
      </c>
      <c r="B881" t="s">
        <v>96</v>
      </c>
      <c r="C881" t="s">
        <v>50</v>
      </c>
      <c r="D881">
        <v>304</v>
      </c>
      <c r="E881">
        <v>332</v>
      </c>
      <c r="F881">
        <v>-28</v>
      </c>
      <c r="G881">
        <v>-8.4337349397590397E-2</v>
      </c>
      <c r="H881" t="s">
        <v>82</v>
      </c>
    </row>
    <row r="882" spans="1:8" x14ac:dyDescent="0.25">
      <c r="A882" s="1">
        <v>43831</v>
      </c>
      <c r="B882" t="s">
        <v>97</v>
      </c>
      <c r="C882" t="s">
        <v>46</v>
      </c>
      <c r="D882">
        <v>347</v>
      </c>
      <c r="E882">
        <v>339</v>
      </c>
      <c r="F882">
        <v>8</v>
      </c>
      <c r="G882">
        <v>2.3598820058997001E-2</v>
      </c>
      <c r="H882" t="s">
        <v>82</v>
      </c>
    </row>
    <row r="883" spans="1:8" x14ac:dyDescent="0.25">
      <c r="A883" s="1">
        <v>43831</v>
      </c>
      <c r="B883" t="s">
        <v>97</v>
      </c>
      <c r="C883" t="s">
        <v>47</v>
      </c>
      <c r="D883">
        <v>514</v>
      </c>
      <c r="E883">
        <v>610</v>
      </c>
      <c r="F883">
        <v>-96</v>
      </c>
      <c r="G883">
        <v>-0.15737704918032799</v>
      </c>
      <c r="H883" t="s">
        <v>82</v>
      </c>
    </row>
    <row r="884" spans="1:8" x14ac:dyDescent="0.25">
      <c r="A884" s="1">
        <v>43831</v>
      </c>
      <c r="B884" t="s">
        <v>97</v>
      </c>
      <c r="C884" t="s">
        <v>48</v>
      </c>
      <c r="D884">
        <v>295</v>
      </c>
      <c r="E884">
        <v>283</v>
      </c>
      <c r="F884">
        <v>12</v>
      </c>
      <c r="G884">
        <v>4.2402826855123699E-2</v>
      </c>
      <c r="H884" t="s">
        <v>82</v>
      </c>
    </row>
    <row r="885" spans="1:8" x14ac:dyDescent="0.25">
      <c r="A885" s="1">
        <v>43831</v>
      </c>
      <c r="B885" t="s">
        <v>97</v>
      </c>
      <c r="C885" t="s">
        <v>50</v>
      </c>
      <c r="D885">
        <v>706</v>
      </c>
      <c r="E885">
        <v>697</v>
      </c>
      <c r="F885">
        <v>9</v>
      </c>
      <c r="G885">
        <v>1.29124820659971E-2</v>
      </c>
      <c r="H885" t="s">
        <v>82</v>
      </c>
    </row>
    <row r="886" spans="1:8" x14ac:dyDescent="0.25">
      <c r="A886" s="1">
        <v>43862</v>
      </c>
      <c r="B886" t="s">
        <v>81</v>
      </c>
      <c r="C886" t="s">
        <v>46</v>
      </c>
      <c r="D886">
        <v>3959</v>
      </c>
      <c r="E886">
        <v>3843</v>
      </c>
      <c r="F886">
        <v>116</v>
      </c>
      <c r="G886">
        <v>3.0184751496226899E-2</v>
      </c>
      <c r="H886" t="s">
        <v>82</v>
      </c>
    </row>
    <row r="887" spans="1:8" x14ac:dyDescent="0.25">
      <c r="A887" s="1">
        <v>43862</v>
      </c>
      <c r="B887" t="s">
        <v>81</v>
      </c>
      <c r="C887" t="s">
        <v>47</v>
      </c>
      <c r="D887">
        <v>4883</v>
      </c>
      <c r="E887">
        <v>4751</v>
      </c>
      <c r="F887">
        <v>132</v>
      </c>
      <c r="G887">
        <v>2.77836245001052E-2</v>
      </c>
      <c r="H887" t="s">
        <v>82</v>
      </c>
    </row>
    <row r="888" spans="1:8" x14ac:dyDescent="0.25">
      <c r="A888" s="1">
        <v>43862</v>
      </c>
      <c r="B888" t="s">
        <v>81</v>
      </c>
      <c r="C888" t="s">
        <v>48</v>
      </c>
      <c r="D888">
        <v>2922</v>
      </c>
      <c r="E888">
        <v>2691</v>
      </c>
      <c r="F888">
        <v>231</v>
      </c>
      <c r="G888">
        <v>8.5841694537346705E-2</v>
      </c>
      <c r="H888" t="s">
        <v>82</v>
      </c>
    </row>
    <row r="889" spans="1:8" x14ac:dyDescent="0.25">
      <c r="A889" s="1">
        <v>43862</v>
      </c>
      <c r="B889" t="s">
        <v>81</v>
      </c>
      <c r="C889" t="s">
        <v>49</v>
      </c>
      <c r="D889">
        <v>1470</v>
      </c>
      <c r="E889">
        <v>1308</v>
      </c>
      <c r="F889">
        <v>162</v>
      </c>
      <c r="G889">
        <v>0.123853211009174</v>
      </c>
      <c r="H889" t="s">
        <v>82</v>
      </c>
    </row>
    <row r="890" spans="1:8" x14ac:dyDescent="0.25">
      <c r="A890" s="1">
        <v>43862</v>
      </c>
      <c r="B890" t="s">
        <v>81</v>
      </c>
      <c r="C890" t="s">
        <v>50</v>
      </c>
      <c r="D890">
        <v>9659</v>
      </c>
      <c r="E890">
        <v>9677</v>
      </c>
      <c r="F890">
        <v>-18</v>
      </c>
      <c r="G890">
        <v>-1.86008060349282E-3</v>
      </c>
      <c r="H890" t="s">
        <v>82</v>
      </c>
    </row>
    <row r="891" spans="1:8" x14ac:dyDescent="0.25">
      <c r="A891" s="1">
        <v>43862</v>
      </c>
      <c r="B891" t="s">
        <v>84</v>
      </c>
      <c r="C891" t="s">
        <v>46</v>
      </c>
      <c r="D891">
        <v>25</v>
      </c>
      <c r="E891">
        <v>21</v>
      </c>
      <c r="F891">
        <v>4</v>
      </c>
      <c r="G891">
        <v>0.19047619047618999</v>
      </c>
      <c r="H891" t="s">
        <v>82</v>
      </c>
    </row>
    <row r="892" spans="1:8" x14ac:dyDescent="0.25">
      <c r="A892" s="1">
        <v>43862</v>
      </c>
      <c r="B892" t="s">
        <v>84</v>
      </c>
      <c r="C892" t="s">
        <v>47</v>
      </c>
      <c r="D892">
        <v>89</v>
      </c>
      <c r="E892">
        <v>66</v>
      </c>
      <c r="F892">
        <v>23</v>
      </c>
      <c r="G892">
        <v>0.34848484848484901</v>
      </c>
      <c r="H892" t="s">
        <v>82</v>
      </c>
    </row>
    <row r="893" spans="1:8" x14ac:dyDescent="0.25">
      <c r="A893" s="1">
        <v>43862</v>
      </c>
      <c r="B893" t="s">
        <v>84</v>
      </c>
      <c r="C893" t="s">
        <v>48</v>
      </c>
      <c r="D893">
        <v>53</v>
      </c>
      <c r="E893">
        <v>53</v>
      </c>
      <c r="F893">
        <v>0</v>
      </c>
      <c r="G893">
        <v>0</v>
      </c>
      <c r="H893" t="s">
        <v>82</v>
      </c>
    </row>
    <row r="894" spans="1:8" x14ac:dyDescent="0.25">
      <c r="A894" s="1">
        <v>43862</v>
      </c>
      <c r="B894" t="s">
        <v>84</v>
      </c>
      <c r="C894" t="s">
        <v>50</v>
      </c>
      <c r="D894">
        <v>56</v>
      </c>
      <c r="E894">
        <v>72</v>
      </c>
      <c r="F894">
        <v>-16</v>
      </c>
      <c r="G894">
        <v>-0.22222222222222199</v>
      </c>
      <c r="H894" t="s">
        <v>82</v>
      </c>
    </row>
    <row r="895" spans="1:8" x14ac:dyDescent="0.25">
      <c r="A895" s="1">
        <v>43862</v>
      </c>
      <c r="B895" t="s">
        <v>85</v>
      </c>
      <c r="C895" t="s">
        <v>46</v>
      </c>
      <c r="D895">
        <v>142</v>
      </c>
      <c r="E895">
        <v>160</v>
      </c>
      <c r="F895">
        <v>-18</v>
      </c>
      <c r="G895">
        <v>-0.1125</v>
      </c>
      <c r="H895" t="s">
        <v>82</v>
      </c>
    </row>
    <row r="896" spans="1:8" x14ac:dyDescent="0.25">
      <c r="A896" s="1">
        <v>43862</v>
      </c>
      <c r="B896" t="s">
        <v>85</v>
      </c>
      <c r="C896" t="s">
        <v>47</v>
      </c>
      <c r="D896">
        <v>59</v>
      </c>
      <c r="E896">
        <v>80</v>
      </c>
      <c r="F896">
        <v>-21</v>
      </c>
      <c r="G896">
        <v>-0.26250000000000001</v>
      </c>
      <c r="H896" t="s">
        <v>82</v>
      </c>
    </row>
    <row r="897" spans="1:8" x14ac:dyDescent="0.25">
      <c r="A897" s="1">
        <v>43862</v>
      </c>
      <c r="B897" t="s">
        <v>85</v>
      </c>
      <c r="C897" t="s">
        <v>48</v>
      </c>
      <c r="D897">
        <v>143</v>
      </c>
      <c r="E897">
        <v>132</v>
      </c>
      <c r="F897">
        <v>11</v>
      </c>
      <c r="G897">
        <v>8.3333333333333301E-2</v>
      </c>
      <c r="H897" t="s">
        <v>82</v>
      </c>
    </row>
    <row r="898" spans="1:8" x14ac:dyDescent="0.25">
      <c r="A898" s="1">
        <v>43862</v>
      </c>
      <c r="B898" t="s">
        <v>85</v>
      </c>
      <c r="C898" t="s">
        <v>50</v>
      </c>
      <c r="D898">
        <v>6</v>
      </c>
      <c r="E898">
        <v>8</v>
      </c>
      <c r="F898">
        <v>-2</v>
      </c>
      <c r="G898">
        <v>-0.25</v>
      </c>
      <c r="H898" t="s">
        <v>82</v>
      </c>
    </row>
    <row r="899" spans="1:8" x14ac:dyDescent="0.25">
      <c r="A899" s="1">
        <v>43862</v>
      </c>
      <c r="B899" t="s">
        <v>86</v>
      </c>
      <c r="C899" t="s">
        <v>46</v>
      </c>
      <c r="D899">
        <v>123</v>
      </c>
      <c r="E899">
        <v>113</v>
      </c>
      <c r="F899">
        <v>10</v>
      </c>
      <c r="G899">
        <v>8.8495575221238895E-2</v>
      </c>
      <c r="H899" t="s">
        <v>82</v>
      </c>
    </row>
    <row r="900" spans="1:8" x14ac:dyDescent="0.25">
      <c r="A900" s="1">
        <v>43862</v>
      </c>
      <c r="B900" t="s">
        <v>86</v>
      </c>
      <c r="C900" t="s">
        <v>47</v>
      </c>
      <c r="D900">
        <v>213</v>
      </c>
      <c r="E900">
        <v>208</v>
      </c>
      <c r="F900">
        <v>5</v>
      </c>
      <c r="G900">
        <v>2.4038461538461502E-2</v>
      </c>
      <c r="H900" t="s">
        <v>82</v>
      </c>
    </row>
    <row r="901" spans="1:8" x14ac:dyDescent="0.25">
      <c r="A901" s="1">
        <v>43862</v>
      </c>
      <c r="B901" t="s">
        <v>86</v>
      </c>
      <c r="C901" t="s">
        <v>48</v>
      </c>
      <c r="D901">
        <v>132</v>
      </c>
      <c r="E901">
        <v>150</v>
      </c>
      <c r="F901">
        <v>-18</v>
      </c>
      <c r="G901">
        <v>-0.12</v>
      </c>
      <c r="H901" t="s">
        <v>82</v>
      </c>
    </row>
    <row r="902" spans="1:8" x14ac:dyDescent="0.25">
      <c r="A902" s="1">
        <v>43862</v>
      </c>
      <c r="B902" t="s">
        <v>86</v>
      </c>
      <c r="C902" t="s">
        <v>49</v>
      </c>
      <c r="D902">
        <v>1040</v>
      </c>
      <c r="E902">
        <v>990</v>
      </c>
      <c r="F902">
        <v>50</v>
      </c>
      <c r="G902">
        <v>5.0505050505050497E-2</v>
      </c>
      <c r="H902" t="s">
        <v>82</v>
      </c>
    </row>
    <row r="903" spans="1:8" x14ac:dyDescent="0.25">
      <c r="A903" s="1">
        <v>43862</v>
      </c>
      <c r="B903" t="s">
        <v>86</v>
      </c>
      <c r="C903" t="s">
        <v>50</v>
      </c>
      <c r="D903">
        <v>1724</v>
      </c>
      <c r="E903">
        <v>1783</v>
      </c>
      <c r="F903">
        <v>-59</v>
      </c>
      <c r="G903">
        <v>-3.3090297251822803E-2</v>
      </c>
      <c r="H903" t="s">
        <v>82</v>
      </c>
    </row>
    <row r="904" spans="1:8" x14ac:dyDescent="0.25">
      <c r="A904" s="1">
        <v>43862</v>
      </c>
      <c r="B904" t="s">
        <v>87</v>
      </c>
      <c r="C904" t="s">
        <v>46</v>
      </c>
      <c r="D904">
        <v>558</v>
      </c>
      <c r="E904">
        <v>500</v>
      </c>
      <c r="F904">
        <v>58</v>
      </c>
      <c r="G904">
        <v>0.11600000000000001</v>
      </c>
      <c r="H904" t="s">
        <v>82</v>
      </c>
    </row>
    <row r="905" spans="1:8" x14ac:dyDescent="0.25">
      <c r="A905" s="1">
        <v>43862</v>
      </c>
      <c r="B905" t="s">
        <v>87</v>
      </c>
      <c r="C905" t="s">
        <v>47</v>
      </c>
      <c r="D905">
        <v>568</v>
      </c>
      <c r="E905">
        <v>536</v>
      </c>
      <c r="F905">
        <v>32</v>
      </c>
      <c r="G905">
        <v>5.9701492537313397E-2</v>
      </c>
      <c r="H905" t="s">
        <v>82</v>
      </c>
    </row>
    <row r="906" spans="1:8" x14ac:dyDescent="0.25">
      <c r="A906" s="1">
        <v>43862</v>
      </c>
      <c r="B906" t="s">
        <v>87</v>
      </c>
      <c r="C906" t="s">
        <v>48</v>
      </c>
      <c r="D906">
        <v>313</v>
      </c>
      <c r="E906">
        <v>301</v>
      </c>
      <c r="F906">
        <v>12</v>
      </c>
      <c r="G906">
        <v>3.9867109634551499E-2</v>
      </c>
      <c r="H906" t="s">
        <v>82</v>
      </c>
    </row>
    <row r="907" spans="1:8" x14ac:dyDescent="0.25">
      <c r="A907" s="1">
        <v>43862</v>
      </c>
      <c r="B907" t="s">
        <v>87</v>
      </c>
      <c r="C907" t="s">
        <v>49</v>
      </c>
      <c r="D907">
        <v>383</v>
      </c>
      <c r="E907">
        <v>254</v>
      </c>
      <c r="F907">
        <v>129</v>
      </c>
      <c r="G907">
        <v>0.50787401574803104</v>
      </c>
      <c r="H907" t="s">
        <v>82</v>
      </c>
    </row>
    <row r="908" spans="1:8" x14ac:dyDescent="0.25">
      <c r="A908" s="1">
        <v>43862</v>
      </c>
      <c r="B908" t="s">
        <v>87</v>
      </c>
      <c r="C908" t="s">
        <v>50</v>
      </c>
      <c r="D908">
        <v>1099</v>
      </c>
      <c r="E908">
        <v>1074</v>
      </c>
      <c r="F908">
        <v>25</v>
      </c>
      <c r="G908">
        <v>2.3277467411545599E-2</v>
      </c>
      <c r="H908" t="s">
        <v>82</v>
      </c>
    </row>
    <row r="909" spans="1:8" x14ac:dyDescent="0.25">
      <c r="A909" s="1">
        <v>43862</v>
      </c>
      <c r="B909" t="s">
        <v>88</v>
      </c>
      <c r="C909" t="s">
        <v>46</v>
      </c>
      <c r="D909">
        <v>24</v>
      </c>
      <c r="E909">
        <v>32</v>
      </c>
      <c r="F909">
        <v>-8</v>
      </c>
      <c r="G909">
        <v>-0.25</v>
      </c>
      <c r="H909" t="s">
        <v>82</v>
      </c>
    </row>
    <row r="910" spans="1:8" x14ac:dyDescent="0.25">
      <c r="A910" s="1">
        <v>43862</v>
      </c>
      <c r="B910" t="s">
        <v>88</v>
      </c>
      <c r="C910" t="s">
        <v>47</v>
      </c>
      <c r="D910">
        <v>113</v>
      </c>
      <c r="E910">
        <v>99</v>
      </c>
      <c r="F910">
        <v>14</v>
      </c>
      <c r="G910">
        <v>0.14141414141414099</v>
      </c>
      <c r="H910" t="s">
        <v>82</v>
      </c>
    </row>
    <row r="911" spans="1:8" x14ac:dyDescent="0.25">
      <c r="A911" s="1">
        <v>43862</v>
      </c>
      <c r="B911" t="s">
        <v>88</v>
      </c>
      <c r="C911" t="s">
        <v>48</v>
      </c>
      <c r="D911">
        <v>43</v>
      </c>
      <c r="E911">
        <v>36</v>
      </c>
      <c r="F911">
        <v>7</v>
      </c>
      <c r="G911">
        <v>0.194444444444444</v>
      </c>
      <c r="H911" t="s">
        <v>82</v>
      </c>
    </row>
    <row r="912" spans="1:8" x14ac:dyDescent="0.25">
      <c r="A912" s="1">
        <v>43862</v>
      </c>
      <c r="B912" t="s">
        <v>88</v>
      </c>
      <c r="C912" t="s">
        <v>50</v>
      </c>
      <c r="D912">
        <v>82</v>
      </c>
      <c r="E912">
        <v>60</v>
      </c>
      <c r="F912">
        <v>22</v>
      </c>
      <c r="G912">
        <v>0.36666666666666697</v>
      </c>
      <c r="H912" t="s">
        <v>82</v>
      </c>
    </row>
    <row r="913" spans="1:8" x14ac:dyDescent="0.25">
      <c r="A913" s="1">
        <v>43862</v>
      </c>
      <c r="B913" t="s">
        <v>89</v>
      </c>
      <c r="C913" t="s">
        <v>46</v>
      </c>
      <c r="D913">
        <v>194</v>
      </c>
      <c r="E913">
        <v>181</v>
      </c>
      <c r="F913">
        <v>13</v>
      </c>
      <c r="G913">
        <v>7.18232044198895E-2</v>
      </c>
      <c r="H913" t="s">
        <v>82</v>
      </c>
    </row>
    <row r="914" spans="1:8" x14ac:dyDescent="0.25">
      <c r="A914" s="1">
        <v>43862</v>
      </c>
      <c r="B914" t="s">
        <v>89</v>
      </c>
      <c r="C914" t="s">
        <v>47</v>
      </c>
      <c r="D914">
        <v>313</v>
      </c>
      <c r="E914">
        <v>295</v>
      </c>
      <c r="F914">
        <v>18</v>
      </c>
      <c r="G914">
        <v>6.1016949152542403E-2</v>
      </c>
      <c r="H914" t="s">
        <v>82</v>
      </c>
    </row>
    <row r="915" spans="1:8" x14ac:dyDescent="0.25">
      <c r="A915" s="1">
        <v>43862</v>
      </c>
      <c r="B915" t="s">
        <v>89</v>
      </c>
      <c r="C915" t="s">
        <v>48</v>
      </c>
      <c r="D915">
        <v>132</v>
      </c>
      <c r="E915">
        <v>127</v>
      </c>
      <c r="F915">
        <v>5</v>
      </c>
      <c r="G915">
        <v>3.9370078740157501E-2</v>
      </c>
      <c r="H915" t="s">
        <v>82</v>
      </c>
    </row>
    <row r="916" spans="1:8" x14ac:dyDescent="0.25">
      <c r="A916" s="1">
        <v>43862</v>
      </c>
      <c r="B916" t="s">
        <v>89</v>
      </c>
      <c r="C916" t="s">
        <v>49</v>
      </c>
      <c r="D916">
        <v>47</v>
      </c>
      <c r="E916">
        <v>64</v>
      </c>
      <c r="F916">
        <v>-17</v>
      </c>
      <c r="G916">
        <v>-0.265625</v>
      </c>
      <c r="H916" t="s">
        <v>82</v>
      </c>
    </row>
    <row r="917" spans="1:8" x14ac:dyDescent="0.25">
      <c r="A917" s="1">
        <v>43862</v>
      </c>
      <c r="B917" t="s">
        <v>89</v>
      </c>
      <c r="C917" t="s">
        <v>50</v>
      </c>
      <c r="D917">
        <v>645</v>
      </c>
      <c r="E917">
        <v>648</v>
      </c>
      <c r="F917">
        <v>-3</v>
      </c>
      <c r="G917">
        <v>-4.6296296296296302E-3</v>
      </c>
      <c r="H917" t="s">
        <v>82</v>
      </c>
    </row>
    <row r="918" spans="1:8" x14ac:dyDescent="0.25">
      <c r="A918" s="1">
        <v>43862</v>
      </c>
      <c r="B918" t="s">
        <v>90</v>
      </c>
      <c r="C918" t="s">
        <v>46</v>
      </c>
      <c r="D918">
        <v>482</v>
      </c>
      <c r="E918">
        <v>473</v>
      </c>
      <c r="F918">
        <v>9</v>
      </c>
      <c r="G918">
        <v>1.90274841437632E-2</v>
      </c>
      <c r="H918" t="s">
        <v>82</v>
      </c>
    </row>
    <row r="919" spans="1:8" x14ac:dyDescent="0.25">
      <c r="A919" s="1">
        <v>43862</v>
      </c>
      <c r="B919" t="s">
        <v>90</v>
      </c>
      <c r="C919" t="s">
        <v>47</v>
      </c>
      <c r="D919">
        <v>545</v>
      </c>
      <c r="E919">
        <v>498</v>
      </c>
      <c r="F919">
        <v>47</v>
      </c>
      <c r="G919">
        <v>9.4377510040160595E-2</v>
      </c>
      <c r="H919" t="s">
        <v>82</v>
      </c>
    </row>
    <row r="920" spans="1:8" x14ac:dyDescent="0.25">
      <c r="A920" s="1">
        <v>43862</v>
      </c>
      <c r="B920" t="s">
        <v>90</v>
      </c>
      <c r="C920" t="s">
        <v>48</v>
      </c>
      <c r="D920">
        <v>287</v>
      </c>
      <c r="E920">
        <v>263</v>
      </c>
      <c r="F920">
        <v>24</v>
      </c>
      <c r="G920">
        <v>9.1254752851711002E-2</v>
      </c>
      <c r="H920" t="s">
        <v>82</v>
      </c>
    </row>
    <row r="921" spans="1:8" x14ac:dyDescent="0.25">
      <c r="A921" s="1">
        <v>43862</v>
      </c>
      <c r="B921" t="s">
        <v>90</v>
      </c>
      <c r="C921" t="s">
        <v>50</v>
      </c>
      <c r="D921">
        <v>529</v>
      </c>
      <c r="E921">
        <v>557</v>
      </c>
      <c r="F921">
        <v>-28</v>
      </c>
      <c r="G921">
        <v>-5.0269299820466802E-2</v>
      </c>
      <c r="H921" t="s">
        <v>82</v>
      </c>
    </row>
    <row r="922" spans="1:8" x14ac:dyDescent="0.25">
      <c r="A922" s="1">
        <v>43862</v>
      </c>
      <c r="B922" t="s">
        <v>91</v>
      </c>
      <c r="C922" t="s">
        <v>46</v>
      </c>
      <c r="D922">
        <v>62</v>
      </c>
      <c r="E922">
        <v>56</v>
      </c>
      <c r="F922">
        <v>6</v>
      </c>
      <c r="G922">
        <v>0.107142857142857</v>
      </c>
      <c r="H922" t="s">
        <v>82</v>
      </c>
    </row>
    <row r="923" spans="1:8" x14ac:dyDescent="0.25">
      <c r="A923" s="1">
        <v>43862</v>
      </c>
      <c r="B923" t="s">
        <v>91</v>
      </c>
      <c r="C923" t="s">
        <v>47</v>
      </c>
      <c r="D923">
        <v>160</v>
      </c>
      <c r="E923">
        <v>174</v>
      </c>
      <c r="F923">
        <v>-14</v>
      </c>
      <c r="G923">
        <v>-8.04597701149425E-2</v>
      </c>
      <c r="H923" t="s">
        <v>82</v>
      </c>
    </row>
    <row r="924" spans="1:8" x14ac:dyDescent="0.25">
      <c r="A924" s="1">
        <v>43862</v>
      </c>
      <c r="B924" t="s">
        <v>91</v>
      </c>
      <c r="C924" t="s">
        <v>48</v>
      </c>
      <c r="D924">
        <v>113</v>
      </c>
      <c r="E924">
        <v>109</v>
      </c>
      <c r="F924">
        <v>4</v>
      </c>
      <c r="G924">
        <v>3.6697247706422E-2</v>
      </c>
      <c r="H924" t="s">
        <v>82</v>
      </c>
    </row>
    <row r="925" spans="1:8" x14ac:dyDescent="0.25">
      <c r="A925" s="1">
        <v>43862</v>
      </c>
      <c r="B925" t="s">
        <v>91</v>
      </c>
      <c r="C925" t="s">
        <v>50</v>
      </c>
      <c r="D925">
        <v>437</v>
      </c>
      <c r="E925">
        <v>390</v>
      </c>
      <c r="F925">
        <v>47</v>
      </c>
      <c r="G925">
        <v>0.120512820512821</v>
      </c>
      <c r="H925" t="s">
        <v>82</v>
      </c>
    </row>
    <row r="926" spans="1:8" x14ac:dyDescent="0.25">
      <c r="A926" s="1">
        <v>43862</v>
      </c>
      <c r="B926" t="s">
        <v>92</v>
      </c>
      <c r="C926" t="s">
        <v>46</v>
      </c>
      <c r="D926">
        <v>899</v>
      </c>
      <c r="E926">
        <v>950</v>
      </c>
      <c r="F926">
        <v>-51</v>
      </c>
      <c r="G926">
        <v>-5.36842105263158E-2</v>
      </c>
      <c r="H926" t="s">
        <v>82</v>
      </c>
    </row>
    <row r="927" spans="1:8" x14ac:dyDescent="0.25">
      <c r="A927" s="1">
        <v>43862</v>
      </c>
      <c r="B927" t="s">
        <v>92</v>
      </c>
      <c r="C927" t="s">
        <v>47</v>
      </c>
      <c r="D927">
        <v>595</v>
      </c>
      <c r="E927">
        <v>635</v>
      </c>
      <c r="F927">
        <v>-40</v>
      </c>
      <c r="G927">
        <v>-6.2992125984251995E-2</v>
      </c>
      <c r="H927" t="s">
        <v>82</v>
      </c>
    </row>
    <row r="928" spans="1:8" x14ac:dyDescent="0.25">
      <c r="A928" s="1">
        <v>43862</v>
      </c>
      <c r="B928" t="s">
        <v>92</v>
      </c>
      <c r="C928" t="s">
        <v>48</v>
      </c>
      <c r="D928">
        <v>589</v>
      </c>
      <c r="E928">
        <v>535</v>
      </c>
      <c r="F928">
        <v>54</v>
      </c>
      <c r="G928">
        <v>0.10093457943925201</v>
      </c>
      <c r="H928" t="s">
        <v>82</v>
      </c>
    </row>
    <row r="929" spans="1:8" x14ac:dyDescent="0.25">
      <c r="A929" s="1">
        <v>43862</v>
      </c>
      <c r="B929" t="s">
        <v>92</v>
      </c>
      <c r="C929" t="s">
        <v>50</v>
      </c>
      <c r="D929">
        <v>773</v>
      </c>
      <c r="E929">
        <v>800</v>
      </c>
      <c r="F929">
        <v>-27</v>
      </c>
      <c r="G929">
        <v>-3.3750000000000002E-2</v>
      </c>
      <c r="H929" t="s">
        <v>82</v>
      </c>
    </row>
    <row r="930" spans="1:8" x14ac:dyDescent="0.25">
      <c r="A930" s="1">
        <v>43862</v>
      </c>
      <c r="B930" t="s">
        <v>93</v>
      </c>
      <c r="C930" t="s">
        <v>46</v>
      </c>
      <c r="D930">
        <v>20</v>
      </c>
      <c r="E930">
        <v>31</v>
      </c>
      <c r="F930">
        <v>-11</v>
      </c>
      <c r="G930">
        <v>-0.35483870967741898</v>
      </c>
      <c r="H930" t="s">
        <v>82</v>
      </c>
    </row>
    <row r="931" spans="1:8" x14ac:dyDescent="0.25">
      <c r="A931" s="1">
        <v>43862</v>
      </c>
      <c r="B931" t="s">
        <v>93</v>
      </c>
      <c r="C931" t="s">
        <v>47</v>
      </c>
      <c r="D931">
        <v>317</v>
      </c>
      <c r="E931">
        <v>284</v>
      </c>
      <c r="F931">
        <v>33</v>
      </c>
      <c r="G931">
        <v>0.11619718309859201</v>
      </c>
      <c r="H931" t="s">
        <v>82</v>
      </c>
    </row>
    <row r="932" spans="1:8" x14ac:dyDescent="0.25">
      <c r="A932" s="1">
        <v>43862</v>
      </c>
      <c r="B932" t="s">
        <v>93</v>
      </c>
      <c r="C932" t="s">
        <v>48</v>
      </c>
      <c r="D932">
        <v>91</v>
      </c>
      <c r="E932">
        <v>79</v>
      </c>
      <c r="F932">
        <v>12</v>
      </c>
      <c r="G932">
        <v>0.151898734177215</v>
      </c>
      <c r="H932" t="s">
        <v>82</v>
      </c>
    </row>
    <row r="933" spans="1:8" x14ac:dyDescent="0.25">
      <c r="A933" s="1">
        <v>43862</v>
      </c>
      <c r="B933" t="s">
        <v>93</v>
      </c>
      <c r="C933" t="s">
        <v>50</v>
      </c>
      <c r="D933">
        <v>560</v>
      </c>
      <c r="E933">
        <v>535</v>
      </c>
      <c r="F933">
        <v>25</v>
      </c>
      <c r="G933">
        <v>4.67289719626168E-2</v>
      </c>
      <c r="H933" t="s">
        <v>82</v>
      </c>
    </row>
    <row r="934" spans="1:8" x14ac:dyDescent="0.25">
      <c r="A934" s="1">
        <v>43862</v>
      </c>
      <c r="B934" t="s">
        <v>94</v>
      </c>
      <c r="C934" t="s">
        <v>46</v>
      </c>
      <c r="D934">
        <v>195</v>
      </c>
      <c r="E934">
        <v>165</v>
      </c>
      <c r="F934">
        <v>30</v>
      </c>
      <c r="G934">
        <v>0.18181818181818199</v>
      </c>
      <c r="H934" t="s">
        <v>82</v>
      </c>
    </row>
    <row r="935" spans="1:8" x14ac:dyDescent="0.25">
      <c r="A935" s="1">
        <v>43862</v>
      </c>
      <c r="B935" t="s">
        <v>94</v>
      </c>
      <c r="C935" t="s">
        <v>47</v>
      </c>
      <c r="D935">
        <v>197</v>
      </c>
      <c r="E935">
        <v>165</v>
      </c>
      <c r="F935">
        <v>32</v>
      </c>
      <c r="G935">
        <v>0.19393939393939399</v>
      </c>
      <c r="H935" t="s">
        <v>82</v>
      </c>
    </row>
    <row r="936" spans="1:8" x14ac:dyDescent="0.25">
      <c r="A936" s="1">
        <v>43862</v>
      </c>
      <c r="B936" t="s">
        <v>94</v>
      </c>
      <c r="C936" t="s">
        <v>48</v>
      </c>
      <c r="D936">
        <v>146</v>
      </c>
      <c r="E936">
        <v>131</v>
      </c>
      <c r="F936">
        <v>15</v>
      </c>
      <c r="G936">
        <v>0.114503816793893</v>
      </c>
      <c r="H936" t="s">
        <v>82</v>
      </c>
    </row>
    <row r="937" spans="1:8" x14ac:dyDescent="0.25">
      <c r="A937" s="1">
        <v>43862</v>
      </c>
      <c r="B937" t="s">
        <v>94</v>
      </c>
      <c r="C937" t="s">
        <v>50</v>
      </c>
      <c r="D937">
        <v>432</v>
      </c>
      <c r="E937">
        <v>397</v>
      </c>
      <c r="F937">
        <v>35</v>
      </c>
      <c r="G937">
        <v>8.8161209068010102E-2</v>
      </c>
      <c r="H937" t="s">
        <v>82</v>
      </c>
    </row>
    <row r="938" spans="1:8" x14ac:dyDescent="0.25">
      <c r="A938" s="1">
        <v>43862</v>
      </c>
      <c r="B938" t="s">
        <v>95</v>
      </c>
      <c r="C938" t="s">
        <v>46</v>
      </c>
      <c r="D938">
        <v>235</v>
      </c>
      <c r="E938">
        <v>210</v>
      </c>
      <c r="F938">
        <v>25</v>
      </c>
      <c r="G938">
        <v>0.119047619047619</v>
      </c>
      <c r="H938" t="s">
        <v>82</v>
      </c>
    </row>
    <row r="939" spans="1:8" x14ac:dyDescent="0.25">
      <c r="A939" s="1">
        <v>43862</v>
      </c>
      <c r="B939" t="s">
        <v>95</v>
      </c>
      <c r="C939" t="s">
        <v>47</v>
      </c>
      <c r="D939">
        <v>892</v>
      </c>
      <c r="E939">
        <v>874</v>
      </c>
      <c r="F939">
        <v>18</v>
      </c>
      <c r="G939">
        <v>2.0594965675057201E-2</v>
      </c>
      <c r="H939" t="s">
        <v>82</v>
      </c>
    </row>
    <row r="940" spans="1:8" x14ac:dyDescent="0.25">
      <c r="A940" s="1">
        <v>43862</v>
      </c>
      <c r="B940" t="s">
        <v>95</v>
      </c>
      <c r="C940" t="s">
        <v>48</v>
      </c>
      <c r="D940">
        <v>324</v>
      </c>
      <c r="E940">
        <v>315</v>
      </c>
      <c r="F940">
        <v>9</v>
      </c>
      <c r="G940">
        <v>2.8571428571428598E-2</v>
      </c>
      <c r="H940" t="s">
        <v>82</v>
      </c>
    </row>
    <row r="941" spans="1:8" x14ac:dyDescent="0.25">
      <c r="A941" s="1">
        <v>43862</v>
      </c>
      <c r="B941" t="s">
        <v>95</v>
      </c>
      <c r="C941" t="s">
        <v>50</v>
      </c>
      <c r="D941">
        <v>2278</v>
      </c>
      <c r="E941">
        <v>2277</v>
      </c>
      <c r="F941">
        <v>1</v>
      </c>
      <c r="G941">
        <v>4.3917435221783001E-4</v>
      </c>
      <c r="H941" t="s">
        <v>82</v>
      </c>
    </row>
    <row r="942" spans="1:8" x14ac:dyDescent="0.25">
      <c r="A942" s="1">
        <v>43862</v>
      </c>
      <c r="B942" t="s">
        <v>13</v>
      </c>
      <c r="C942" t="s">
        <v>46</v>
      </c>
      <c r="D942">
        <v>194</v>
      </c>
      <c r="E942">
        <v>174</v>
      </c>
      <c r="F942">
        <v>20</v>
      </c>
      <c r="G942">
        <v>0.114942528735632</v>
      </c>
      <c r="H942" t="s">
        <v>82</v>
      </c>
    </row>
    <row r="943" spans="1:8" x14ac:dyDescent="0.25">
      <c r="A943" s="1">
        <v>43862</v>
      </c>
      <c r="B943" t="s">
        <v>13</v>
      </c>
      <c r="C943" t="s">
        <v>47</v>
      </c>
      <c r="D943">
        <v>93</v>
      </c>
      <c r="E943">
        <v>82</v>
      </c>
      <c r="F943">
        <v>11</v>
      </c>
      <c r="G943">
        <v>0.134146341463415</v>
      </c>
      <c r="H943" t="s">
        <v>82</v>
      </c>
    </row>
    <row r="944" spans="1:8" x14ac:dyDescent="0.25">
      <c r="A944" s="1">
        <v>43862</v>
      </c>
      <c r="B944" t="s">
        <v>13</v>
      </c>
      <c r="C944" t="s">
        <v>48</v>
      </c>
      <c r="D944">
        <v>81</v>
      </c>
      <c r="E944">
        <v>64</v>
      </c>
      <c r="F944">
        <v>17</v>
      </c>
      <c r="G944">
        <v>0.265625</v>
      </c>
      <c r="H944" t="s">
        <v>82</v>
      </c>
    </row>
    <row r="945" spans="1:8" x14ac:dyDescent="0.25">
      <c r="A945" s="1">
        <v>43862</v>
      </c>
      <c r="B945" t="s">
        <v>13</v>
      </c>
      <c r="C945" t="s">
        <v>50</v>
      </c>
      <c r="D945">
        <v>101</v>
      </c>
      <c r="E945">
        <v>93</v>
      </c>
      <c r="F945">
        <v>8</v>
      </c>
      <c r="G945">
        <v>8.6021505376344107E-2</v>
      </c>
      <c r="H945" t="s">
        <v>82</v>
      </c>
    </row>
    <row r="946" spans="1:8" x14ac:dyDescent="0.25">
      <c r="A946" s="1">
        <v>43862</v>
      </c>
      <c r="B946" t="s">
        <v>96</v>
      </c>
      <c r="C946" t="s">
        <v>46</v>
      </c>
      <c r="D946">
        <v>512</v>
      </c>
      <c r="E946">
        <v>483</v>
      </c>
      <c r="F946">
        <v>29</v>
      </c>
      <c r="G946">
        <v>6.0041407867494803E-2</v>
      </c>
      <c r="H946" t="s">
        <v>82</v>
      </c>
    </row>
    <row r="947" spans="1:8" x14ac:dyDescent="0.25">
      <c r="A947" s="1">
        <v>43862</v>
      </c>
      <c r="B947" t="s">
        <v>96</v>
      </c>
      <c r="C947" t="s">
        <v>47</v>
      </c>
      <c r="D947">
        <v>241</v>
      </c>
      <c r="E947">
        <v>276</v>
      </c>
      <c r="F947">
        <v>-35</v>
      </c>
      <c r="G947">
        <v>-0.126811594202899</v>
      </c>
      <c r="H947" t="s">
        <v>82</v>
      </c>
    </row>
    <row r="948" spans="1:8" x14ac:dyDescent="0.25">
      <c r="A948" s="1">
        <v>43862</v>
      </c>
      <c r="B948" t="s">
        <v>96</v>
      </c>
      <c r="C948" t="s">
        <v>48</v>
      </c>
      <c r="D948">
        <v>213</v>
      </c>
      <c r="E948">
        <v>170</v>
      </c>
      <c r="F948">
        <v>43</v>
      </c>
      <c r="G948">
        <v>0.252941176470588</v>
      </c>
      <c r="H948" t="s">
        <v>82</v>
      </c>
    </row>
    <row r="949" spans="1:8" x14ac:dyDescent="0.25">
      <c r="A949" s="1">
        <v>43862</v>
      </c>
      <c r="B949" t="s">
        <v>96</v>
      </c>
      <c r="C949" t="s">
        <v>50</v>
      </c>
      <c r="D949">
        <v>263</v>
      </c>
      <c r="E949">
        <v>280</v>
      </c>
      <c r="F949">
        <v>-17</v>
      </c>
      <c r="G949">
        <v>-6.07142857142857E-2</v>
      </c>
      <c r="H949" t="s">
        <v>82</v>
      </c>
    </row>
    <row r="950" spans="1:8" x14ac:dyDescent="0.25">
      <c r="A950" s="1">
        <v>43862</v>
      </c>
      <c r="B950" t="s">
        <v>97</v>
      </c>
      <c r="C950" t="s">
        <v>46</v>
      </c>
      <c r="D950">
        <v>294</v>
      </c>
      <c r="E950">
        <v>294</v>
      </c>
      <c r="F950">
        <v>0</v>
      </c>
      <c r="G950">
        <v>0</v>
      </c>
      <c r="H950" t="s">
        <v>82</v>
      </c>
    </row>
    <row r="951" spans="1:8" x14ac:dyDescent="0.25">
      <c r="A951" s="1">
        <v>43862</v>
      </c>
      <c r="B951" t="s">
        <v>97</v>
      </c>
      <c r="C951" t="s">
        <v>47</v>
      </c>
      <c r="D951">
        <v>488</v>
      </c>
      <c r="E951">
        <v>479</v>
      </c>
      <c r="F951">
        <v>9</v>
      </c>
      <c r="G951">
        <v>1.87891440501044E-2</v>
      </c>
      <c r="H951" t="s">
        <v>82</v>
      </c>
    </row>
    <row r="952" spans="1:8" x14ac:dyDescent="0.25">
      <c r="A952" s="1">
        <v>43862</v>
      </c>
      <c r="B952" t="s">
        <v>97</v>
      </c>
      <c r="C952" t="s">
        <v>48</v>
      </c>
      <c r="D952">
        <v>262</v>
      </c>
      <c r="E952">
        <v>226</v>
      </c>
      <c r="F952">
        <v>36</v>
      </c>
      <c r="G952">
        <v>0.15929203539823</v>
      </c>
      <c r="H952" t="s">
        <v>82</v>
      </c>
    </row>
    <row r="953" spans="1:8" x14ac:dyDescent="0.25">
      <c r="A953" s="1">
        <v>43862</v>
      </c>
      <c r="B953" t="s">
        <v>97</v>
      </c>
      <c r="C953" t="s">
        <v>50</v>
      </c>
      <c r="D953">
        <v>674</v>
      </c>
      <c r="E953">
        <v>703</v>
      </c>
      <c r="F953">
        <v>-29</v>
      </c>
      <c r="G953">
        <v>-4.1251778093883397E-2</v>
      </c>
      <c r="H953" t="s">
        <v>82</v>
      </c>
    </row>
    <row r="954" spans="1:8" x14ac:dyDescent="0.25">
      <c r="A954" s="1">
        <v>43891</v>
      </c>
      <c r="B954" t="s">
        <v>81</v>
      </c>
      <c r="C954" t="s">
        <v>46</v>
      </c>
      <c r="D954">
        <v>3899</v>
      </c>
      <c r="E954">
        <v>4248.0952380952403</v>
      </c>
      <c r="F954">
        <v>-349.09523809523898</v>
      </c>
      <c r="G954">
        <v>-8.2176885999327501E-2</v>
      </c>
      <c r="H954" t="s">
        <v>82</v>
      </c>
    </row>
    <row r="955" spans="1:8" x14ac:dyDescent="0.25">
      <c r="A955" s="1">
        <v>43891</v>
      </c>
      <c r="B955" t="s">
        <v>81</v>
      </c>
      <c r="C955" t="s">
        <v>47</v>
      </c>
      <c r="D955">
        <v>5287</v>
      </c>
      <c r="E955">
        <v>5286.2857142857101</v>
      </c>
      <c r="F955">
        <v>0.71428571428532495</v>
      </c>
      <c r="G955">
        <v>1.3512052751046599E-4</v>
      </c>
      <c r="H955" t="s">
        <v>82</v>
      </c>
    </row>
    <row r="956" spans="1:8" x14ac:dyDescent="0.25">
      <c r="A956" s="1">
        <v>43891</v>
      </c>
      <c r="B956" t="s">
        <v>81</v>
      </c>
      <c r="C956" t="s">
        <v>48</v>
      </c>
      <c r="D956">
        <v>3041</v>
      </c>
      <c r="E956">
        <v>3069.5238095238101</v>
      </c>
      <c r="F956">
        <v>-28.5238095238096</v>
      </c>
      <c r="G956">
        <v>-9.2925845485572808E-3</v>
      </c>
      <c r="H956" t="s">
        <v>82</v>
      </c>
    </row>
    <row r="957" spans="1:8" x14ac:dyDescent="0.25">
      <c r="A957" s="1">
        <v>43891</v>
      </c>
      <c r="B957" t="s">
        <v>81</v>
      </c>
      <c r="C957" t="s">
        <v>49</v>
      </c>
      <c r="D957">
        <v>1686</v>
      </c>
      <c r="E957">
        <v>1496</v>
      </c>
      <c r="F957">
        <v>190</v>
      </c>
      <c r="G957">
        <v>0.12700534759358301</v>
      </c>
      <c r="H957" t="s">
        <v>82</v>
      </c>
    </row>
    <row r="958" spans="1:8" x14ac:dyDescent="0.25">
      <c r="A958" s="1">
        <v>43891</v>
      </c>
      <c r="B958" t="s">
        <v>81</v>
      </c>
      <c r="C958" t="s">
        <v>50</v>
      </c>
      <c r="D958">
        <v>10630</v>
      </c>
      <c r="E958">
        <v>10444.761904761899</v>
      </c>
      <c r="F958">
        <v>185.23809523809501</v>
      </c>
      <c r="G958">
        <v>1.77350232515729E-2</v>
      </c>
      <c r="H958" t="s">
        <v>82</v>
      </c>
    </row>
    <row r="959" spans="1:8" x14ac:dyDescent="0.25">
      <c r="A959" s="1">
        <v>43891</v>
      </c>
      <c r="B959" t="s">
        <v>84</v>
      </c>
      <c r="C959" t="s">
        <v>46</v>
      </c>
      <c r="D959">
        <v>37</v>
      </c>
      <c r="E959">
        <v>19.904761904761902</v>
      </c>
      <c r="F959">
        <v>17.095238095238098</v>
      </c>
      <c r="G959">
        <v>0.85885167464114798</v>
      </c>
      <c r="H959" t="s">
        <v>82</v>
      </c>
    </row>
    <row r="960" spans="1:8" x14ac:dyDescent="0.25">
      <c r="A960" s="1">
        <v>43891</v>
      </c>
      <c r="B960" t="s">
        <v>84</v>
      </c>
      <c r="C960" t="s">
        <v>47</v>
      </c>
      <c r="D960">
        <v>72</v>
      </c>
      <c r="E960">
        <v>79.619047619047606</v>
      </c>
      <c r="F960">
        <v>-7.6190476190476204</v>
      </c>
      <c r="G960">
        <v>-9.5693779904306206E-2</v>
      </c>
      <c r="H960" t="s">
        <v>82</v>
      </c>
    </row>
    <row r="961" spans="1:8" x14ac:dyDescent="0.25">
      <c r="A961" s="1">
        <v>43891</v>
      </c>
      <c r="B961" t="s">
        <v>84</v>
      </c>
      <c r="C961" t="s">
        <v>48</v>
      </c>
      <c r="D961">
        <v>58</v>
      </c>
      <c r="E961">
        <v>56.571428571428598</v>
      </c>
      <c r="F961">
        <v>1.4285714285714199</v>
      </c>
      <c r="G961">
        <v>2.52525252525252E-2</v>
      </c>
      <c r="H961" t="s">
        <v>82</v>
      </c>
    </row>
    <row r="962" spans="1:8" x14ac:dyDescent="0.25">
      <c r="A962" s="1">
        <v>43891</v>
      </c>
      <c r="B962" t="s">
        <v>84</v>
      </c>
      <c r="C962" t="s">
        <v>50</v>
      </c>
      <c r="D962">
        <v>59</v>
      </c>
      <c r="E962">
        <v>83.809523809523796</v>
      </c>
      <c r="F962">
        <v>-24.8095238095238</v>
      </c>
      <c r="G962">
        <v>-0.29602272727272699</v>
      </c>
      <c r="H962" t="s">
        <v>82</v>
      </c>
    </row>
    <row r="963" spans="1:8" x14ac:dyDescent="0.25">
      <c r="A963" s="1">
        <v>43891</v>
      </c>
      <c r="B963" t="s">
        <v>85</v>
      </c>
      <c r="C963" t="s">
        <v>46</v>
      </c>
      <c r="D963">
        <v>166</v>
      </c>
      <c r="E963">
        <v>122.571428571429</v>
      </c>
      <c r="F963">
        <v>43.428571428571402</v>
      </c>
      <c r="G963">
        <v>0.35431235431235403</v>
      </c>
      <c r="H963" t="s">
        <v>82</v>
      </c>
    </row>
    <row r="964" spans="1:8" x14ac:dyDescent="0.25">
      <c r="A964" s="1">
        <v>43891</v>
      </c>
      <c r="B964" t="s">
        <v>85</v>
      </c>
      <c r="C964" t="s">
        <v>47</v>
      </c>
      <c r="D964">
        <v>85</v>
      </c>
      <c r="E964">
        <v>73.3333333333333</v>
      </c>
      <c r="F964">
        <v>11.6666666666667</v>
      </c>
      <c r="G964">
        <v>0.15909090909090901</v>
      </c>
      <c r="H964" t="s">
        <v>82</v>
      </c>
    </row>
    <row r="965" spans="1:8" x14ac:dyDescent="0.25">
      <c r="A965" s="1">
        <v>43891</v>
      </c>
      <c r="B965" t="s">
        <v>85</v>
      </c>
      <c r="C965" t="s">
        <v>48</v>
      </c>
      <c r="D965">
        <v>127</v>
      </c>
      <c r="E965">
        <v>126.761904761905</v>
      </c>
      <c r="F965">
        <v>0.23809523809522701</v>
      </c>
      <c r="G965">
        <v>1.8782870022538501E-3</v>
      </c>
      <c r="H965" t="s">
        <v>82</v>
      </c>
    </row>
    <row r="966" spans="1:8" x14ac:dyDescent="0.25">
      <c r="A966" s="1">
        <v>43891</v>
      </c>
      <c r="B966" t="s">
        <v>85</v>
      </c>
      <c r="C966" t="s">
        <v>50</v>
      </c>
      <c r="D966">
        <v>6</v>
      </c>
      <c r="E966">
        <v>8.3809523809523796</v>
      </c>
      <c r="F966">
        <v>-2.38095238095238</v>
      </c>
      <c r="G966">
        <v>-0.28409090909090901</v>
      </c>
      <c r="H966" t="s">
        <v>82</v>
      </c>
    </row>
    <row r="967" spans="1:8" x14ac:dyDescent="0.25">
      <c r="A967" s="1">
        <v>43891</v>
      </c>
      <c r="B967" t="s">
        <v>86</v>
      </c>
      <c r="C967" t="s">
        <v>46</v>
      </c>
      <c r="D967">
        <v>102</v>
      </c>
      <c r="E967">
        <v>120.47619047619</v>
      </c>
      <c r="F967">
        <v>-18.476190476190499</v>
      </c>
      <c r="G967">
        <v>-0.15335968379446599</v>
      </c>
      <c r="H967" t="s">
        <v>82</v>
      </c>
    </row>
    <row r="968" spans="1:8" x14ac:dyDescent="0.25">
      <c r="A968" s="1">
        <v>43891</v>
      </c>
      <c r="B968" t="s">
        <v>86</v>
      </c>
      <c r="C968" t="s">
        <v>47</v>
      </c>
      <c r="D968">
        <v>279</v>
      </c>
      <c r="E968">
        <v>215.80952380952399</v>
      </c>
      <c r="F968">
        <v>63.190476190476197</v>
      </c>
      <c r="G968">
        <v>0.29280670785525098</v>
      </c>
      <c r="H968" t="s">
        <v>82</v>
      </c>
    </row>
    <row r="969" spans="1:8" x14ac:dyDescent="0.25">
      <c r="A969" s="1">
        <v>43891</v>
      </c>
      <c r="B969" t="s">
        <v>86</v>
      </c>
      <c r="C969" t="s">
        <v>48</v>
      </c>
      <c r="D969">
        <v>165</v>
      </c>
      <c r="E969">
        <v>141.42857142857099</v>
      </c>
      <c r="F969">
        <v>23.571428571428601</v>
      </c>
      <c r="G969">
        <v>0.16666666666666699</v>
      </c>
      <c r="H969" t="s">
        <v>82</v>
      </c>
    </row>
    <row r="970" spans="1:8" x14ac:dyDescent="0.25">
      <c r="A970" s="1">
        <v>43891</v>
      </c>
      <c r="B970" t="s">
        <v>86</v>
      </c>
      <c r="C970" t="s">
        <v>49</v>
      </c>
      <c r="D970">
        <v>1194</v>
      </c>
      <c r="E970">
        <v>1127.2380952381</v>
      </c>
      <c r="F970">
        <v>66.761904761904802</v>
      </c>
      <c r="G970">
        <v>5.9226089895234903E-2</v>
      </c>
      <c r="H970" t="s">
        <v>82</v>
      </c>
    </row>
    <row r="971" spans="1:8" x14ac:dyDescent="0.25">
      <c r="A971" s="1">
        <v>43891</v>
      </c>
      <c r="B971" t="s">
        <v>86</v>
      </c>
      <c r="C971" t="s">
        <v>50</v>
      </c>
      <c r="D971">
        <v>1838</v>
      </c>
      <c r="E971">
        <v>2081.61904761905</v>
      </c>
      <c r="F971">
        <v>-243.61904761904799</v>
      </c>
      <c r="G971">
        <v>-0.117033444663037</v>
      </c>
      <c r="H971" t="s">
        <v>82</v>
      </c>
    </row>
    <row r="972" spans="1:8" x14ac:dyDescent="0.25">
      <c r="A972" s="1">
        <v>43891</v>
      </c>
      <c r="B972" t="s">
        <v>87</v>
      </c>
      <c r="C972" t="s">
        <v>46</v>
      </c>
      <c r="D972">
        <v>545</v>
      </c>
      <c r="E972">
        <v>597.142857142857</v>
      </c>
      <c r="F972">
        <v>-52.142857142857203</v>
      </c>
      <c r="G972">
        <v>-8.7320574162679507E-2</v>
      </c>
      <c r="H972" t="s">
        <v>82</v>
      </c>
    </row>
    <row r="973" spans="1:8" x14ac:dyDescent="0.25">
      <c r="A973" s="1">
        <v>43891</v>
      </c>
      <c r="B973" t="s">
        <v>87</v>
      </c>
      <c r="C973" t="s">
        <v>47</v>
      </c>
      <c r="D973">
        <v>595</v>
      </c>
      <c r="E973">
        <v>554.19047619047603</v>
      </c>
      <c r="F973">
        <v>40.809523809523697</v>
      </c>
      <c r="G973">
        <v>7.3638082144698302E-2</v>
      </c>
      <c r="H973" t="s">
        <v>82</v>
      </c>
    </row>
    <row r="974" spans="1:8" x14ac:dyDescent="0.25">
      <c r="A974" s="1">
        <v>43891</v>
      </c>
      <c r="B974" t="s">
        <v>87</v>
      </c>
      <c r="C974" t="s">
        <v>48</v>
      </c>
      <c r="D974">
        <v>324</v>
      </c>
      <c r="E974">
        <v>306.95238095238102</v>
      </c>
      <c r="F974">
        <v>17.047619047619001</v>
      </c>
      <c r="G974">
        <v>5.5538318336953101E-2</v>
      </c>
      <c r="H974" t="s">
        <v>82</v>
      </c>
    </row>
    <row r="975" spans="1:8" x14ac:dyDescent="0.25">
      <c r="A975" s="1">
        <v>43891</v>
      </c>
      <c r="B975" t="s">
        <v>87</v>
      </c>
      <c r="C975" t="s">
        <v>49</v>
      </c>
      <c r="D975">
        <v>435</v>
      </c>
      <c r="E975">
        <v>295.42857142857099</v>
      </c>
      <c r="F975">
        <v>139.57142857142901</v>
      </c>
      <c r="G975">
        <v>0.47243713733075399</v>
      </c>
      <c r="H975" t="s">
        <v>82</v>
      </c>
    </row>
    <row r="976" spans="1:8" x14ac:dyDescent="0.25">
      <c r="A976" s="1">
        <v>43891</v>
      </c>
      <c r="B976" t="s">
        <v>87</v>
      </c>
      <c r="C976" t="s">
        <v>50</v>
      </c>
      <c r="D976">
        <v>1169</v>
      </c>
      <c r="E976">
        <v>1172.2857142857099</v>
      </c>
      <c r="F976">
        <v>-3.2857142857144499</v>
      </c>
      <c r="G976">
        <v>-2.8028271996101799E-3</v>
      </c>
      <c r="H976" t="s">
        <v>82</v>
      </c>
    </row>
    <row r="977" spans="1:8" x14ac:dyDescent="0.25">
      <c r="A977" s="1">
        <v>43891</v>
      </c>
      <c r="B977" t="s">
        <v>88</v>
      </c>
      <c r="C977" t="s">
        <v>46</v>
      </c>
      <c r="D977">
        <v>25</v>
      </c>
      <c r="E977">
        <v>27.238095238095202</v>
      </c>
      <c r="F977">
        <v>-2.2380952380952399</v>
      </c>
      <c r="G977">
        <v>-8.21678321678323E-2</v>
      </c>
      <c r="H977" t="s">
        <v>82</v>
      </c>
    </row>
    <row r="978" spans="1:8" x14ac:dyDescent="0.25">
      <c r="A978" s="1">
        <v>43891</v>
      </c>
      <c r="B978" t="s">
        <v>88</v>
      </c>
      <c r="C978" t="s">
        <v>47</v>
      </c>
      <c r="D978">
        <v>105</v>
      </c>
      <c r="E978">
        <v>115.238095238095</v>
      </c>
      <c r="F978">
        <v>-10.2380952380952</v>
      </c>
      <c r="G978">
        <v>-8.8842975206611594E-2</v>
      </c>
      <c r="H978" t="s">
        <v>82</v>
      </c>
    </row>
    <row r="979" spans="1:8" x14ac:dyDescent="0.25">
      <c r="A979" s="1">
        <v>43891</v>
      </c>
      <c r="B979" t="s">
        <v>88</v>
      </c>
      <c r="C979" t="s">
        <v>48</v>
      </c>
      <c r="D979">
        <v>47</v>
      </c>
      <c r="E979">
        <v>35.619047619047599</v>
      </c>
      <c r="F979">
        <v>11.380952380952399</v>
      </c>
      <c r="G979">
        <v>0.31951871657754</v>
      </c>
      <c r="H979" t="s">
        <v>82</v>
      </c>
    </row>
    <row r="980" spans="1:8" x14ac:dyDescent="0.25">
      <c r="A980" s="1">
        <v>43891</v>
      </c>
      <c r="B980" t="s">
        <v>88</v>
      </c>
      <c r="C980" t="s">
        <v>50</v>
      </c>
      <c r="D980">
        <v>75</v>
      </c>
      <c r="E980">
        <v>55.523809523809497</v>
      </c>
      <c r="F980">
        <v>19.476190476190499</v>
      </c>
      <c r="G980">
        <v>0.35077186963979401</v>
      </c>
      <c r="H980" t="s">
        <v>82</v>
      </c>
    </row>
    <row r="981" spans="1:8" x14ac:dyDescent="0.25">
      <c r="A981" s="1">
        <v>43891</v>
      </c>
      <c r="B981" t="s">
        <v>89</v>
      </c>
      <c r="C981" t="s">
        <v>46</v>
      </c>
      <c r="D981">
        <v>196</v>
      </c>
      <c r="E981">
        <v>234.666666666667</v>
      </c>
      <c r="F981">
        <v>-38.6666666666667</v>
      </c>
      <c r="G981">
        <v>-0.16477272727272699</v>
      </c>
      <c r="H981" t="s">
        <v>82</v>
      </c>
    </row>
    <row r="982" spans="1:8" x14ac:dyDescent="0.25">
      <c r="A982" s="1">
        <v>43891</v>
      </c>
      <c r="B982" t="s">
        <v>89</v>
      </c>
      <c r="C982" t="s">
        <v>47</v>
      </c>
      <c r="D982">
        <v>324</v>
      </c>
      <c r="E982">
        <v>318.47619047619003</v>
      </c>
      <c r="F982">
        <v>5.5238095238095202</v>
      </c>
      <c r="G982">
        <v>1.7344497607655499E-2</v>
      </c>
      <c r="H982" t="s">
        <v>82</v>
      </c>
    </row>
    <row r="983" spans="1:8" x14ac:dyDescent="0.25">
      <c r="A983" s="1">
        <v>43891</v>
      </c>
      <c r="B983" t="s">
        <v>89</v>
      </c>
      <c r="C983" t="s">
        <v>48</v>
      </c>
      <c r="D983">
        <v>146</v>
      </c>
      <c r="E983">
        <v>168.666666666667</v>
      </c>
      <c r="F983">
        <v>-22.6666666666667</v>
      </c>
      <c r="G983">
        <v>-0.13438735177865599</v>
      </c>
      <c r="H983" t="s">
        <v>82</v>
      </c>
    </row>
    <row r="984" spans="1:8" x14ac:dyDescent="0.25">
      <c r="A984" s="1">
        <v>43891</v>
      </c>
      <c r="B984" t="s">
        <v>89</v>
      </c>
      <c r="C984" t="s">
        <v>49</v>
      </c>
      <c r="D984">
        <v>57</v>
      </c>
      <c r="E984">
        <v>73.3333333333333</v>
      </c>
      <c r="F984">
        <v>-16.3333333333333</v>
      </c>
      <c r="G984">
        <v>-0.222727272727273</v>
      </c>
      <c r="H984" t="s">
        <v>82</v>
      </c>
    </row>
    <row r="985" spans="1:8" x14ac:dyDescent="0.25">
      <c r="A985" s="1">
        <v>43891</v>
      </c>
      <c r="B985" t="s">
        <v>89</v>
      </c>
      <c r="C985" t="s">
        <v>50</v>
      </c>
      <c r="D985">
        <v>651</v>
      </c>
      <c r="E985">
        <v>678.857142857143</v>
      </c>
      <c r="F985">
        <v>-27.8571428571429</v>
      </c>
      <c r="G985">
        <v>-4.1035353535353598E-2</v>
      </c>
      <c r="H985" t="s">
        <v>82</v>
      </c>
    </row>
    <row r="986" spans="1:8" x14ac:dyDescent="0.25">
      <c r="A986" s="1">
        <v>43891</v>
      </c>
      <c r="B986" t="s">
        <v>90</v>
      </c>
      <c r="C986" t="s">
        <v>46</v>
      </c>
      <c r="D986">
        <v>474</v>
      </c>
      <c r="E986">
        <v>491.33333333333297</v>
      </c>
      <c r="F986">
        <v>-17.3333333333334</v>
      </c>
      <c r="G986">
        <v>-3.5278154681139803E-2</v>
      </c>
      <c r="H986" t="s">
        <v>82</v>
      </c>
    </row>
    <row r="987" spans="1:8" x14ac:dyDescent="0.25">
      <c r="A987" s="1">
        <v>43891</v>
      </c>
      <c r="B987" t="s">
        <v>90</v>
      </c>
      <c r="C987" t="s">
        <v>47</v>
      </c>
      <c r="D987">
        <v>564</v>
      </c>
      <c r="E987">
        <v>638</v>
      </c>
      <c r="F987">
        <v>-74</v>
      </c>
      <c r="G987">
        <v>-0.115987460815047</v>
      </c>
      <c r="H987" t="s">
        <v>82</v>
      </c>
    </row>
    <row r="988" spans="1:8" x14ac:dyDescent="0.25">
      <c r="A988" s="1">
        <v>43891</v>
      </c>
      <c r="B988" t="s">
        <v>90</v>
      </c>
      <c r="C988" t="s">
        <v>48</v>
      </c>
      <c r="D988">
        <v>270</v>
      </c>
      <c r="E988">
        <v>309.04761904761898</v>
      </c>
      <c r="F988">
        <v>-39.047619047619001</v>
      </c>
      <c r="G988">
        <v>-0.126348228043143</v>
      </c>
      <c r="H988" t="s">
        <v>82</v>
      </c>
    </row>
    <row r="989" spans="1:8" x14ac:dyDescent="0.25">
      <c r="A989" s="1">
        <v>43891</v>
      </c>
      <c r="B989" t="s">
        <v>90</v>
      </c>
      <c r="C989" t="s">
        <v>50</v>
      </c>
      <c r="D989">
        <v>576</v>
      </c>
      <c r="E989">
        <v>612.857142857143</v>
      </c>
      <c r="F989">
        <v>-36.857142857142897</v>
      </c>
      <c r="G989">
        <v>-6.0139860139860203E-2</v>
      </c>
      <c r="H989" t="s">
        <v>82</v>
      </c>
    </row>
    <row r="990" spans="1:8" x14ac:dyDescent="0.25">
      <c r="A990" s="1">
        <v>43891</v>
      </c>
      <c r="B990" t="s">
        <v>91</v>
      </c>
      <c r="C990" t="s">
        <v>46</v>
      </c>
      <c r="D990">
        <v>56</v>
      </c>
      <c r="E990">
        <v>61.809523809523803</v>
      </c>
      <c r="F990">
        <v>-5.8095238095238102</v>
      </c>
      <c r="G990">
        <v>-9.3990755007704194E-2</v>
      </c>
      <c r="H990" t="s">
        <v>82</v>
      </c>
    </row>
    <row r="991" spans="1:8" x14ac:dyDescent="0.25">
      <c r="A991" s="1">
        <v>43891</v>
      </c>
      <c r="B991" t="s">
        <v>91</v>
      </c>
      <c r="C991" t="s">
        <v>47</v>
      </c>
      <c r="D991">
        <v>172</v>
      </c>
      <c r="E991">
        <v>168.666666666667</v>
      </c>
      <c r="F991">
        <v>3.3333333333333099</v>
      </c>
      <c r="G991">
        <v>1.9762845849802299E-2</v>
      </c>
      <c r="H991" t="s">
        <v>82</v>
      </c>
    </row>
    <row r="992" spans="1:8" x14ac:dyDescent="0.25">
      <c r="A992" s="1">
        <v>43891</v>
      </c>
      <c r="B992" t="s">
        <v>91</v>
      </c>
      <c r="C992" t="s">
        <v>48</v>
      </c>
      <c r="D992">
        <v>146</v>
      </c>
      <c r="E992">
        <v>118.380952380952</v>
      </c>
      <c r="F992">
        <v>27.619047619047599</v>
      </c>
      <c r="G992">
        <v>0.23330651649235701</v>
      </c>
      <c r="H992" t="s">
        <v>82</v>
      </c>
    </row>
    <row r="993" spans="1:8" x14ac:dyDescent="0.25">
      <c r="A993" s="1">
        <v>43891</v>
      </c>
      <c r="B993" t="s">
        <v>91</v>
      </c>
      <c r="C993" t="s">
        <v>50</v>
      </c>
      <c r="D993">
        <v>471</v>
      </c>
      <c r="E993">
        <v>471.42857142857099</v>
      </c>
      <c r="F993">
        <v>-0.42857142857144498</v>
      </c>
      <c r="G993">
        <v>-9.0909090909094303E-4</v>
      </c>
      <c r="H993" t="s">
        <v>82</v>
      </c>
    </row>
    <row r="994" spans="1:8" x14ac:dyDescent="0.25">
      <c r="A994" s="1">
        <v>43891</v>
      </c>
      <c r="B994" t="s">
        <v>92</v>
      </c>
      <c r="C994" t="s">
        <v>46</v>
      </c>
      <c r="D994">
        <v>892</v>
      </c>
      <c r="E994">
        <v>946</v>
      </c>
      <c r="F994">
        <v>-54</v>
      </c>
      <c r="G994">
        <v>-5.70824524312896E-2</v>
      </c>
      <c r="H994" t="s">
        <v>82</v>
      </c>
    </row>
    <row r="995" spans="1:8" x14ac:dyDescent="0.25">
      <c r="A995" s="1">
        <v>43891</v>
      </c>
      <c r="B995" t="s">
        <v>92</v>
      </c>
      <c r="C995" t="s">
        <v>47</v>
      </c>
      <c r="D995">
        <v>728</v>
      </c>
      <c r="E995">
        <v>660</v>
      </c>
      <c r="F995">
        <v>68</v>
      </c>
      <c r="G995">
        <v>0.103030303030303</v>
      </c>
      <c r="H995" t="s">
        <v>82</v>
      </c>
    </row>
    <row r="996" spans="1:8" x14ac:dyDescent="0.25">
      <c r="A996" s="1">
        <v>43891</v>
      </c>
      <c r="B996" t="s">
        <v>92</v>
      </c>
      <c r="C996" t="s">
        <v>48</v>
      </c>
      <c r="D996">
        <v>687</v>
      </c>
      <c r="E996">
        <v>635.90476190476204</v>
      </c>
      <c r="F996">
        <v>51.095238095238102</v>
      </c>
      <c r="G996">
        <v>8.0350456791972405E-2</v>
      </c>
      <c r="H996" t="s">
        <v>82</v>
      </c>
    </row>
    <row r="997" spans="1:8" x14ac:dyDescent="0.25">
      <c r="A997" s="1">
        <v>43891</v>
      </c>
      <c r="B997" t="s">
        <v>92</v>
      </c>
      <c r="C997" t="s">
        <v>50</v>
      </c>
      <c r="D997">
        <v>977</v>
      </c>
      <c r="E997">
        <v>861.142857142857</v>
      </c>
      <c r="F997">
        <v>115.857142857143</v>
      </c>
      <c r="G997">
        <v>0.13453881884538799</v>
      </c>
      <c r="H997" t="s">
        <v>82</v>
      </c>
    </row>
    <row r="998" spans="1:8" x14ac:dyDescent="0.25">
      <c r="A998" s="1">
        <v>43891</v>
      </c>
      <c r="B998" t="s">
        <v>93</v>
      </c>
      <c r="C998" t="s">
        <v>46</v>
      </c>
      <c r="D998">
        <v>25</v>
      </c>
      <c r="E998">
        <v>33.523809523809497</v>
      </c>
      <c r="F998">
        <v>-8.5238095238095308</v>
      </c>
      <c r="G998">
        <v>-0.25426136363636398</v>
      </c>
      <c r="H998" t="s">
        <v>82</v>
      </c>
    </row>
    <row r="999" spans="1:8" x14ac:dyDescent="0.25">
      <c r="A999" s="1">
        <v>43891</v>
      </c>
      <c r="B999" t="s">
        <v>93</v>
      </c>
      <c r="C999" t="s">
        <v>47</v>
      </c>
      <c r="D999">
        <v>371</v>
      </c>
      <c r="E999">
        <v>319.52380952380997</v>
      </c>
      <c r="F999">
        <v>51.476190476190503</v>
      </c>
      <c r="G999">
        <v>0.16110283159463501</v>
      </c>
      <c r="H999" t="s">
        <v>82</v>
      </c>
    </row>
    <row r="1000" spans="1:8" x14ac:dyDescent="0.25">
      <c r="A1000" s="1">
        <v>43891</v>
      </c>
      <c r="B1000" t="s">
        <v>93</v>
      </c>
      <c r="C1000" t="s">
        <v>48</v>
      </c>
      <c r="D1000">
        <v>93</v>
      </c>
      <c r="E1000">
        <v>85.904761904761898</v>
      </c>
      <c r="F1000">
        <v>7.0952380952380896</v>
      </c>
      <c r="G1000">
        <v>8.25942350332593E-2</v>
      </c>
      <c r="H1000" t="s">
        <v>82</v>
      </c>
    </row>
    <row r="1001" spans="1:8" x14ac:dyDescent="0.25">
      <c r="A1001" s="1">
        <v>43891</v>
      </c>
      <c r="B1001" t="s">
        <v>93</v>
      </c>
      <c r="C1001" t="s">
        <v>50</v>
      </c>
      <c r="D1001">
        <v>625</v>
      </c>
      <c r="E1001">
        <v>640.09523809523796</v>
      </c>
      <c r="F1001">
        <v>-15.0952380952381</v>
      </c>
      <c r="G1001">
        <v>-2.3582800178544801E-2</v>
      </c>
      <c r="H1001" t="s">
        <v>82</v>
      </c>
    </row>
    <row r="1002" spans="1:8" x14ac:dyDescent="0.25">
      <c r="A1002" s="1">
        <v>43891</v>
      </c>
      <c r="B1002" t="s">
        <v>94</v>
      </c>
      <c r="C1002" t="s">
        <v>46</v>
      </c>
      <c r="D1002">
        <v>209</v>
      </c>
      <c r="E1002">
        <v>264</v>
      </c>
      <c r="F1002">
        <v>-55</v>
      </c>
      <c r="G1002">
        <v>-0.20833333333333301</v>
      </c>
      <c r="H1002" t="s">
        <v>82</v>
      </c>
    </row>
    <row r="1003" spans="1:8" x14ac:dyDescent="0.25">
      <c r="A1003" s="1">
        <v>43891</v>
      </c>
      <c r="B1003" t="s">
        <v>94</v>
      </c>
      <c r="C1003" t="s">
        <v>47</v>
      </c>
      <c r="D1003">
        <v>197</v>
      </c>
      <c r="E1003">
        <v>217.90476190476201</v>
      </c>
      <c r="F1003">
        <v>-20.904761904761902</v>
      </c>
      <c r="G1003">
        <v>-9.5935314685314799E-2</v>
      </c>
      <c r="H1003" t="s">
        <v>82</v>
      </c>
    </row>
    <row r="1004" spans="1:8" x14ac:dyDescent="0.25">
      <c r="A1004" s="1">
        <v>43891</v>
      </c>
      <c r="B1004" t="s">
        <v>94</v>
      </c>
      <c r="C1004" t="s">
        <v>48</v>
      </c>
      <c r="D1004">
        <v>132</v>
      </c>
      <c r="E1004">
        <v>192.76190476190499</v>
      </c>
      <c r="F1004">
        <v>-60.761904761904802</v>
      </c>
      <c r="G1004">
        <v>-0.315217391304348</v>
      </c>
      <c r="H1004" t="s">
        <v>82</v>
      </c>
    </row>
    <row r="1005" spans="1:8" x14ac:dyDescent="0.25">
      <c r="A1005" s="1">
        <v>43891</v>
      </c>
      <c r="B1005" t="s">
        <v>94</v>
      </c>
      <c r="C1005" t="s">
        <v>50</v>
      </c>
      <c r="D1005">
        <v>425</v>
      </c>
      <c r="E1005">
        <v>435.80952380952402</v>
      </c>
      <c r="F1005">
        <v>-10.809523809523901</v>
      </c>
      <c r="G1005">
        <v>-2.4803321678321801E-2</v>
      </c>
      <c r="H1005" t="s">
        <v>82</v>
      </c>
    </row>
    <row r="1006" spans="1:8" x14ac:dyDescent="0.25">
      <c r="A1006" s="1">
        <v>43891</v>
      </c>
      <c r="B1006" t="s">
        <v>95</v>
      </c>
      <c r="C1006" t="s">
        <v>46</v>
      </c>
      <c r="D1006">
        <v>195</v>
      </c>
      <c r="E1006">
        <v>257.71428571428601</v>
      </c>
      <c r="F1006">
        <v>-62.714285714285701</v>
      </c>
      <c r="G1006">
        <v>-0.243348115299335</v>
      </c>
      <c r="H1006" t="s">
        <v>82</v>
      </c>
    </row>
    <row r="1007" spans="1:8" x14ac:dyDescent="0.25">
      <c r="A1007" s="1">
        <v>43891</v>
      </c>
      <c r="B1007" t="s">
        <v>95</v>
      </c>
      <c r="C1007" t="s">
        <v>47</v>
      </c>
      <c r="D1007">
        <v>865</v>
      </c>
      <c r="E1007">
        <v>927.142857142857</v>
      </c>
      <c r="F1007">
        <v>-62.142857142857203</v>
      </c>
      <c r="G1007">
        <v>-6.7026194144838305E-2</v>
      </c>
      <c r="H1007" t="s">
        <v>82</v>
      </c>
    </row>
    <row r="1008" spans="1:8" x14ac:dyDescent="0.25">
      <c r="A1008" s="1">
        <v>43891</v>
      </c>
      <c r="B1008" t="s">
        <v>95</v>
      </c>
      <c r="C1008" t="s">
        <v>48</v>
      </c>
      <c r="D1008">
        <v>299</v>
      </c>
      <c r="E1008">
        <v>321.61904761904799</v>
      </c>
      <c r="F1008">
        <v>-22.619047619047599</v>
      </c>
      <c r="G1008">
        <v>-7.0328694107195805E-2</v>
      </c>
      <c r="H1008" t="s">
        <v>82</v>
      </c>
    </row>
    <row r="1009" spans="1:8" x14ac:dyDescent="0.25">
      <c r="A1009" s="1">
        <v>43891</v>
      </c>
      <c r="B1009" t="s">
        <v>95</v>
      </c>
      <c r="C1009" t="s">
        <v>50</v>
      </c>
      <c r="D1009">
        <v>2510</v>
      </c>
      <c r="E1009">
        <v>2266</v>
      </c>
      <c r="F1009">
        <v>244</v>
      </c>
      <c r="G1009">
        <v>0.107678729037952</v>
      </c>
      <c r="H1009" t="s">
        <v>82</v>
      </c>
    </row>
    <row r="1010" spans="1:8" x14ac:dyDescent="0.25">
      <c r="A1010" s="1">
        <v>43891</v>
      </c>
      <c r="B1010" t="s">
        <v>13</v>
      </c>
      <c r="C1010" t="s">
        <v>46</v>
      </c>
      <c r="D1010">
        <v>195</v>
      </c>
      <c r="E1010">
        <v>213.71428571428601</v>
      </c>
      <c r="F1010">
        <v>-18.714285714285701</v>
      </c>
      <c r="G1010">
        <v>-8.7566844919786099E-2</v>
      </c>
      <c r="H1010" t="s">
        <v>82</v>
      </c>
    </row>
    <row r="1011" spans="1:8" x14ac:dyDescent="0.25">
      <c r="A1011" s="1">
        <v>43891</v>
      </c>
      <c r="B1011" t="s">
        <v>13</v>
      </c>
      <c r="C1011" t="s">
        <v>47</v>
      </c>
      <c r="D1011">
        <v>105</v>
      </c>
      <c r="E1011">
        <v>111.04761904761899</v>
      </c>
      <c r="F1011">
        <v>-6.0476190476190501</v>
      </c>
      <c r="G1011">
        <v>-5.4459691252144102E-2</v>
      </c>
      <c r="H1011" t="s">
        <v>82</v>
      </c>
    </row>
    <row r="1012" spans="1:8" x14ac:dyDescent="0.25">
      <c r="A1012" s="1">
        <v>43891</v>
      </c>
      <c r="B1012" t="s">
        <v>13</v>
      </c>
      <c r="C1012" t="s">
        <v>48</v>
      </c>
      <c r="D1012">
        <v>72</v>
      </c>
      <c r="E1012">
        <v>88</v>
      </c>
      <c r="F1012">
        <v>-16</v>
      </c>
      <c r="G1012">
        <v>-0.18181818181818199</v>
      </c>
      <c r="H1012" t="s">
        <v>82</v>
      </c>
    </row>
    <row r="1013" spans="1:8" x14ac:dyDescent="0.25">
      <c r="A1013" s="1">
        <v>43891</v>
      </c>
      <c r="B1013" t="s">
        <v>13</v>
      </c>
      <c r="C1013" t="s">
        <v>50</v>
      </c>
      <c r="D1013">
        <v>112</v>
      </c>
      <c r="E1013">
        <v>91.142857142857196</v>
      </c>
      <c r="F1013">
        <v>20.857142857142801</v>
      </c>
      <c r="G1013">
        <v>0.228840125391849</v>
      </c>
      <c r="H1013" t="s">
        <v>82</v>
      </c>
    </row>
    <row r="1014" spans="1:8" x14ac:dyDescent="0.25">
      <c r="A1014" s="1">
        <v>43891</v>
      </c>
      <c r="B1014" t="s">
        <v>96</v>
      </c>
      <c r="C1014" t="s">
        <v>46</v>
      </c>
      <c r="D1014">
        <v>464</v>
      </c>
      <c r="E1014">
        <v>556.28571428571399</v>
      </c>
      <c r="F1014">
        <v>-92.285714285714306</v>
      </c>
      <c r="G1014">
        <v>-0.16589625064201299</v>
      </c>
      <c r="H1014" t="s">
        <v>82</v>
      </c>
    </row>
    <row r="1015" spans="1:8" x14ac:dyDescent="0.25">
      <c r="A1015" s="1">
        <v>43891</v>
      </c>
      <c r="B1015" t="s">
        <v>96</v>
      </c>
      <c r="C1015" t="s">
        <v>47</v>
      </c>
      <c r="D1015">
        <v>288</v>
      </c>
      <c r="E1015">
        <v>308</v>
      </c>
      <c r="F1015">
        <v>-20</v>
      </c>
      <c r="G1015">
        <v>-6.4935064935064901E-2</v>
      </c>
      <c r="H1015" t="s">
        <v>82</v>
      </c>
    </row>
    <row r="1016" spans="1:8" x14ac:dyDescent="0.25">
      <c r="A1016" s="1">
        <v>43891</v>
      </c>
      <c r="B1016" t="s">
        <v>96</v>
      </c>
      <c r="C1016" t="s">
        <v>48</v>
      </c>
      <c r="D1016">
        <v>213</v>
      </c>
      <c r="E1016">
        <v>200.09523809523799</v>
      </c>
      <c r="F1016">
        <v>12.9047619047619</v>
      </c>
      <c r="G1016">
        <v>6.4493098524512099E-2</v>
      </c>
      <c r="H1016" t="s">
        <v>82</v>
      </c>
    </row>
    <row r="1017" spans="1:8" x14ac:dyDescent="0.25">
      <c r="A1017" s="1">
        <v>43891</v>
      </c>
      <c r="B1017" t="s">
        <v>96</v>
      </c>
      <c r="C1017" t="s">
        <v>50</v>
      </c>
      <c r="D1017">
        <v>356</v>
      </c>
      <c r="E1017">
        <v>279.71428571428601</v>
      </c>
      <c r="F1017">
        <v>76.285714285714306</v>
      </c>
      <c r="G1017">
        <v>0.27272727272727298</v>
      </c>
      <c r="H1017" t="s">
        <v>82</v>
      </c>
    </row>
    <row r="1018" spans="1:8" x14ac:dyDescent="0.25">
      <c r="A1018" s="1">
        <v>43891</v>
      </c>
      <c r="B1018" t="s">
        <v>97</v>
      </c>
      <c r="C1018" t="s">
        <v>46</v>
      </c>
      <c r="D1018">
        <v>318</v>
      </c>
      <c r="E1018">
        <v>301.71428571428601</v>
      </c>
      <c r="F1018">
        <v>16.285714285714299</v>
      </c>
      <c r="G1018">
        <v>5.39772727272727E-2</v>
      </c>
      <c r="H1018" t="s">
        <v>82</v>
      </c>
    </row>
    <row r="1019" spans="1:8" x14ac:dyDescent="0.25">
      <c r="A1019" s="1">
        <v>43891</v>
      </c>
      <c r="B1019" t="s">
        <v>97</v>
      </c>
      <c r="C1019" t="s">
        <v>47</v>
      </c>
      <c r="D1019">
        <v>537</v>
      </c>
      <c r="E1019">
        <v>579.33333333333303</v>
      </c>
      <c r="F1019">
        <v>-42.3333333333334</v>
      </c>
      <c r="G1019">
        <v>-7.3072497123130103E-2</v>
      </c>
      <c r="H1019" t="s">
        <v>82</v>
      </c>
    </row>
    <row r="1020" spans="1:8" x14ac:dyDescent="0.25">
      <c r="A1020" s="1">
        <v>43891</v>
      </c>
      <c r="B1020" t="s">
        <v>97</v>
      </c>
      <c r="C1020" t="s">
        <v>48</v>
      </c>
      <c r="D1020">
        <v>262</v>
      </c>
      <c r="E1020">
        <v>281.80952380952402</v>
      </c>
      <c r="F1020">
        <v>-19.8095238095238</v>
      </c>
      <c r="G1020">
        <v>-7.0294018249408494E-2</v>
      </c>
      <c r="H1020" t="s">
        <v>82</v>
      </c>
    </row>
    <row r="1021" spans="1:8" x14ac:dyDescent="0.25">
      <c r="A1021" s="1">
        <v>43891</v>
      </c>
      <c r="B1021" t="s">
        <v>97</v>
      </c>
      <c r="C1021" t="s">
        <v>50</v>
      </c>
      <c r="D1021">
        <v>780</v>
      </c>
      <c r="E1021">
        <v>706.09523809523796</v>
      </c>
      <c r="F1021">
        <v>73.904761904761799</v>
      </c>
      <c r="G1021">
        <v>0.104666846506609</v>
      </c>
      <c r="H1021" t="s">
        <v>82</v>
      </c>
    </row>
    <row r="1022" spans="1:8" x14ac:dyDescent="0.25">
      <c r="A1022" s="1">
        <v>43922</v>
      </c>
      <c r="B1022" t="s">
        <v>81</v>
      </c>
      <c r="C1022" t="s">
        <v>46</v>
      </c>
      <c r="D1022">
        <v>3248</v>
      </c>
      <c r="E1022">
        <v>4041</v>
      </c>
      <c r="F1022">
        <v>-793</v>
      </c>
      <c r="G1022">
        <v>-0.19623855481316499</v>
      </c>
      <c r="H1022" t="s">
        <v>82</v>
      </c>
    </row>
    <row r="1023" spans="1:8" x14ac:dyDescent="0.25">
      <c r="A1023" s="1">
        <v>43922</v>
      </c>
      <c r="B1023" t="s">
        <v>81</v>
      </c>
      <c r="C1023" t="s">
        <v>47</v>
      </c>
      <c r="D1023">
        <v>2905</v>
      </c>
      <c r="E1023">
        <v>5035</v>
      </c>
      <c r="F1023">
        <v>-2130</v>
      </c>
      <c r="G1023">
        <v>-0.42303872889771599</v>
      </c>
      <c r="H1023" t="s">
        <v>82</v>
      </c>
    </row>
    <row r="1024" spans="1:8" x14ac:dyDescent="0.25">
      <c r="A1024" s="1">
        <v>43922</v>
      </c>
      <c r="B1024" t="s">
        <v>81</v>
      </c>
      <c r="C1024" t="s">
        <v>48</v>
      </c>
      <c r="D1024">
        <v>1876</v>
      </c>
      <c r="E1024">
        <v>2889</v>
      </c>
      <c r="F1024">
        <v>-1013</v>
      </c>
      <c r="G1024">
        <v>-0.350640359986154</v>
      </c>
      <c r="H1024" t="s">
        <v>82</v>
      </c>
    </row>
    <row r="1025" spans="1:8" x14ac:dyDescent="0.25">
      <c r="A1025" s="1">
        <v>43922</v>
      </c>
      <c r="B1025" t="s">
        <v>81</v>
      </c>
      <c r="C1025" t="s">
        <v>49</v>
      </c>
      <c r="D1025">
        <v>480</v>
      </c>
      <c r="E1025">
        <v>1494</v>
      </c>
      <c r="F1025">
        <v>-1014</v>
      </c>
      <c r="G1025">
        <v>-0.67871485943775101</v>
      </c>
      <c r="H1025" t="s">
        <v>82</v>
      </c>
    </row>
    <row r="1026" spans="1:8" x14ac:dyDescent="0.25">
      <c r="A1026" s="1">
        <v>43922</v>
      </c>
      <c r="B1026" t="s">
        <v>81</v>
      </c>
      <c r="C1026" t="s">
        <v>50</v>
      </c>
      <c r="D1026">
        <v>6396</v>
      </c>
      <c r="E1026">
        <v>9944</v>
      </c>
      <c r="F1026">
        <v>-3548</v>
      </c>
      <c r="G1026">
        <v>-0.35679806918745</v>
      </c>
      <c r="H1026" t="s">
        <v>82</v>
      </c>
    </row>
    <row r="1027" spans="1:8" x14ac:dyDescent="0.25">
      <c r="A1027" s="1">
        <v>43922</v>
      </c>
      <c r="B1027" t="s">
        <v>84</v>
      </c>
      <c r="C1027" t="s">
        <v>46</v>
      </c>
      <c r="D1027">
        <v>17</v>
      </c>
      <c r="E1027">
        <v>30</v>
      </c>
      <c r="F1027">
        <v>-13</v>
      </c>
      <c r="G1027">
        <v>-0.43333333333333302</v>
      </c>
      <c r="H1027" t="s">
        <v>82</v>
      </c>
    </row>
    <row r="1028" spans="1:8" x14ac:dyDescent="0.25">
      <c r="A1028" s="1">
        <v>43922</v>
      </c>
      <c r="B1028" t="s">
        <v>84</v>
      </c>
      <c r="C1028" t="s">
        <v>47</v>
      </c>
      <c r="D1028">
        <v>61</v>
      </c>
      <c r="E1028">
        <v>63</v>
      </c>
      <c r="F1028">
        <v>-2</v>
      </c>
      <c r="G1028">
        <v>-3.1746031746031703E-2</v>
      </c>
      <c r="H1028" t="s">
        <v>82</v>
      </c>
    </row>
    <row r="1029" spans="1:8" x14ac:dyDescent="0.25">
      <c r="A1029" s="1">
        <v>43922</v>
      </c>
      <c r="B1029" t="s">
        <v>84</v>
      </c>
      <c r="C1029" t="s">
        <v>48</v>
      </c>
      <c r="D1029">
        <v>45</v>
      </c>
      <c r="E1029">
        <v>50</v>
      </c>
      <c r="F1029">
        <v>-5</v>
      </c>
      <c r="G1029">
        <v>-0.1</v>
      </c>
      <c r="H1029" t="s">
        <v>82</v>
      </c>
    </row>
    <row r="1030" spans="1:8" x14ac:dyDescent="0.25">
      <c r="A1030" s="1">
        <v>43922</v>
      </c>
      <c r="B1030" t="s">
        <v>84</v>
      </c>
      <c r="C1030" t="s">
        <v>50</v>
      </c>
      <c r="D1030">
        <v>77</v>
      </c>
      <c r="E1030">
        <v>59</v>
      </c>
      <c r="F1030">
        <v>18</v>
      </c>
      <c r="G1030">
        <v>0.305084745762712</v>
      </c>
      <c r="H1030" t="s">
        <v>82</v>
      </c>
    </row>
    <row r="1031" spans="1:8" x14ac:dyDescent="0.25">
      <c r="A1031" s="1">
        <v>43922</v>
      </c>
      <c r="B1031" t="s">
        <v>85</v>
      </c>
      <c r="C1031" t="s">
        <v>46</v>
      </c>
      <c r="D1031">
        <v>148</v>
      </c>
      <c r="E1031">
        <v>114</v>
      </c>
      <c r="F1031">
        <v>34</v>
      </c>
      <c r="G1031">
        <v>0.29824561403508798</v>
      </c>
      <c r="H1031" t="s">
        <v>82</v>
      </c>
    </row>
    <row r="1032" spans="1:8" x14ac:dyDescent="0.25">
      <c r="A1032" s="1">
        <v>43922</v>
      </c>
      <c r="B1032" t="s">
        <v>85</v>
      </c>
      <c r="C1032" t="s">
        <v>47</v>
      </c>
      <c r="D1032">
        <v>50</v>
      </c>
      <c r="E1032">
        <v>85</v>
      </c>
      <c r="F1032">
        <v>-35</v>
      </c>
      <c r="G1032">
        <v>-0.41176470588235298</v>
      </c>
      <c r="H1032" t="s">
        <v>82</v>
      </c>
    </row>
    <row r="1033" spans="1:8" x14ac:dyDescent="0.25">
      <c r="A1033" s="1">
        <v>43922</v>
      </c>
      <c r="B1033" t="s">
        <v>85</v>
      </c>
      <c r="C1033" t="s">
        <v>48</v>
      </c>
      <c r="D1033">
        <v>80</v>
      </c>
      <c r="E1033">
        <v>159</v>
      </c>
      <c r="F1033">
        <v>-79</v>
      </c>
      <c r="G1033">
        <v>-0.49685534591195002</v>
      </c>
      <c r="H1033" t="s">
        <v>82</v>
      </c>
    </row>
    <row r="1034" spans="1:8" x14ac:dyDescent="0.25">
      <c r="A1034" s="1">
        <v>43922</v>
      </c>
      <c r="B1034" t="s">
        <v>85</v>
      </c>
      <c r="C1034" t="s">
        <v>50</v>
      </c>
      <c r="D1034">
        <v>4</v>
      </c>
      <c r="E1034">
        <v>6</v>
      </c>
      <c r="F1034">
        <v>-2</v>
      </c>
      <c r="G1034">
        <v>-0.33333333333333298</v>
      </c>
      <c r="H1034" t="s">
        <v>82</v>
      </c>
    </row>
    <row r="1035" spans="1:8" x14ac:dyDescent="0.25">
      <c r="A1035" s="1">
        <v>43922</v>
      </c>
      <c r="B1035" t="s">
        <v>86</v>
      </c>
      <c r="C1035" t="s">
        <v>46</v>
      </c>
      <c r="D1035">
        <v>56</v>
      </c>
      <c r="E1035">
        <v>103</v>
      </c>
      <c r="F1035">
        <v>-47</v>
      </c>
      <c r="G1035">
        <v>-0.456310679611651</v>
      </c>
      <c r="H1035" t="s">
        <v>82</v>
      </c>
    </row>
    <row r="1036" spans="1:8" x14ac:dyDescent="0.25">
      <c r="A1036" s="1">
        <v>43922</v>
      </c>
      <c r="B1036" t="s">
        <v>86</v>
      </c>
      <c r="C1036" t="s">
        <v>47</v>
      </c>
      <c r="D1036">
        <v>136</v>
      </c>
      <c r="E1036">
        <v>228</v>
      </c>
      <c r="F1036">
        <v>-92</v>
      </c>
      <c r="G1036">
        <v>-0.40350877192982498</v>
      </c>
      <c r="H1036" t="s">
        <v>82</v>
      </c>
    </row>
    <row r="1037" spans="1:8" x14ac:dyDescent="0.25">
      <c r="A1037" s="1">
        <v>43922</v>
      </c>
      <c r="B1037" t="s">
        <v>86</v>
      </c>
      <c r="C1037" t="s">
        <v>48</v>
      </c>
      <c r="D1037">
        <v>68</v>
      </c>
      <c r="E1037">
        <v>149</v>
      </c>
      <c r="F1037">
        <v>-81</v>
      </c>
      <c r="G1037">
        <v>-0.54362416107382505</v>
      </c>
      <c r="H1037" t="s">
        <v>82</v>
      </c>
    </row>
    <row r="1038" spans="1:8" x14ac:dyDescent="0.25">
      <c r="A1038" s="1">
        <v>43922</v>
      </c>
      <c r="B1038" t="s">
        <v>86</v>
      </c>
      <c r="C1038" t="s">
        <v>49</v>
      </c>
      <c r="D1038">
        <v>327</v>
      </c>
      <c r="E1038">
        <v>1138</v>
      </c>
      <c r="F1038">
        <v>-811</v>
      </c>
      <c r="G1038">
        <v>-0.71265377855887502</v>
      </c>
      <c r="H1038" t="s">
        <v>82</v>
      </c>
    </row>
    <row r="1039" spans="1:8" x14ac:dyDescent="0.25">
      <c r="A1039" s="1">
        <v>43922</v>
      </c>
      <c r="B1039" t="s">
        <v>86</v>
      </c>
      <c r="C1039" t="s">
        <v>50</v>
      </c>
      <c r="D1039">
        <v>1224</v>
      </c>
      <c r="E1039">
        <v>1896</v>
      </c>
      <c r="F1039">
        <v>-672</v>
      </c>
      <c r="G1039">
        <v>-0.354430379746835</v>
      </c>
      <c r="H1039" t="s">
        <v>82</v>
      </c>
    </row>
    <row r="1040" spans="1:8" x14ac:dyDescent="0.25">
      <c r="A1040" s="1">
        <v>43922</v>
      </c>
      <c r="B1040" t="s">
        <v>87</v>
      </c>
      <c r="C1040" t="s">
        <v>46</v>
      </c>
      <c r="D1040">
        <v>488</v>
      </c>
      <c r="E1040">
        <v>535</v>
      </c>
      <c r="F1040">
        <v>-47</v>
      </c>
      <c r="G1040">
        <v>-8.7850467289719597E-2</v>
      </c>
      <c r="H1040" t="s">
        <v>82</v>
      </c>
    </row>
    <row r="1041" spans="1:8" x14ac:dyDescent="0.25">
      <c r="A1041" s="1">
        <v>43922</v>
      </c>
      <c r="B1041" t="s">
        <v>87</v>
      </c>
      <c r="C1041" t="s">
        <v>47</v>
      </c>
      <c r="D1041">
        <v>230</v>
      </c>
      <c r="E1041">
        <v>568</v>
      </c>
      <c r="F1041">
        <v>-338</v>
      </c>
      <c r="G1041">
        <v>-0.59507042253521103</v>
      </c>
      <c r="H1041" t="s">
        <v>82</v>
      </c>
    </row>
    <row r="1042" spans="1:8" x14ac:dyDescent="0.25">
      <c r="A1042" s="1">
        <v>43922</v>
      </c>
      <c r="B1042" t="s">
        <v>87</v>
      </c>
      <c r="C1042" t="s">
        <v>48</v>
      </c>
      <c r="D1042">
        <v>150</v>
      </c>
      <c r="E1042">
        <v>266</v>
      </c>
      <c r="F1042">
        <v>-116</v>
      </c>
      <c r="G1042">
        <v>-0.43609022556390997</v>
      </c>
      <c r="H1042" t="s">
        <v>82</v>
      </c>
    </row>
    <row r="1043" spans="1:8" x14ac:dyDescent="0.25">
      <c r="A1043" s="1">
        <v>43922</v>
      </c>
      <c r="B1043" t="s">
        <v>87</v>
      </c>
      <c r="C1043" t="s">
        <v>49</v>
      </c>
      <c r="D1043">
        <v>55</v>
      </c>
      <c r="E1043">
        <v>265</v>
      </c>
      <c r="F1043">
        <v>-210</v>
      </c>
      <c r="G1043">
        <v>-0.79245283018867896</v>
      </c>
      <c r="H1043" t="s">
        <v>82</v>
      </c>
    </row>
    <row r="1044" spans="1:8" x14ac:dyDescent="0.25">
      <c r="A1044" s="1">
        <v>43922</v>
      </c>
      <c r="B1044" t="s">
        <v>87</v>
      </c>
      <c r="C1044" t="s">
        <v>50</v>
      </c>
      <c r="D1044">
        <v>464</v>
      </c>
      <c r="E1044">
        <v>1114</v>
      </c>
      <c r="F1044">
        <v>-650</v>
      </c>
      <c r="G1044">
        <v>-0.58348294434470405</v>
      </c>
      <c r="H1044" t="s">
        <v>82</v>
      </c>
    </row>
    <row r="1045" spans="1:8" x14ac:dyDescent="0.25">
      <c r="A1045" s="1">
        <v>43922</v>
      </c>
      <c r="B1045" t="s">
        <v>88</v>
      </c>
      <c r="C1045" t="s">
        <v>46</v>
      </c>
      <c r="D1045">
        <v>14</v>
      </c>
      <c r="E1045">
        <v>33</v>
      </c>
      <c r="F1045">
        <v>-19</v>
      </c>
      <c r="G1045">
        <v>-0.57575757575757602</v>
      </c>
      <c r="H1045" t="s">
        <v>82</v>
      </c>
    </row>
    <row r="1046" spans="1:8" x14ac:dyDescent="0.25">
      <c r="A1046" s="1">
        <v>43922</v>
      </c>
      <c r="B1046" t="s">
        <v>88</v>
      </c>
      <c r="C1046" t="s">
        <v>47</v>
      </c>
      <c r="D1046">
        <v>53</v>
      </c>
      <c r="E1046">
        <v>112</v>
      </c>
      <c r="F1046">
        <v>-59</v>
      </c>
      <c r="G1046">
        <v>-0.52678571428571397</v>
      </c>
      <c r="H1046" t="s">
        <v>82</v>
      </c>
    </row>
    <row r="1047" spans="1:8" x14ac:dyDescent="0.25">
      <c r="A1047" s="1">
        <v>43922</v>
      </c>
      <c r="B1047" t="s">
        <v>88</v>
      </c>
      <c r="C1047" t="s">
        <v>48</v>
      </c>
      <c r="D1047">
        <v>23</v>
      </c>
      <c r="E1047">
        <v>44</v>
      </c>
      <c r="F1047">
        <v>-21</v>
      </c>
      <c r="G1047">
        <v>-0.47727272727272702</v>
      </c>
      <c r="H1047" t="s">
        <v>82</v>
      </c>
    </row>
    <row r="1048" spans="1:8" x14ac:dyDescent="0.25">
      <c r="A1048" s="1">
        <v>43922</v>
      </c>
      <c r="B1048" t="s">
        <v>88</v>
      </c>
      <c r="C1048" t="s">
        <v>50</v>
      </c>
      <c r="D1048">
        <v>64</v>
      </c>
      <c r="E1048">
        <v>70</v>
      </c>
      <c r="F1048">
        <v>-6</v>
      </c>
      <c r="G1048">
        <v>-8.5714285714285701E-2</v>
      </c>
      <c r="H1048" t="s">
        <v>82</v>
      </c>
    </row>
    <row r="1049" spans="1:8" x14ac:dyDescent="0.25">
      <c r="A1049" s="1">
        <v>43922</v>
      </c>
      <c r="B1049" t="s">
        <v>89</v>
      </c>
      <c r="C1049" t="s">
        <v>46</v>
      </c>
      <c r="D1049">
        <v>155</v>
      </c>
      <c r="E1049">
        <v>214</v>
      </c>
      <c r="F1049">
        <v>-59</v>
      </c>
      <c r="G1049">
        <v>-0.27570093457943901</v>
      </c>
      <c r="H1049" t="s">
        <v>82</v>
      </c>
    </row>
    <row r="1050" spans="1:8" x14ac:dyDescent="0.25">
      <c r="A1050" s="1">
        <v>43922</v>
      </c>
      <c r="B1050" t="s">
        <v>89</v>
      </c>
      <c r="C1050" t="s">
        <v>47</v>
      </c>
      <c r="D1050">
        <v>220</v>
      </c>
      <c r="E1050">
        <v>345</v>
      </c>
      <c r="F1050">
        <v>-125</v>
      </c>
      <c r="G1050">
        <v>-0.36231884057970998</v>
      </c>
      <c r="H1050" t="s">
        <v>82</v>
      </c>
    </row>
    <row r="1051" spans="1:8" x14ac:dyDescent="0.25">
      <c r="A1051" s="1">
        <v>43922</v>
      </c>
      <c r="B1051" t="s">
        <v>89</v>
      </c>
      <c r="C1051" t="s">
        <v>48</v>
      </c>
      <c r="D1051">
        <v>120</v>
      </c>
      <c r="E1051">
        <v>161</v>
      </c>
      <c r="F1051">
        <v>-41</v>
      </c>
      <c r="G1051">
        <v>-0.25465838509316802</v>
      </c>
      <c r="H1051" t="s">
        <v>82</v>
      </c>
    </row>
    <row r="1052" spans="1:8" x14ac:dyDescent="0.25">
      <c r="A1052" s="1">
        <v>43922</v>
      </c>
      <c r="B1052" t="s">
        <v>89</v>
      </c>
      <c r="C1052" t="s">
        <v>49</v>
      </c>
      <c r="D1052">
        <v>98</v>
      </c>
      <c r="E1052">
        <v>91</v>
      </c>
      <c r="F1052">
        <v>7</v>
      </c>
      <c r="G1052">
        <v>7.69230769230769E-2</v>
      </c>
      <c r="H1052" t="s">
        <v>82</v>
      </c>
    </row>
    <row r="1053" spans="1:8" x14ac:dyDescent="0.25">
      <c r="A1053" s="1">
        <v>43922</v>
      </c>
      <c r="B1053" t="s">
        <v>89</v>
      </c>
      <c r="C1053" t="s">
        <v>50</v>
      </c>
      <c r="D1053">
        <v>558</v>
      </c>
      <c r="E1053">
        <v>655</v>
      </c>
      <c r="F1053">
        <v>-97</v>
      </c>
      <c r="G1053">
        <v>-0.14809160305343499</v>
      </c>
      <c r="H1053" t="s">
        <v>82</v>
      </c>
    </row>
    <row r="1054" spans="1:8" x14ac:dyDescent="0.25">
      <c r="A1054" s="1">
        <v>43922</v>
      </c>
      <c r="B1054" t="s">
        <v>90</v>
      </c>
      <c r="C1054" t="s">
        <v>46</v>
      </c>
      <c r="D1054">
        <v>387</v>
      </c>
      <c r="E1054">
        <v>545</v>
      </c>
      <c r="F1054">
        <v>-158</v>
      </c>
      <c r="G1054">
        <v>-0.28990825688073402</v>
      </c>
      <c r="H1054" t="s">
        <v>82</v>
      </c>
    </row>
    <row r="1055" spans="1:8" x14ac:dyDescent="0.25">
      <c r="A1055" s="1">
        <v>43922</v>
      </c>
      <c r="B1055" t="s">
        <v>90</v>
      </c>
      <c r="C1055" t="s">
        <v>47</v>
      </c>
      <c r="D1055">
        <v>361</v>
      </c>
      <c r="E1055">
        <v>551</v>
      </c>
      <c r="F1055">
        <v>-190</v>
      </c>
      <c r="G1055">
        <v>-0.34482758620689702</v>
      </c>
      <c r="H1055" t="s">
        <v>82</v>
      </c>
    </row>
    <row r="1056" spans="1:8" x14ac:dyDescent="0.25">
      <c r="A1056" s="1">
        <v>43922</v>
      </c>
      <c r="B1056" t="s">
        <v>90</v>
      </c>
      <c r="C1056" t="s">
        <v>48</v>
      </c>
      <c r="D1056">
        <v>203</v>
      </c>
      <c r="E1056">
        <v>251</v>
      </c>
      <c r="F1056">
        <v>-48</v>
      </c>
      <c r="G1056">
        <v>-0.19123505976095601</v>
      </c>
      <c r="H1056" t="s">
        <v>82</v>
      </c>
    </row>
    <row r="1057" spans="1:8" x14ac:dyDescent="0.25">
      <c r="A1057" s="1">
        <v>43922</v>
      </c>
      <c r="B1057" t="s">
        <v>90</v>
      </c>
      <c r="C1057" t="s">
        <v>50</v>
      </c>
      <c r="D1057">
        <v>485</v>
      </c>
      <c r="E1057">
        <v>537</v>
      </c>
      <c r="F1057">
        <v>-52</v>
      </c>
      <c r="G1057">
        <v>-9.6834264432029804E-2</v>
      </c>
      <c r="H1057" t="s">
        <v>82</v>
      </c>
    </row>
    <row r="1058" spans="1:8" x14ac:dyDescent="0.25">
      <c r="A1058" s="1">
        <v>43922</v>
      </c>
      <c r="B1058" t="s">
        <v>91</v>
      </c>
      <c r="C1058" t="s">
        <v>46</v>
      </c>
      <c r="D1058">
        <v>39</v>
      </c>
      <c r="E1058">
        <v>46</v>
      </c>
      <c r="F1058">
        <v>-7</v>
      </c>
      <c r="G1058">
        <v>-0.15217391304347799</v>
      </c>
      <c r="H1058" t="s">
        <v>82</v>
      </c>
    </row>
    <row r="1059" spans="1:8" x14ac:dyDescent="0.25">
      <c r="A1059" s="1">
        <v>43922</v>
      </c>
      <c r="B1059" t="s">
        <v>91</v>
      </c>
      <c r="C1059" t="s">
        <v>47</v>
      </c>
      <c r="D1059">
        <v>82</v>
      </c>
      <c r="E1059">
        <v>143</v>
      </c>
      <c r="F1059">
        <v>-61</v>
      </c>
      <c r="G1059">
        <v>-0.42657342657342701</v>
      </c>
      <c r="H1059" t="s">
        <v>82</v>
      </c>
    </row>
    <row r="1060" spans="1:8" x14ac:dyDescent="0.25">
      <c r="A1060" s="1">
        <v>43922</v>
      </c>
      <c r="B1060" t="s">
        <v>91</v>
      </c>
      <c r="C1060" t="s">
        <v>48</v>
      </c>
      <c r="D1060">
        <v>73</v>
      </c>
      <c r="E1060">
        <v>108</v>
      </c>
      <c r="F1060">
        <v>-35</v>
      </c>
      <c r="G1060">
        <v>-0.32407407407407401</v>
      </c>
      <c r="H1060" t="s">
        <v>82</v>
      </c>
    </row>
    <row r="1061" spans="1:8" x14ac:dyDescent="0.25">
      <c r="A1061" s="1">
        <v>43922</v>
      </c>
      <c r="B1061" t="s">
        <v>91</v>
      </c>
      <c r="C1061" t="s">
        <v>50</v>
      </c>
      <c r="D1061">
        <v>293</v>
      </c>
      <c r="E1061">
        <v>431</v>
      </c>
      <c r="F1061">
        <v>-138</v>
      </c>
      <c r="G1061">
        <v>-0.320185614849188</v>
      </c>
      <c r="H1061" t="s">
        <v>82</v>
      </c>
    </row>
    <row r="1062" spans="1:8" x14ac:dyDescent="0.25">
      <c r="A1062" s="1">
        <v>43922</v>
      </c>
      <c r="B1062" t="s">
        <v>92</v>
      </c>
      <c r="C1062" t="s">
        <v>46</v>
      </c>
      <c r="D1062">
        <v>814</v>
      </c>
      <c r="E1062">
        <v>968</v>
      </c>
      <c r="F1062">
        <v>-154</v>
      </c>
      <c r="G1062">
        <v>-0.15909090909090901</v>
      </c>
      <c r="H1062" t="s">
        <v>82</v>
      </c>
    </row>
    <row r="1063" spans="1:8" x14ac:dyDescent="0.25">
      <c r="A1063" s="1">
        <v>43922</v>
      </c>
      <c r="B1063" t="s">
        <v>92</v>
      </c>
      <c r="C1063" t="s">
        <v>47</v>
      </c>
      <c r="D1063">
        <v>402</v>
      </c>
      <c r="E1063">
        <v>637</v>
      </c>
      <c r="F1063">
        <v>-235</v>
      </c>
      <c r="G1063">
        <v>-0.36891679748822598</v>
      </c>
      <c r="H1063" t="s">
        <v>82</v>
      </c>
    </row>
    <row r="1064" spans="1:8" x14ac:dyDescent="0.25">
      <c r="A1064" s="1">
        <v>43922</v>
      </c>
      <c r="B1064" t="s">
        <v>92</v>
      </c>
      <c r="C1064" t="s">
        <v>48</v>
      </c>
      <c r="D1064">
        <v>445</v>
      </c>
      <c r="E1064">
        <v>600</v>
      </c>
      <c r="F1064">
        <v>-155</v>
      </c>
      <c r="G1064">
        <v>-0.25833333333333303</v>
      </c>
      <c r="H1064" t="s">
        <v>82</v>
      </c>
    </row>
    <row r="1065" spans="1:8" x14ac:dyDescent="0.25">
      <c r="A1065" s="1">
        <v>43922</v>
      </c>
      <c r="B1065" t="s">
        <v>92</v>
      </c>
      <c r="C1065" t="s">
        <v>50</v>
      </c>
      <c r="D1065">
        <v>646</v>
      </c>
      <c r="E1065">
        <v>830</v>
      </c>
      <c r="F1065">
        <v>-184</v>
      </c>
      <c r="G1065">
        <v>-0.22168674698795199</v>
      </c>
      <c r="H1065" t="s">
        <v>82</v>
      </c>
    </row>
    <row r="1066" spans="1:8" x14ac:dyDescent="0.25">
      <c r="A1066" s="1">
        <v>43922</v>
      </c>
      <c r="B1066" t="s">
        <v>93</v>
      </c>
      <c r="C1066" t="s">
        <v>46</v>
      </c>
      <c r="D1066">
        <v>12</v>
      </c>
      <c r="E1066">
        <v>26</v>
      </c>
      <c r="F1066">
        <v>-14</v>
      </c>
      <c r="G1066">
        <v>-0.53846153846153799</v>
      </c>
      <c r="H1066" t="s">
        <v>82</v>
      </c>
    </row>
    <row r="1067" spans="1:8" x14ac:dyDescent="0.25">
      <c r="A1067" s="1">
        <v>43922</v>
      </c>
      <c r="B1067" t="s">
        <v>93</v>
      </c>
      <c r="C1067" t="s">
        <v>47</v>
      </c>
      <c r="D1067">
        <v>252</v>
      </c>
      <c r="E1067">
        <v>348</v>
      </c>
      <c r="F1067">
        <v>-96</v>
      </c>
      <c r="G1067">
        <v>-0.27586206896551702</v>
      </c>
      <c r="H1067" t="s">
        <v>82</v>
      </c>
    </row>
    <row r="1068" spans="1:8" x14ac:dyDescent="0.25">
      <c r="A1068" s="1">
        <v>43922</v>
      </c>
      <c r="B1068" t="s">
        <v>93</v>
      </c>
      <c r="C1068" t="s">
        <v>48</v>
      </c>
      <c r="D1068">
        <v>66</v>
      </c>
      <c r="E1068">
        <v>90</v>
      </c>
      <c r="F1068">
        <v>-24</v>
      </c>
      <c r="G1068">
        <v>-0.266666666666667</v>
      </c>
      <c r="H1068" t="s">
        <v>82</v>
      </c>
    </row>
    <row r="1069" spans="1:8" x14ac:dyDescent="0.25">
      <c r="A1069" s="1">
        <v>43922</v>
      </c>
      <c r="B1069" t="s">
        <v>93</v>
      </c>
      <c r="C1069" t="s">
        <v>50</v>
      </c>
      <c r="D1069">
        <v>445</v>
      </c>
      <c r="E1069">
        <v>636</v>
      </c>
      <c r="F1069">
        <v>-191</v>
      </c>
      <c r="G1069">
        <v>-0.30031446540880502</v>
      </c>
      <c r="H1069" t="s">
        <v>82</v>
      </c>
    </row>
    <row r="1070" spans="1:8" x14ac:dyDescent="0.25">
      <c r="A1070" s="1">
        <v>43922</v>
      </c>
      <c r="B1070" t="s">
        <v>94</v>
      </c>
      <c r="C1070" t="s">
        <v>46</v>
      </c>
      <c r="D1070">
        <v>164</v>
      </c>
      <c r="E1070">
        <v>192</v>
      </c>
      <c r="F1070">
        <v>-28</v>
      </c>
      <c r="G1070">
        <v>-0.14583333333333301</v>
      </c>
      <c r="H1070" t="s">
        <v>82</v>
      </c>
    </row>
    <row r="1071" spans="1:8" x14ac:dyDescent="0.25">
      <c r="A1071" s="1">
        <v>43922</v>
      </c>
      <c r="B1071" t="s">
        <v>94</v>
      </c>
      <c r="C1071" t="s">
        <v>47</v>
      </c>
      <c r="D1071">
        <v>63</v>
      </c>
      <c r="E1071">
        <v>178</v>
      </c>
      <c r="F1071">
        <v>-115</v>
      </c>
      <c r="G1071">
        <v>-0.64606741573033699</v>
      </c>
      <c r="H1071" t="s">
        <v>82</v>
      </c>
    </row>
    <row r="1072" spans="1:8" x14ac:dyDescent="0.25">
      <c r="A1072" s="1">
        <v>43922</v>
      </c>
      <c r="B1072" t="s">
        <v>94</v>
      </c>
      <c r="C1072" t="s">
        <v>48</v>
      </c>
      <c r="D1072">
        <v>61</v>
      </c>
      <c r="E1072">
        <v>163</v>
      </c>
      <c r="F1072">
        <v>-102</v>
      </c>
      <c r="G1072">
        <v>-0.625766871165644</v>
      </c>
      <c r="H1072" t="s">
        <v>82</v>
      </c>
    </row>
    <row r="1073" spans="1:8" x14ac:dyDescent="0.25">
      <c r="A1073" s="1">
        <v>43922</v>
      </c>
      <c r="B1073" t="s">
        <v>94</v>
      </c>
      <c r="C1073" t="s">
        <v>50</v>
      </c>
      <c r="D1073">
        <v>175</v>
      </c>
      <c r="E1073">
        <v>451</v>
      </c>
      <c r="F1073">
        <v>-276</v>
      </c>
      <c r="G1073">
        <v>-0.61197339246119697</v>
      </c>
      <c r="H1073" t="s">
        <v>82</v>
      </c>
    </row>
    <row r="1074" spans="1:8" x14ac:dyDescent="0.25">
      <c r="A1074" s="1">
        <v>43922</v>
      </c>
      <c r="B1074" t="s">
        <v>95</v>
      </c>
      <c r="C1074" t="s">
        <v>46</v>
      </c>
      <c r="D1074">
        <v>118</v>
      </c>
      <c r="E1074">
        <v>224</v>
      </c>
      <c r="F1074">
        <v>-106</v>
      </c>
      <c r="G1074">
        <v>-0.47321428571428598</v>
      </c>
      <c r="H1074" t="s">
        <v>82</v>
      </c>
    </row>
    <row r="1075" spans="1:8" x14ac:dyDescent="0.25">
      <c r="A1075" s="1">
        <v>43922</v>
      </c>
      <c r="B1075" t="s">
        <v>95</v>
      </c>
      <c r="C1075" t="s">
        <v>47</v>
      </c>
      <c r="D1075">
        <v>368</v>
      </c>
      <c r="E1075">
        <v>902</v>
      </c>
      <c r="F1075">
        <v>-534</v>
      </c>
      <c r="G1075">
        <v>-0.59201773835920202</v>
      </c>
      <c r="H1075" t="s">
        <v>82</v>
      </c>
    </row>
    <row r="1076" spans="1:8" x14ac:dyDescent="0.25">
      <c r="A1076" s="1">
        <v>43922</v>
      </c>
      <c r="B1076" t="s">
        <v>95</v>
      </c>
      <c r="C1076" t="s">
        <v>48</v>
      </c>
      <c r="D1076">
        <v>134</v>
      </c>
      <c r="E1076">
        <v>295</v>
      </c>
      <c r="F1076">
        <v>-161</v>
      </c>
      <c r="G1076">
        <v>-0.54576271186440695</v>
      </c>
      <c r="H1076" t="s">
        <v>82</v>
      </c>
    </row>
    <row r="1077" spans="1:8" x14ac:dyDescent="0.25">
      <c r="A1077" s="1">
        <v>43922</v>
      </c>
      <c r="B1077" t="s">
        <v>95</v>
      </c>
      <c r="C1077" t="s">
        <v>50</v>
      </c>
      <c r="D1077">
        <v>1026</v>
      </c>
      <c r="E1077">
        <v>2223</v>
      </c>
      <c r="F1077">
        <v>-1197</v>
      </c>
      <c r="G1077">
        <v>-0.53846153846153799</v>
      </c>
      <c r="H1077" t="s">
        <v>82</v>
      </c>
    </row>
    <row r="1078" spans="1:8" x14ac:dyDescent="0.25">
      <c r="A1078" s="1">
        <v>43922</v>
      </c>
      <c r="B1078" t="s">
        <v>13</v>
      </c>
      <c r="C1078" t="s">
        <v>46</v>
      </c>
      <c r="D1078">
        <v>148</v>
      </c>
      <c r="E1078">
        <v>183</v>
      </c>
      <c r="F1078">
        <v>-35</v>
      </c>
      <c r="G1078">
        <v>-0.191256830601093</v>
      </c>
      <c r="H1078" t="s">
        <v>82</v>
      </c>
    </row>
    <row r="1079" spans="1:8" x14ac:dyDescent="0.25">
      <c r="A1079" s="1">
        <v>43922</v>
      </c>
      <c r="B1079" t="s">
        <v>13</v>
      </c>
      <c r="C1079" t="s">
        <v>47</v>
      </c>
      <c r="D1079">
        <v>82</v>
      </c>
      <c r="E1079">
        <v>107</v>
      </c>
      <c r="F1079">
        <v>-25</v>
      </c>
      <c r="G1079">
        <v>-0.233644859813084</v>
      </c>
      <c r="H1079" t="s">
        <v>82</v>
      </c>
    </row>
    <row r="1080" spans="1:8" x14ac:dyDescent="0.25">
      <c r="A1080" s="1">
        <v>43922</v>
      </c>
      <c r="B1080" t="s">
        <v>13</v>
      </c>
      <c r="C1080" t="s">
        <v>48</v>
      </c>
      <c r="D1080">
        <v>41</v>
      </c>
      <c r="E1080">
        <v>67</v>
      </c>
      <c r="F1080">
        <v>-26</v>
      </c>
      <c r="G1080">
        <v>-0.38805970149253699</v>
      </c>
      <c r="H1080" t="s">
        <v>82</v>
      </c>
    </row>
    <row r="1081" spans="1:8" x14ac:dyDescent="0.25">
      <c r="A1081" s="1">
        <v>43922</v>
      </c>
      <c r="B1081" t="s">
        <v>13</v>
      </c>
      <c r="C1081" t="s">
        <v>50</v>
      </c>
      <c r="D1081">
        <v>94</v>
      </c>
      <c r="E1081">
        <v>98</v>
      </c>
      <c r="F1081">
        <v>-4</v>
      </c>
      <c r="G1081">
        <v>-4.08163265306122E-2</v>
      </c>
      <c r="H1081" t="s">
        <v>82</v>
      </c>
    </row>
    <row r="1082" spans="1:8" x14ac:dyDescent="0.25">
      <c r="A1082" s="1">
        <v>43922</v>
      </c>
      <c r="B1082" t="s">
        <v>96</v>
      </c>
      <c r="C1082" t="s">
        <v>46</v>
      </c>
      <c r="D1082">
        <v>433</v>
      </c>
      <c r="E1082">
        <v>507</v>
      </c>
      <c r="F1082">
        <v>-74</v>
      </c>
      <c r="G1082">
        <v>-0.145956607495069</v>
      </c>
      <c r="H1082" t="s">
        <v>82</v>
      </c>
    </row>
    <row r="1083" spans="1:8" x14ac:dyDescent="0.25">
      <c r="A1083" s="1">
        <v>43922</v>
      </c>
      <c r="B1083" t="s">
        <v>96</v>
      </c>
      <c r="C1083" t="s">
        <v>47</v>
      </c>
      <c r="D1083">
        <v>217</v>
      </c>
      <c r="E1083">
        <v>262</v>
      </c>
      <c r="F1083">
        <v>-45</v>
      </c>
      <c r="G1083">
        <v>-0.17175572519084001</v>
      </c>
      <c r="H1083" t="s">
        <v>82</v>
      </c>
    </row>
    <row r="1084" spans="1:8" x14ac:dyDescent="0.25">
      <c r="A1084" s="1">
        <v>43922</v>
      </c>
      <c r="B1084" t="s">
        <v>96</v>
      </c>
      <c r="C1084" t="s">
        <v>48</v>
      </c>
      <c r="D1084">
        <v>170</v>
      </c>
      <c r="E1084">
        <v>204</v>
      </c>
      <c r="F1084">
        <v>-34</v>
      </c>
      <c r="G1084">
        <v>-0.16666666666666699</v>
      </c>
      <c r="H1084" t="s">
        <v>82</v>
      </c>
    </row>
    <row r="1085" spans="1:8" x14ac:dyDescent="0.25">
      <c r="A1085" s="1">
        <v>43922</v>
      </c>
      <c r="B1085" t="s">
        <v>96</v>
      </c>
      <c r="C1085" t="s">
        <v>50</v>
      </c>
      <c r="D1085">
        <v>297</v>
      </c>
      <c r="E1085">
        <v>275</v>
      </c>
      <c r="F1085">
        <v>22</v>
      </c>
      <c r="G1085">
        <v>0.08</v>
      </c>
      <c r="H1085" t="s">
        <v>82</v>
      </c>
    </row>
    <row r="1086" spans="1:8" x14ac:dyDescent="0.25">
      <c r="A1086" s="1">
        <v>43922</v>
      </c>
      <c r="B1086" t="s">
        <v>97</v>
      </c>
      <c r="C1086" t="s">
        <v>46</v>
      </c>
      <c r="D1086">
        <v>255</v>
      </c>
      <c r="E1086">
        <v>321</v>
      </c>
      <c r="F1086">
        <v>-66</v>
      </c>
      <c r="G1086">
        <v>-0.20560747663551401</v>
      </c>
      <c r="H1086" t="s">
        <v>82</v>
      </c>
    </row>
    <row r="1087" spans="1:8" x14ac:dyDescent="0.25">
      <c r="A1087" s="1">
        <v>43922</v>
      </c>
      <c r="B1087" t="s">
        <v>97</v>
      </c>
      <c r="C1087" t="s">
        <v>47</v>
      </c>
      <c r="D1087">
        <v>328</v>
      </c>
      <c r="E1087">
        <v>506</v>
      </c>
      <c r="F1087">
        <v>-178</v>
      </c>
      <c r="G1087">
        <v>-0.35177865612648201</v>
      </c>
      <c r="H1087" t="s">
        <v>82</v>
      </c>
    </row>
    <row r="1088" spans="1:8" x14ac:dyDescent="0.25">
      <c r="A1088" s="1">
        <v>43922</v>
      </c>
      <c r="B1088" t="s">
        <v>97</v>
      </c>
      <c r="C1088" t="s">
        <v>48</v>
      </c>
      <c r="D1088">
        <v>197</v>
      </c>
      <c r="E1088">
        <v>282</v>
      </c>
      <c r="F1088">
        <v>-85</v>
      </c>
      <c r="G1088">
        <v>-0.30141843971631199</v>
      </c>
      <c r="H1088" t="s">
        <v>82</v>
      </c>
    </row>
    <row r="1089" spans="1:8" x14ac:dyDescent="0.25">
      <c r="A1089" s="1">
        <v>43922</v>
      </c>
      <c r="B1089" t="s">
        <v>97</v>
      </c>
      <c r="C1089" t="s">
        <v>50</v>
      </c>
      <c r="D1089">
        <v>544</v>
      </c>
      <c r="E1089">
        <v>663</v>
      </c>
      <c r="F1089">
        <v>-119</v>
      </c>
      <c r="G1089">
        <v>-0.17948717948717899</v>
      </c>
      <c r="H1089" t="s">
        <v>82</v>
      </c>
    </row>
    <row r="1090" spans="1:8" x14ac:dyDescent="0.25">
      <c r="A1090" s="1">
        <v>43952</v>
      </c>
      <c r="B1090" t="s">
        <v>81</v>
      </c>
      <c r="C1090" t="s">
        <v>46</v>
      </c>
      <c r="D1090">
        <v>4022</v>
      </c>
      <c r="E1090">
        <v>4001.7619047619</v>
      </c>
      <c r="F1090">
        <v>20.238095238095401</v>
      </c>
      <c r="G1090">
        <v>5.0572961909635498E-3</v>
      </c>
      <c r="H1090" t="s">
        <v>82</v>
      </c>
    </row>
    <row r="1091" spans="1:8" x14ac:dyDescent="0.25">
      <c r="A1091" s="1">
        <v>43952</v>
      </c>
      <c r="B1091" t="s">
        <v>81</v>
      </c>
      <c r="C1091" t="s">
        <v>47</v>
      </c>
      <c r="D1091">
        <v>2416</v>
      </c>
      <c r="E1091">
        <v>4739.1428571428596</v>
      </c>
      <c r="F1091">
        <v>-2323.1428571428601</v>
      </c>
      <c r="G1091">
        <v>-0.490203171158136</v>
      </c>
      <c r="H1091" t="s">
        <v>82</v>
      </c>
    </row>
    <row r="1092" spans="1:8" x14ac:dyDescent="0.25">
      <c r="A1092" s="1">
        <v>43952</v>
      </c>
      <c r="B1092" t="s">
        <v>81</v>
      </c>
      <c r="C1092" t="s">
        <v>48</v>
      </c>
      <c r="D1092">
        <v>1753</v>
      </c>
      <c r="E1092">
        <v>2821.9523809523798</v>
      </c>
      <c r="F1092">
        <v>-1068.9523809523801</v>
      </c>
      <c r="G1092">
        <v>-0.37879887278311197</v>
      </c>
      <c r="H1092" t="s">
        <v>82</v>
      </c>
    </row>
    <row r="1093" spans="1:8" x14ac:dyDescent="0.25">
      <c r="A1093" s="1">
        <v>43952</v>
      </c>
      <c r="B1093" t="s">
        <v>81</v>
      </c>
      <c r="C1093" t="s">
        <v>49</v>
      </c>
      <c r="D1093">
        <v>177</v>
      </c>
      <c r="E1093">
        <v>1356.2380952381</v>
      </c>
      <c r="F1093">
        <v>-1179.2380952381</v>
      </c>
      <c r="G1093">
        <v>-0.86949194199641899</v>
      </c>
      <c r="H1093" t="s">
        <v>82</v>
      </c>
    </row>
    <row r="1094" spans="1:8" x14ac:dyDescent="0.25">
      <c r="A1094" s="1">
        <v>43952</v>
      </c>
      <c r="B1094" t="s">
        <v>81</v>
      </c>
      <c r="C1094" t="s">
        <v>50</v>
      </c>
      <c r="D1094">
        <v>5992</v>
      </c>
      <c r="E1094">
        <v>9576</v>
      </c>
      <c r="F1094">
        <v>-3584</v>
      </c>
      <c r="G1094">
        <v>-0.37426900584795297</v>
      </c>
      <c r="H1094" t="s">
        <v>82</v>
      </c>
    </row>
    <row r="1095" spans="1:8" x14ac:dyDescent="0.25">
      <c r="A1095" s="1">
        <v>43952</v>
      </c>
      <c r="B1095" t="s">
        <v>84</v>
      </c>
      <c r="C1095" t="s">
        <v>46</v>
      </c>
      <c r="D1095">
        <v>24</v>
      </c>
      <c r="E1095">
        <v>30.761904761904798</v>
      </c>
      <c r="F1095">
        <v>-6.7619047619047601</v>
      </c>
      <c r="G1095">
        <v>-0.21981424148606801</v>
      </c>
      <c r="H1095" t="s">
        <v>82</v>
      </c>
    </row>
    <row r="1096" spans="1:8" x14ac:dyDescent="0.25">
      <c r="A1096" s="1">
        <v>43952</v>
      </c>
      <c r="B1096" t="s">
        <v>84</v>
      </c>
      <c r="C1096" t="s">
        <v>47</v>
      </c>
      <c r="D1096">
        <v>37</v>
      </c>
      <c r="E1096">
        <v>72.380952380952394</v>
      </c>
      <c r="F1096">
        <v>-35.380952380952401</v>
      </c>
      <c r="G1096">
        <v>-0.48881578947368398</v>
      </c>
      <c r="H1096" t="s">
        <v>82</v>
      </c>
    </row>
    <row r="1097" spans="1:8" x14ac:dyDescent="0.25">
      <c r="A1097" s="1">
        <v>43952</v>
      </c>
      <c r="B1097" t="s">
        <v>84</v>
      </c>
      <c r="C1097" t="s">
        <v>48</v>
      </c>
      <c r="D1097">
        <v>42</v>
      </c>
      <c r="E1097">
        <v>52.476190476190503</v>
      </c>
      <c r="F1097">
        <v>-10.476190476190499</v>
      </c>
      <c r="G1097">
        <v>-0.199637023593466</v>
      </c>
      <c r="H1097" t="s">
        <v>82</v>
      </c>
    </row>
    <row r="1098" spans="1:8" x14ac:dyDescent="0.25">
      <c r="A1098" s="1">
        <v>43952</v>
      </c>
      <c r="B1098" t="s">
        <v>84</v>
      </c>
      <c r="C1098" t="s">
        <v>50</v>
      </c>
      <c r="D1098">
        <v>53</v>
      </c>
      <c r="E1098">
        <v>57</v>
      </c>
      <c r="F1098">
        <v>-4</v>
      </c>
      <c r="G1098">
        <v>-7.0175438596491196E-2</v>
      </c>
      <c r="H1098" t="s">
        <v>82</v>
      </c>
    </row>
    <row r="1099" spans="1:8" x14ac:dyDescent="0.25">
      <c r="A1099" s="1">
        <v>43952</v>
      </c>
      <c r="B1099" t="s">
        <v>85</v>
      </c>
      <c r="C1099" t="s">
        <v>46</v>
      </c>
      <c r="D1099">
        <v>159</v>
      </c>
      <c r="E1099">
        <v>157.42857142857099</v>
      </c>
      <c r="F1099">
        <v>1.5714285714285801</v>
      </c>
      <c r="G1099">
        <v>9.9818511796733993E-3</v>
      </c>
      <c r="H1099" t="s">
        <v>82</v>
      </c>
    </row>
    <row r="1100" spans="1:8" x14ac:dyDescent="0.25">
      <c r="A1100" s="1">
        <v>43952</v>
      </c>
      <c r="B1100" t="s">
        <v>85</v>
      </c>
      <c r="C1100" t="s">
        <v>47</v>
      </c>
      <c r="D1100">
        <v>37</v>
      </c>
      <c r="E1100">
        <v>72.380952380952394</v>
      </c>
      <c r="F1100">
        <v>-35.380952380952401</v>
      </c>
      <c r="G1100">
        <v>-0.48881578947368398</v>
      </c>
      <c r="H1100" t="s">
        <v>82</v>
      </c>
    </row>
    <row r="1101" spans="1:8" x14ac:dyDescent="0.25">
      <c r="A1101" s="1">
        <v>43952</v>
      </c>
      <c r="B1101" t="s">
        <v>85</v>
      </c>
      <c r="C1101" t="s">
        <v>48</v>
      </c>
      <c r="D1101">
        <v>85</v>
      </c>
      <c r="E1101">
        <v>103.142857142857</v>
      </c>
      <c r="F1101">
        <v>-18.1428571428571</v>
      </c>
      <c r="G1101">
        <v>-0.17590027700831001</v>
      </c>
      <c r="H1101" t="s">
        <v>82</v>
      </c>
    </row>
    <row r="1102" spans="1:8" x14ac:dyDescent="0.25">
      <c r="A1102" s="1">
        <v>43952</v>
      </c>
      <c r="B1102" t="s">
        <v>85</v>
      </c>
      <c r="C1102" t="s">
        <v>50</v>
      </c>
      <c r="D1102">
        <v>7</v>
      </c>
      <c r="E1102">
        <v>4.5238095238095202</v>
      </c>
      <c r="F1102">
        <v>2.4761904761904798</v>
      </c>
      <c r="G1102">
        <v>0.54736842105263195</v>
      </c>
      <c r="H1102" t="s">
        <v>82</v>
      </c>
    </row>
    <row r="1103" spans="1:8" x14ac:dyDescent="0.25">
      <c r="A1103" s="1">
        <v>43952</v>
      </c>
      <c r="B1103" t="s">
        <v>86</v>
      </c>
      <c r="C1103" t="s">
        <v>46</v>
      </c>
      <c r="D1103">
        <v>89</v>
      </c>
      <c r="E1103">
        <v>125.761904761905</v>
      </c>
      <c r="F1103">
        <v>-36.761904761904802</v>
      </c>
      <c r="G1103">
        <v>-0.292313517606967</v>
      </c>
      <c r="H1103" t="s">
        <v>82</v>
      </c>
    </row>
    <row r="1104" spans="1:8" x14ac:dyDescent="0.25">
      <c r="A1104" s="1">
        <v>43952</v>
      </c>
      <c r="B1104" t="s">
        <v>86</v>
      </c>
      <c r="C1104" t="s">
        <v>47</v>
      </c>
      <c r="D1104">
        <v>129</v>
      </c>
      <c r="E1104">
        <v>221.666666666667</v>
      </c>
      <c r="F1104">
        <v>-92.6666666666667</v>
      </c>
      <c r="G1104">
        <v>-0.418045112781955</v>
      </c>
      <c r="H1104" t="s">
        <v>82</v>
      </c>
    </row>
    <row r="1105" spans="1:8" x14ac:dyDescent="0.25">
      <c r="A1105" s="1">
        <v>43952</v>
      </c>
      <c r="B1105" t="s">
        <v>86</v>
      </c>
      <c r="C1105" t="s">
        <v>48</v>
      </c>
      <c r="D1105">
        <v>53</v>
      </c>
      <c r="E1105">
        <v>167.38095238095201</v>
      </c>
      <c r="F1105">
        <v>-114.380952380952</v>
      </c>
      <c r="G1105">
        <v>-0.68335704125177799</v>
      </c>
      <c r="H1105" t="s">
        <v>82</v>
      </c>
    </row>
    <row r="1106" spans="1:8" x14ac:dyDescent="0.25">
      <c r="A1106" s="1">
        <v>43952</v>
      </c>
      <c r="B1106" t="s">
        <v>86</v>
      </c>
      <c r="C1106" t="s">
        <v>49</v>
      </c>
      <c r="D1106">
        <v>36</v>
      </c>
      <c r="E1106">
        <v>1031.42857142857</v>
      </c>
      <c r="F1106">
        <v>-995.42857142857099</v>
      </c>
      <c r="G1106">
        <v>-0.96509695290858699</v>
      </c>
      <c r="H1106" t="s">
        <v>82</v>
      </c>
    </row>
    <row r="1107" spans="1:8" x14ac:dyDescent="0.25">
      <c r="A1107" s="1">
        <v>43952</v>
      </c>
      <c r="B1107" t="s">
        <v>86</v>
      </c>
      <c r="C1107" t="s">
        <v>50</v>
      </c>
      <c r="D1107">
        <v>1432</v>
      </c>
      <c r="E1107">
        <v>1925.3333333333301</v>
      </c>
      <c r="F1107">
        <v>-493.33333333333297</v>
      </c>
      <c r="G1107">
        <v>-0.25623268698060903</v>
      </c>
      <c r="H1107" t="s">
        <v>82</v>
      </c>
    </row>
    <row r="1108" spans="1:8" x14ac:dyDescent="0.25">
      <c r="A1108" s="1">
        <v>43952</v>
      </c>
      <c r="B1108" t="s">
        <v>87</v>
      </c>
      <c r="C1108" t="s">
        <v>46</v>
      </c>
      <c r="D1108">
        <v>555</v>
      </c>
      <c r="E1108">
        <v>515.71428571428601</v>
      </c>
      <c r="F1108">
        <v>39.285714285714299</v>
      </c>
      <c r="G1108">
        <v>7.6177285318559704E-2</v>
      </c>
      <c r="H1108" t="s">
        <v>82</v>
      </c>
    </row>
    <row r="1109" spans="1:8" x14ac:dyDescent="0.25">
      <c r="A1109" s="1">
        <v>43952</v>
      </c>
      <c r="B1109" t="s">
        <v>87</v>
      </c>
      <c r="C1109" t="s">
        <v>47</v>
      </c>
      <c r="D1109">
        <v>206</v>
      </c>
      <c r="E1109">
        <v>548.28571428571399</v>
      </c>
      <c r="F1109">
        <v>-342.28571428571399</v>
      </c>
      <c r="G1109">
        <v>-0.62428348097967701</v>
      </c>
      <c r="H1109" t="s">
        <v>82</v>
      </c>
    </row>
    <row r="1110" spans="1:8" x14ac:dyDescent="0.25">
      <c r="A1110" s="1">
        <v>43952</v>
      </c>
      <c r="B1110" t="s">
        <v>87</v>
      </c>
      <c r="C1110" t="s">
        <v>48</v>
      </c>
      <c r="D1110">
        <v>138</v>
      </c>
      <c r="E1110">
        <v>333.857142857143</v>
      </c>
      <c r="F1110">
        <v>-195.857142857143</v>
      </c>
      <c r="G1110">
        <v>-0.58664955070603297</v>
      </c>
      <c r="H1110" t="s">
        <v>82</v>
      </c>
    </row>
    <row r="1111" spans="1:8" x14ac:dyDescent="0.25">
      <c r="A1111" s="1">
        <v>43952</v>
      </c>
      <c r="B1111" t="s">
        <v>87</v>
      </c>
      <c r="C1111" t="s">
        <v>49</v>
      </c>
      <c r="D1111">
        <v>91</v>
      </c>
      <c r="E1111">
        <v>238.857142857143</v>
      </c>
      <c r="F1111">
        <v>-147.857142857143</v>
      </c>
      <c r="G1111">
        <v>-0.61901913875598102</v>
      </c>
      <c r="H1111" t="s">
        <v>82</v>
      </c>
    </row>
    <row r="1112" spans="1:8" x14ac:dyDescent="0.25">
      <c r="A1112" s="1">
        <v>43952</v>
      </c>
      <c r="B1112" t="s">
        <v>87</v>
      </c>
      <c r="C1112" t="s">
        <v>50</v>
      </c>
      <c r="D1112">
        <v>569</v>
      </c>
      <c r="E1112">
        <v>1011.52380952381</v>
      </c>
      <c r="F1112">
        <v>-442.52380952380997</v>
      </c>
      <c r="G1112">
        <v>-0.43748234629507599</v>
      </c>
      <c r="H1112" t="s">
        <v>82</v>
      </c>
    </row>
    <row r="1113" spans="1:8" x14ac:dyDescent="0.25">
      <c r="A1113" s="1">
        <v>43952</v>
      </c>
      <c r="B1113" t="s">
        <v>88</v>
      </c>
      <c r="C1113" t="s">
        <v>46</v>
      </c>
      <c r="D1113">
        <v>17</v>
      </c>
      <c r="E1113">
        <v>15.380952380952399</v>
      </c>
      <c r="F1113">
        <v>1.61904761904762</v>
      </c>
      <c r="G1113">
        <v>0.105263157894737</v>
      </c>
      <c r="H1113" t="s">
        <v>82</v>
      </c>
    </row>
    <row r="1114" spans="1:8" x14ac:dyDescent="0.25">
      <c r="A1114" s="1">
        <v>43952</v>
      </c>
      <c r="B1114" t="s">
        <v>88</v>
      </c>
      <c r="C1114" t="s">
        <v>47</v>
      </c>
      <c r="D1114">
        <v>48</v>
      </c>
      <c r="E1114">
        <v>104.95238095238101</v>
      </c>
      <c r="F1114">
        <v>-56.952380952380899</v>
      </c>
      <c r="G1114">
        <v>-0.54264972776769504</v>
      </c>
      <c r="H1114" t="s">
        <v>82</v>
      </c>
    </row>
    <row r="1115" spans="1:8" x14ac:dyDescent="0.25">
      <c r="A1115" s="1">
        <v>43952</v>
      </c>
      <c r="B1115" t="s">
        <v>88</v>
      </c>
      <c r="C1115" t="s">
        <v>48</v>
      </c>
      <c r="D1115">
        <v>16</v>
      </c>
      <c r="E1115">
        <v>38</v>
      </c>
      <c r="F1115">
        <v>-22</v>
      </c>
      <c r="G1115">
        <v>-0.57894736842105299</v>
      </c>
      <c r="H1115" t="s">
        <v>82</v>
      </c>
    </row>
    <row r="1116" spans="1:8" x14ac:dyDescent="0.25">
      <c r="A1116" s="1">
        <v>43952</v>
      </c>
      <c r="B1116" t="s">
        <v>88</v>
      </c>
      <c r="C1116" t="s">
        <v>50</v>
      </c>
      <c r="D1116">
        <v>49</v>
      </c>
      <c r="E1116">
        <v>72.380952380952394</v>
      </c>
      <c r="F1116">
        <v>-23.380952380952401</v>
      </c>
      <c r="G1116">
        <v>-0.32302631578947399</v>
      </c>
      <c r="H1116" t="s">
        <v>82</v>
      </c>
    </row>
    <row r="1117" spans="1:8" x14ac:dyDescent="0.25">
      <c r="A1117" s="1">
        <v>43952</v>
      </c>
      <c r="B1117" t="s">
        <v>89</v>
      </c>
      <c r="C1117" t="s">
        <v>46</v>
      </c>
      <c r="D1117">
        <v>175</v>
      </c>
      <c r="E1117">
        <v>195.42857142857099</v>
      </c>
      <c r="F1117">
        <v>-20.428571428571399</v>
      </c>
      <c r="G1117">
        <v>-0.10453216374269</v>
      </c>
      <c r="H1117" t="s">
        <v>82</v>
      </c>
    </row>
    <row r="1118" spans="1:8" x14ac:dyDescent="0.25">
      <c r="A1118" s="1">
        <v>43952</v>
      </c>
      <c r="B1118" t="s">
        <v>89</v>
      </c>
      <c r="C1118" t="s">
        <v>47</v>
      </c>
      <c r="D1118">
        <v>152</v>
      </c>
      <c r="E1118">
        <v>282.28571428571399</v>
      </c>
      <c r="F1118">
        <v>-130.28571428571399</v>
      </c>
      <c r="G1118">
        <v>-0.46153846153846201</v>
      </c>
      <c r="H1118" t="s">
        <v>82</v>
      </c>
    </row>
    <row r="1119" spans="1:8" x14ac:dyDescent="0.25">
      <c r="A1119" s="1">
        <v>43952</v>
      </c>
      <c r="B1119" t="s">
        <v>89</v>
      </c>
      <c r="C1119" t="s">
        <v>48</v>
      </c>
      <c r="D1119">
        <v>114</v>
      </c>
      <c r="E1119">
        <v>144.76190476190499</v>
      </c>
      <c r="F1119">
        <v>-30.761904761904798</v>
      </c>
      <c r="G1119">
        <v>-0.21249999999999999</v>
      </c>
      <c r="H1119" t="s">
        <v>82</v>
      </c>
    </row>
    <row r="1120" spans="1:8" x14ac:dyDescent="0.25">
      <c r="A1120" s="1">
        <v>43952</v>
      </c>
      <c r="B1120" t="s">
        <v>89</v>
      </c>
      <c r="C1120" t="s">
        <v>49</v>
      </c>
      <c r="D1120">
        <v>50</v>
      </c>
      <c r="E1120">
        <v>85.952380952380906</v>
      </c>
      <c r="F1120">
        <v>-35.952380952380899</v>
      </c>
      <c r="G1120">
        <v>-0.41828254847645402</v>
      </c>
      <c r="H1120" t="s">
        <v>82</v>
      </c>
    </row>
    <row r="1121" spans="1:8" x14ac:dyDescent="0.25">
      <c r="A1121" s="1">
        <v>43952</v>
      </c>
      <c r="B1121" t="s">
        <v>89</v>
      </c>
      <c r="C1121" t="s">
        <v>50</v>
      </c>
      <c r="D1121">
        <v>501</v>
      </c>
      <c r="E1121">
        <v>632.42857142857099</v>
      </c>
      <c r="F1121">
        <v>-131.42857142857099</v>
      </c>
      <c r="G1121">
        <v>-0.20781567653038199</v>
      </c>
      <c r="H1121" t="s">
        <v>82</v>
      </c>
    </row>
    <row r="1122" spans="1:8" x14ac:dyDescent="0.25">
      <c r="A1122" s="1">
        <v>43952</v>
      </c>
      <c r="B1122" t="s">
        <v>90</v>
      </c>
      <c r="C1122" t="s">
        <v>46</v>
      </c>
      <c r="D1122">
        <v>495</v>
      </c>
      <c r="E1122">
        <v>522.95238095238096</v>
      </c>
      <c r="F1122">
        <v>-27.952380952380999</v>
      </c>
      <c r="G1122">
        <v>-5.3451101802950297E-2</v>
      </c>
      <c r="H1122" t="s">
        <v>82</v>
      </c>
    </row>
    <row r="1123" spans="1:8" x14ac:dyDescent="0.25">
      <c r="A1123" s="1">
        <v>43952</v>
      </c>
      <c r="B1123" t="s">
        <v>90</v>
      </c>
      <c r="C1123" t="s">
        <v>47</v>
      </c>
      <c r="D1123">
        <v>285</v>
      </c>
      <c r="E1123">
        <v>526.57142857142901</v>
      </c>
      <c r="F1123">
        <v>-241.57142857142901</v>
      </c>
      <c r="G1123">
        <v>-0.45876288659793801</v>
      </c>
      <c r="H1123" t="s">
        <v>82</v>
      </c>
    </row>
    <row r="1124" spans="1:8" x14ac:dyDescent="0.25">
      <c r="A1124" s="1">
        <v>43952</v>
      </c>
      <c r="B1124" t="s">
        <v>90</v>
      </c>
      <c r="C1124" t="s">
        <v>48</v>
      </c>
      <c r="D1124">
        <v>211</v>
      </c>
      <c r="E1124">
        <v>273.23809523809501</v>
      </c>
      <c r="F1124">
        <v>-62.238095238095198</v>
      </c>
      <c r="G1124">
        <v>-0.227779714186128</v>
      </c>
      <c r="H1124" t="s">
        <v>82</v>
      </c>
    </row>
    <row r="1125" spans="1:8" x14ac:dyDescent="0.25">
      <c r="A1125" s="1">
        <v>43952</v>
      </c>
      <c r="B1125" t="s">
        <v>90</v>
      </c>
      <c r="C1125" t="s">
        <v>50</v>
      </c>
      <c r="D1125">
        <v>372</v>
      </c>
      <c r="E1125">
        <v>560.95238095238096</v>
      </c>
      <c r="F1125">
        <v>-188.95238095238099</v>
      </c>
      <c r="G1125">
        <v>-0.336842105263158</v>
      </c>
      <c r="H1125" t="s">
        <v>82</v>
      </c>
    </row>
    <row r="1126" spans="1:8" x14ac:dyDescent="0.25">
      <c r="A1126" s="1">
        <v>43952</v>
      </c>
      <c r="B1126" t="s">
        <v>91</v>
      </c>
      <c r="C1126" t="s">
        <v>46</v>
      </c>
      <c r="D1126">
        <v>47</v>
      </c>
      <c r="E1126">
        <v>68.761904761904802</v>
      </c>
      <c r="F1126">
        <v>-21.761904761904798</v>
      </c>
      <c r="G1126">
        <v>-0.31648199445983399</v>
      </c>
      <c r="H1126" t="s">
        <v>82</v>
      </c>
    </row>
    <row r="1127" spans="1:8" x14ac:dyDescent="0.25">
      <c r="A1127" s="1">
        <v>43952</v>
      </c>
      <c r="B1127" t="s">
        <v>91</v>
      </c>
      <c r="C1127" t="s">
        <v>47</v>
      </c>
      <c r="D1127">
        <v>69</v>
      </c>
      <c r="E1127">
        <v>143.857142857143</v>
      </c>
      <c r="F1127">
        <v>-74.857142857142904</v>
      </c>
      <c r="G1127">
        <v>-0.52035749751737803</v>
      </c>
      <c r="H1127" t="s">
        <v>82</v>
      </c>
    </row>
    <row r="1128" spans="1:8" x14ac:dyDescent="0.25">
      <c r="A1128" s="1">
        <v>43952</v>
      </c>
      <c r="B1128" t="s">
        <v>91</v>
      </c>
      <c r="C1128" t="s">
        <v>48</v>
      </c>
      <c r="D1128">
        <v>62</v>
      </c>
      <c r="E1128">
        <v>123.95238095238101</v>
      </c>
      <c r="F1128">
        <v>-61.952380952380899</v>
      </c>
      <c r="G1128">
        <v>-0.49980791394544799</v>
      </c>
      <c r="H1128" t="s">
        <v>82</v>
      </c>
    </row>
    <row r="1129" spans="1:8" x14ac:dyDescent="0.25">
      <c r="A1129" s="1">
        <v>43952</v>
      </c>
      <c r="B1129" t="s">
        <v>91</v>
      </c>
      <c r="C1129" t="s">
        <v>50</v>
      </c>
      <c r="D1129">
        <v>304</v>
      </c>
      <c r="E1129">
        <v>427.95238095238102</v>
      </c>
      <c r="F1129">
        <v>-123.95238095238101</v>
      </c>
      <c r="G1129">
        <v>-0.28964059196617298</v>
      </c>
      <c r="H1129" t="s">
        <v>82</v>
      </c>
    </row>
    <row r="1130" spans="1:8" x14ac:dyDescent="0.25">
      <c r="A1130" s="1">
        <v>43952</v>
      </c>
      <c r="B1130" t="s">
        <v>92</v>
      </c>
      <c r="C1130" t="s">
        <v>46</v>
      </c>
      <c r="D1130">
        <v>987</v>
      </c>
      <c r="E1130">
        <v>911.09523809523796</v>
      </c>
      <c r="F1130">
        <v>75.904761904761898</v>
      </c>
      <c r="G1130">
        <v>8.3311555950452101E-2</v>
      </c>
      <c r="H1130" t="s">
        <v>82</v>
      </c>
    </row>
    <row r="1131" spans="1:8" x14ac:dyDescent="0.25">
      <c r="A1131" s="1">
        <v>43952</v>
      </c>
      <c r="B1131" t="s">
        <v>92</v>
      </c>
      <c r="C1131" t="s">
        <v>47</v>
      </c>
      <c r="D1131">
        <v>369</v>
      </c>
      <c r="E1131">
        <v>616.142857142857</v>
      </c>
      <c r="F1131">
        <v>-247.142857142857</v>
      </c>
      <c r="G1131">
        <v>-0.40111291444470198</v>
      </c>
      <c r="H1131" t="s">
        <v>82</v>
      </c>
    </row>
    <row r="1132" spans="1:8" x14ac:dyDescent="0.25">
      <c r="A1132" s="1">
        <v>43952</v>
      </c>
      <c r="B1132" t="s">
        <v>92</v>
      </c>
      <c r="C1132" t="s">
        <v>48</v>
      </c>
      <c r="D1132">
        <v>433</v>
      </c>
      <c r="E1132">
        <v>572.71428571428601</v>
      </c>
      <c r="F1132">
        <v>-139.71428571428601</v>
      </c>
      <c r="G1132">
        <v>-0.243951110002494</v>
      </c>
      <c r="H1132" t="s">
        <v>82</v>
      </c>
    </row>
    <row r="1133" spans="1:8" x14ac:dyDescent="0.25">
      <c r="A1133" s="1">
        <v>43952</v>
      </c>
      <c r="B1133" t="s">
        <v>92</v>
      </c>
      <c r="C1133" t="s">
        <v>50</v>
      </c>
      <c r="D1133">
        <v>419</v>
      </c>
      <c r="E1133">
        <v>821.52380952380997</v>
      </c>
      <c r="F1133">
        <v>-402.52380952380997</v>
      </c>
      <c r="G1133">
        <v>-0.48997217713888203</v>
      </c>
      <c r="H1133" t="s">
        <v>82</v>
      </c>
    </row>
    <row r="1134" spans="1:8" x14ac:dyDescent="0.25">
      <c r="A1134" s="1">
        <v>43952</v>
      </c>
      <c r="B1134" t="s">
        <v>93</v>
      </c>
      <c r="C1134" t="s">
        <v>46</v>
      </c>
      <c r="D1134">
        <v>21</v>
      </c>
      <c r="E1134">
        <v>32.571428571428598</v>
      </c>
      <c r="F1134">
        <v>-11.5714285714286</v>
      </c>
      <c r="G1134">
        <v>-0.355263157894737</v>
      </c>
      <c r="H1134" t="s">
        <v>82</v>
      </c>
    </row>
    <row r="1135" spans="1:8" x14ac:dyDescent="0.25">
      <c r="A1135" s="1">
        <v>43952</v>
      </c>
      <c r="B1135" t="s">
        <v>93</v>
      </c>
      <c r="C1135" t="s">
        <v>47</v>
      </c>
      <c r="D1135">
        <v>147</v>
      </c>
      <c r="E1135">
        <v>338.38095238095201</v>
      </c>
      <c r="F1135">
        <v>-191.38095238095201</v>
      </c>
      <c r="G1135">
        <v>-0.56557838446383302</v>
      </c>
      <c r="H1135" t="s">
        <v>82</v>
      </c>
    </row>
    <row r="1136" spans="1:8" x14ac:dyDescent="0.25">
      <c r="A1136" s="1">
        <v>43952</v>
      </c>
      <c r="B1136" t="s">
        <v>93</v>
      </c>
      <c r="C1136" t="s">
        <v>48</v>
      </c>
      <c r="D1136">
        <v>44</v>
      </c>
      <c r="E1136">
        <v>77.809523809523796</v>
      </c>
      <c r="F1136">
        <v>-33.809523809523803</v>
      </c>
      <c r="G1136">
        <v>-0.43451652386780898</v>
      </c>
      <c r="H1136" t="s">
        <v>82</v>
      </c>
    </row>
    <row r="1137" spans="1:8" x14ac:dyDescent="0.25">
      <c r="A1137" s="1">
        <v>43952</v>
      </c>
      <c r="B1137" t="s">
        <v>93</v>
      </c>
      <c r="C1137" t="s">
        <v>50</v>
      </c>
      <c r="D1137">
        <v>402</v>
      </c>
      <c r="E1137">
        <v>659.57142857142901</v>
      </c>
      <c r="F1137">
        <v>-257.57142857142901</v>
      </c>
      <c r="G1137">
        <v>-0.390513320337882</v>
      </c>
      <c r="H1137" t="s">
        <v>82</v>
      </c>
    </row>
    <row r="1138" spans="1:8" x14ac:dyDescent="0.25">
      <c r="A1138" s="1">
        <v>43952</v>
      </c>
      <c r="B1138" t="s">
        <v>94</v>
      </c>
      <c r="C1138" t="s">
        <v>46</v>
      </c>
      <c r="D1138">
        <v>240</v>
      </c>
      <c r="E1138">
        <v>223.47619047619</v>
      </c>
      <c r="F1138">
        <v>16.523809523809501</v>
      </c>
      <c r="G1138">
        <v>7.3939910505007395E-2</v>
      </c>
      <c r="H1138" t="s">
        <v>82</v>
      </c>
    </row>
    <row r="1139" spans="1:8" x14ac:dyDescent="0.25">
      <c r="A1139" s="1">
        <v>43952</v>
      </c>
      <c r="B1139" t="s">
        <v>94</v>
      </c>
      <c r="C1139" t="s">
        <v>47</v>
      </c>
      <c r="D1139">
        <v>97</v>
      </c>
      <c r="E1139">
        <v>168.28571428571399</v>
      </c>
      <c r="F1139">
        <v>-71.285714285714306</v>
      </c>
      <c r="G1139">
        <v>-0.42359932088285202</v>
      </c>
      <c r="H1139" t="s">
        <v>82</v>
      </c>
    </row>
    <row r="1140" spans="1:8" x14ac:dyDescent="0.25">
      <c r="A1140" s="1">
        <v>43952</v>
      </c>
      <c r="B1140" t="s">
        <v>94</v>
      </c>
      <c r="C1140" t="s">
        <v>48</v>
      </c>
      <c r="D1140">
        <v>63</v>
      </c>
      <c r="E1140">
        <v>158.333333333333</v>
      </c>
      <c r="F1140">
        <v>-95.3333333333333</v>
      </c>
      <c r="G1140">
        <v>-0.60210526315789503</v>
      </c>
      <c r="H1140" t="s">
        <v>82</v>
      </c>
    </row>
    <row r="1141" spans="1:8" x14ac:dyDescent="0.25">
      <c r="A1141" s="1">
        <v>43952</v>
      </c>
      <c r="B1141" t="s">
        <v>94</v>
      </c>
      <c r="C1141" t="s">
        <v>50</v>
      </c>
      <c r="D1141">
        <v>306</v>
      </c>
      <c r="E1141">
        <v>391.76190476190499</v>
      </c>
      <c r="F1141">
        <v>-85.761904761904802</v>
      </c>
      <c r="G1141">
        <v>-0.21891333414367301</v>
      </c>
      <c r="H1141" t="s">
        <v>82</v>
      </c>
    </row>
    <row r="1142" spans="1:8" x14ac:dyDescent="0.25">
      <c r="A1142" s="1">
        <v>43952</v>
      </c>
      <c r="B1142" t="s">
        <v>95</v>
      </c>
      <c r="C1142" t="s">
        <v>46</v>
      </c>
      <c r="D1142">
        <v>178</v>
      </c>
      <c r="E1142">
        <v>224.38095238095201</v>
      </c>
      <c r="F1142">
        <v>-46.380952380952401</v>
      </c>
      <c r="G1142">
        <v>-0.206706281833616</v>
      </c>
      <c r="H1142" t="s">
        <v>82</v>
      </c>
    </row>
    <row r="1143" spans="1:8" x14ac:dyDescent="0.25">
      <c r="A1143" s="1">
        <v>43952</v>
      </c>
      <c r="B1143" t="s">
        <v>95</v>
      </c>
      <c r="C1143" t="s">
        <v>47</v>
      </c>
      <c r="D1143">
        <v>335</v>
      </c>
      <c r="E1143">
        <v>798.90476190476204</v>
      </c>
      <c r="F1143">
        <v>-463.90476190476198</v>
      </c>
      <c r="G1143">
        <v>-0.58067592537402402</v>
      </c>
      <c r="H1143" t="s">
        <v>82</v>
      </c>
    </row>
    <row r="1144" spans="1:8" x14ac:dyDescent="0.25">
      <c r="A1144" s="1">
        <v>43952</v>
      </c>
      <c r="B1144" t="s">
        <v>95</v>
      </c>
      <c r="C1144" t="s">
        <v>48</v>
      </c>
      <c r="D1144">
        <v>120</v>
      </c>
      <c r="E1144">
        <v>267.80952380952402</v>
      </c>
      <c r="F1144">
        <v>-147.80952380952399</v>
      </c>
      <c r="G1144">
        <v>-0.55192034139402602</v>
      </c>
      <c r="H1144" t="s">
        <v>82</v>
      </c>
    </row>
    <row r="1145" spans="1:8" x14ac:dyDescent="0.25">
      <c r="A1145" s="1">
        <v>43952</v>
      </c>
      <c r="B1145" t="s">
        <v>95</v>
      </c>
      <c r="C1145" t="s">
        <v>50</v>
      </c>
      <c r="D1145">
        <v>782</v>
      </c>
      <c r="E1145">
        <v>2042.0476190476199</v>
      </c>
      <c r="F1145">
        <v>-1260.0476190476199</v>
      </c>
      <c r="G1145">
        <v>-0.61705104586899195</v>
      </c>
      <c r="H1145" t="s">
        <v>82</v>
      </c>
    </row>
    <row r="1146" spans="1:8" x14ac:dyDescent="0.25">
      <c r="A1146" s="1">
        <v>43952</v>
      </c>
      <c r="B1146" t="s">
        <v>13</v>
      </c>
      <c r="C1146" t="s">
        <v>46</v>
      </c>
      <c r="D1146">
        <v>208</v>
      </c>
      <c r="E1146">
        <v>200.857142857143</v>
      </c>
      <c r="F1146">
        <v>7.1428571428571397</v>
      </c>
      <c r="G1146">
        <v>3.55618776671408E-2</v>
      </c>
      <c r="H1146" t="s">
        <v>82</v>
      </c>
    </row>
    <row r="1147" spans="1:8" x14ac:dyDescent="0.25">
      <c r="A1147" s="1">
        <v>43952</v>
      </c>
      <c r="B1147" t="s">
        <v>13</v>
      </c>
      <c r="C1147" t="s">
        <v>47</v>
      </c>
      <c r="D1147">
        <v>78</v>
      </c>
      <c r="E1147">
        <v>91.380952380952394</v>
      </c>
      <c r="F1147">
        <v>-13.380952380952399</v>
      </c>
      <c r="G1147">
        <v>-0.14643043251693599</v>
      </c>
      <c r="H1147" t="s">
        <v>82</v>
      </c>
    </row>
    <row r="1148" spans="1:8" x14ac:dyDescent="0.25">
      <c r="A1148" s="1">
        <v>43952</v>
      </c>
      <c r="B1148" t="s">
        <v>13</v>
      </c>
      <c r="C1148" t="s">
        <v>48</v>
      </c>
      <c r="D1148">
        <v>57</v>
      </c>
      <c r="E1148">
        <v>74.190476190476204</v>
      </c>
      <c r="F1148">
        <v>-17.1904761904762</v>
      </c>
      <c r="G1148">
        <v>-0.23170731707317099</v>
      </c>
      <c r="H1148" t="s">
        <v>82</v>
      </c>
    </row>
    <row r="1149" spans="1:8" x14ac:dyDescent="0.25">
      <c r="A1149" s="1">
        <v>43952</v>
      </c>
      <c r="B1149" t="s">
        <v>13</v>
      </c>
      <c r="C1149" t="s">
        <v>50</v>
      </c>
      <c r="D1149">
        <v>76</v>
      </c>
      <c r="E1149">
        <v>82.3333333333333</v>
      </c>
      <c r="F1149">
        <v>-6.3333333333333304</v>
      </c>
      <c r="G1149">
        <v>-7.69230769230769E-2</v>
      </c>
      <c r="H1149" t="s">
        <v>82</v>
      </c>
    </row>
    <row r="1150" spans="1:8" x14ac:dyDescent="0.25">
      <c r="A1150" s="1">
        <v>43952</v>
      </c>
      <c r="B1150" t="s">
        <v>96</v>
      </c>
      <c r="C1150" t="s">
        <v>46</v>
      </c>
      <c r="D1150">
        <v>551</v>
      </c>
      <c r="E1150">
        <v>494</v>
      </c>
      <c r="F1150">
        <v>57</v>
      </c>
      <c r="G1150">
        <v>0.115384615384615</v>
      </c>
      <c r="H1150" t="s">
        <v>82</v>
      </c>
    </row>
    <row r="1151" spans="1:8" x14ac:dyDescent="0.25">
      <c r="A1151" s="1">
        <v>43952</v>
      </c>
      <c r="B1151" t="s">
        <v>96</v>
      </c>
      <c r="C1151" t="s">
        <v>47</v>
      </c>
      <c r="D1151">
        <v>185</v>
      </c>
      <c r="E1151">
        <v>268.71428571428601</v>
      </c>
      <c r="F1151">
        <v>-83.714285714285694</v>
      </c>
      <c r="G1151">
        <v>-0.311536416799575</v>
      </c>
      <c r="H1151" t="s">
        <v>82</v>
      </c>
    </row>
    <row r="1152" spans="1:8" x14ac:dyDescent="0.25">
      <c r="A1152" s="1">
        <v>43952</v>
      </c>
      <c r="B1152" t="s">
        <v>96</v>
      </c>
      <c r="C1152" t="s">
        <v>48</v>
      </c>
      <c r="D1152">
        <v>137</v>
      </c>
      <c r="E1152">
        <v>183.666666666667</v>
      </c>
      <c r="F1152">
        <v>-46.6666666666667</v>
      </c>
      <c r="G1152">
        <v>-0.25408348457350299</v>
      </c>
      <c r="H1152" t="s">
        <v>82</v>
      </c>
    </row>
    <row r="1153" spans="1:8" x14ac:dyDescent="0.25">
      <c r="A1153" s="1">
        <v>43952</v>
      </c>
      <c r="B1153" t="s">
        <v>96</v>
      </c>
      <c r="C1153" t="s">
        <v>50</v>
      </c>
      <c r="D1153">
        <v>243</v>
      </c>
      <c r="E1153">
        <v>241.57142857142901</v>
      </c>
      <c r="F1153">
        <v>1.4285714285714199</v>
      </c>
      <c r="G1153">
        <v>5.9136605558840396E-3</v>
      </c>
      <c r="H1153" t="s">
        <v>82</v>
      </c>
    </row>
    <row r="1154" spans="1:8" x14ac:dyDescent="0.25">
      <c r="A1154" s="1">
        <v>43952</v>
      </c>
      <c r="B1154" t="s">
        <v>97</v>
      </c>
      <c r="C1154" t="s">
        <v>46</v>
      </c>
      <c r="D1154">
        <v>276</v>
      </c>
      <c r="E1154">
        <v>283.19047619047598</v>
      </c>
      <c r="F1154">
        <v>-7.1904761904761996</v>
      </c>
      <c r="G1154">
        <v>-2.53909534218934E-2</v>
      </c>
      <c r="H1154" t="s">
        <v>82</v>
      </c>
    </row>
    <row r="1155" spans="1:8" x14ac:dyDescent="0.25">
      <c r="A1155" s="1">
        <v>43952</v>
      </c>
      <c r="B1155" t="s">
        <v>97</v>
      </c>
      <c r="C1155" t="s">
        <v>47</v>
      </c>
      <c r="D1155">
        <v>242</v>
      </c>
      <c r="E1155">
        <v>484.95238095238102</v>
      </c>
      <c r="F1155">
        <v>-242.95238095238099</v>
      </c>
      <c r="G1155">
        <v>-0.50098193244304801</v>
      </c>
      <c r="H1155" t="s">
        <v>82</v>
      </c>
    </row>
    <row r="1156" spans="1:8" x14ac:dyDescent="0.25">
      <c r="A1156" s="1">
        <v>43952</v>
      </c>
      <c r="B1156" t="s">
        <v>97</v>
      </c>
      <c r="C1156" t="s">
        <v>48</v>
      </c>
      <c r="D1156">
        <v>178</v>
      </c>
      <c r="E1156">
        <v>250.61904761904799</v>
      </c>
      <c r="F1156">
        <v>-72.619047619047606</v>
      </c>
      <c r="G1156">
        <v>-0.28975869276078298</v>
      </c>
      <c r="H1156" t="s">
        <v>82</v>
      </c>
    </row>
    <row r="1157" spans="1:8" x14ac:dyDescent="0.25">
      <c r="A1157" s="1">
        <v>43952</v>
      </c>
      <c r="B1157" t="s">
        <v>97</v>
      </c>
      <c r="C1157" t="s">
        <v>50</v>
      </c>
      <c r="D1157">
        <v>477</v>
      </c>
      <c r="E1157">
        <v>645.09523809523796</v>
      </c>
      <c r="F1157">
        <v>-168.09523809523799</v>
      </c>
      <c r="G1157">
        <v>-0.26057429689230099</v>
      </c>
      <c r="H1157" t="s">
        <v>82</v>
      </c>
    </row>
    <row r="1158" spans="1:8" x14ac:dyDescent="0.25">
      <c r="A1158" s="1">
        <v>43983</v>
      </c>
      <c r="B1158" t="s">
        <v>81</v>
      </c>
      <c r="C1158" t="s">
        <v>46</v>
      </c>
      <c r="D1158">
        <v>4867</v>
      </c>
      <c r="E1158">
        <v>4549.6000000000004</v>
      </c>
      <c r="F1158">
        <v>317.39999999999998</v>
      </c>
      <c r="G1158">
        <v>6.9764374890100095E-2</v>
      </c>
      <c r="H1158" t="s">
        <v>82</v>
      </c>
    </row>
    <row r="1159" spans="1:8" x14ac:dyDescent="0.25">
      <c r="A1159" s="1">
        <v>43983</v>
      </c>
      <c r="B1159" t="s">
        <v>81</v>
      </c>
      <c r="C1159" t="s">
        <v>47</v>
      </c>
      <c r="D1159">
        <v>3077</v>
      </c>
      <c r="E1159">
        <v>5448.3</v>
      </c>
      <c r="F1159">
        <v>-2371.3000000000002</v>
      </c>
      <c r="G1159">
        <v>-0.435236679331168</v>
      </c>
      <c r="H1159" t="s">
        <v>82</v>
      </c>
    </row>
    <row r="1160" spans="1:8" x14ac:dyDescent="0.25">
      <c r="A1160" s="1">
        <v>43983</v>
      </c>
      <c r="B1160" t="s">
        <v>81</v>
      </c>
      <c r="C1160" t="s">
        <v>48</v>
      </c>
      <c r="D1160">
        <v>2325</v>
      </c>
      <c r="E1160">
        <v>3258.2</v>
      </c>
      <c r="F1160">
        <v>-933.2</v>
      </c>
      <c r="G1160">
        <v>-0.28641581241176101</v>
      </c>
      <c r="H1160" t="s">
        <v>82</v>
      </c>
    </row>
    <row r="1161" spans="1:8" x14ac:dyDescent="0.25">
      <c r="A1161" s="1">
        <v>43983</v>
      </c>
      <c r="B1161" t="s">
        <v>81</v>
      </c>
      <c r="C1161" t="s">
        <v>49</v>
      </c>
      <c r="D1161">
        <v>263</v>
      </c>
      <c r="E1161">
        <v>1466.3</v>
      </c>
      <c r="F1161">
        <v>-1203.3</v>
      </c>
      <c r="G1161">
        <v>-0.82063697742617503</v>
      </c>
      <c r="H1161" t="s">
        <v>82</v>
      </c>
    </row>
    <row r="1162" spans="1:8" x14ac:dyDescent="0.25">
      <c r="A1162" s="1">
        <v>43983</v>
      </c>
      <c r="B1162" t="s">
        <v>81</v>
      </c>
      <c r="C1162" t="s">
        <v>50</v>
      </c>
      <c r="D1162">
        <v>7785</v>
      </c>
      <c r="E1162">
        <v>10773.4</v>
      </c>
      <c r="F1162">
        <v>-2988.4</v>
      </c>
      <c r="G1162">
        <v>-0.27738689735830901</v>
      </c>
      <c r="H1162" t="s">
        <v>82</v>
      </c>
    </row>
    <row r="1163" spans="1:8" x14ac:dyDescent="0.25">
      <c r="A1163" s="1">
        <v>43983</v>
      </c>
      <c r="B1163" t="s">
        <v>84</v>
      </c>
      <c r="C1163" t="s">
        <v>46</v>
      </c>
      <c r="D1163">
        <v>34</v>
      </c>
      <c r="E1163">
        <v>40.700000000000003</v>
      </c>
      <c r="F1163">
        <v>-6.7</v>
      </c>
      <c r="G1163">
        <v>-0.16461916461916501</v>
      </c>
      <c r="H1163" t="s">
        <v>82</v>
      </c>
    </row>
    <row r="1164" spans="1:8" x14ac:dyDescent="0.25">
      <c r="A1164" s="1">
        <v>43983</v>
      </c>
      <c r="B1164" t="s">
        <v>84</v>
      </c>
      <c r="C1164" t="s">
        <v>47</v>
      </c>
      <c r="D1164">
        <v>31</v>
      </c>
      <c r="E1164">
        <v>94.6</v>
      </c>
      <c r="F1164">
        <v>-63.6</v>
      </c>
      <c r="G1164">
        <v>-0.67230443974630005</v>
      </c>
      <c r="H1164" t="s">
        <v>82</v>
      </c>
    </row>
    <row r="1165" spans="1:8" x14ac:dyDescent="0.25">
      <c r="A1165" s="1">
        <v>43983</v>
      </c>
      <c r="B1165" t="s">
        <v>84</v>
      </c>
      <c r="C1165" t="s">
        <v>48</v>
      </c>
      <c r="D1165">
        <v>41</v>
      </c>
      <c r="E1165">
        <v>74.8</v>
      </c>
      <c r="F1165">
        <v>-33.799999999999997</v>
      </c>
      <c r="G1165">
        <v>-0.451871657754011</v>
      </c>
      <c r="H1165" t="s">
        <v>82</v>
      </c>
    </row>
    <row r="1166" spans="1:8" x14ac:dyDescent="0.25">
      <c r="A1166" s="1">
        <v>43983</v>
      </c>
      <c r="B1166" t="s">
        <v>84</v>
      </c>
      <c r="C1166" t="s">
        <v>50</v>
      </c>
      <c r="D1166">
        <v>63</v>
      </c>
      <c r="E1166">
        <v>71.5</v>
      </c>
      <c r="F1166">
        <v>-8.5</v>
      </c>
      <c r="G1166">
        <v>-0.11888111888111901</v>
      </c>
      <c r="H1166" t="s">
        <v>82</v>
      </c>
    </row>
    <row r="1167" spans="1:8" x14ac:dyDescent="0.25">
      <c r="A1167" s="1">
        <v>43983</v>
      </c>
      <c r="B1167" t="s">
        <v>85</v>
      </c>
      <c r="C1167" t="s">
        <v>46</v>
      </c>
      <c r="D1167">
        <v>199</v>
      </c>
      <c r="E1167">
        <v>190.3</v>
      </c>
      <c r="F1167">
        <v>8.6999999999999904</v>
      </c>
      <c r="G1167">
        <v>4.5717288491854899E-2</v>
      </c>
      <c r="H1167" t="s">
        <v>82</v>
      </c>
    </row>
    <row r="1168" spans="1:8" x14ac:dyDescent="0.25">
      <c r="A1168" s="1">
        <v>43983</v>
      </c>
      <c r="B1168" t="s">
        <v>85</v>
      </c>
      <c r="C1168" t="s">
        <v>47</v>
      </c>
      <c r="D1168">
        <v>65</v>
      </c>
      <c r="E1168">
        <v>67.099999999999994</v>
      </c>
      <c r="F1168">
        <v>-2.1000000000000099</v>
      </c>
      <c r="G1168">
        <v>-3.1296572280179E-2</v>
      </c>
      <c r="H1168" t="s">
        <v>82</v>
      </c>
    </row>
    <row r="1169" spans="1:8" x14ac:dyDescent="0.25">
      <c r="A1169" s="1">
        <v>43983</v>
      </c>
      <c r="B1169" t="s">
        <v>85</v>
      </c>
      <c r="C1169" t="s">
        <v>48</v>
      </c>
      <c r="D1169">
        <v>102</v>
      </c>
      <c r="E1169">
        <v>160.6</v>
      </c>
      <c r="F1169">
        <v>-58.6</v>
      </c>
      <c r="G1169">
        <v>-0.36488169364881701</v>
      </c>
      <c r="H1169" t="s">
        <v>82</v>
      </c>
    </row>
    <row r="1170" spans="1:8" x14ac:dyDescent="0.25">
      <c r="A1170" s="1">
        <v>43983</v>
      </c>
      <c r="B1170" t="s">
        <v>85</v>
      </c>
      <c r="C1170" t="s">
        <v>50</v>
      </c>
      <c r="D1170">
        <v>5</v>
      </c>
      <c r="E1170">
        <v>8.8000000000000007</v>
      </c>
      <c r="F1170">
        <v>-3.8</v>
      </c>
      <c r="G1170">
        <v>-0.43181818181818199</v>
      </c>
      <c r="H1170" t="s">
        <v>82</v>
      </c>
    </row>
    <row r="1171" spans="1:8" x14ac:dyDescent="0.25">
      <c r="A1171" s="1">
        <v>43983</v>
      </c>
      <c r="B1171" t="s">
        <v>86</v>
      </c>
      <c r="C1171" t="s">
        <v>46</v>
      </c>
      <c r="D1171">
        <v>115</v>
      </c>
      <c r="E1171">
        <v>140.80000000000001</v>
      </c>
      <c r="F1171">
        <v>-25.8</v>
      </c>
      <c r="G1171">
        <v>-0.18323863636363599</v>
      </c>
      <c r="H1171" t="s">
        <v>82</v>
      </c>
    </row>
    <row r="1172" spans="1:8" x14ac:dyDescent="0.25">
      <c r="A1172" s="1">
        <v>43983</v>
      </c>
      <c r="B1172" t="s">
        <v>86</v>
      </c>
      <c r="C1172" t="s">
        <v>47</v>
      </c>
      <c r="D1172">
        <v>193</v>
      </c>
      <c r="E1172">
        <v>228.8</v>
      </c>
      <c r="F1172">
        <v>-35.799999999999997</v>
      </c>
      <c r="G1172">
        <v>-0.15646853146853201</v>
      </c>
      <c r="H1172" t="s">
        <v>82</v>
      </c>
    </row>
    <row r="1173" spans="1:8" x14ac:dyDescent="0.25">
      <c r="A1173" s="1">
        <v>43983</v>
      </c>
      <c r="B1173" t="s">
        <v>86</v>
      </c>
      <c r="C1173" t="s">
        <v>48</v>
      </c>
      <c r="D1173">
        <v>98</v>
      </c>
      <c r="E1173">
        <v>170.5</v>
      </c>
      <c r="F1173">
        <v>-72.5</v>
      </c>
      <c r="G1173">
        <v>-0.42521994134897401</v>
      </c>
      <c r="H1173" t="s">
        <v>82</v>
      </c>
    </row>
    <row r="1174" spans="1:8" x14ac:dyDescent="0.25">
      <c r="A1174" s="1">
        <v>43983</v>
      </c>
      <c r="B1174" t="s">
        <v>86</v>
      </c>
      <c r="C1174" t="s">
        <v>49</v>
      </c>
      <c r="D1174">
        <v>44</v>
      </c>
      <c r="E1174">
        <v>1083.5</v>
      </c>
      <c r="F1174">
        <v>-1039.5</v>
      </c>
      <c r="G1174">
        <v>-0.95939086294416198</v>
      </c>
      <c r="H1174" t="s">
        <v>82</v>
      </c>
    </row>
    <row r="1175" spans="1:8" x14ac:dyDescent="0.25">
      <c r="A1175" s="1">
        <v>43983</v>
      </c>
      <c r="B1175" t="s">
        <v>86</v>
      </c>
      <c r="C1175" t="s">
        <v>50</v>
      </c>
      <c r="D1175">
        <v>1889</v>
      </c>
      <c r="E1175">
        <v>2077.9</v>
      </c>
      <c r="F1175">
        <v>-188.9</v>
      </c>
      <c r="G1175">
        <v>-9.0909090909090995E-2</v>
      </c>
      <c r="H1175" t="s">
        <v>82</v>
      </c>
    </row>
    <row r="1176" spans="1:8" x14ac:dyDescent="0.25">
      <c r="A1176" s="1">
        <v>43983</v>
      </c>
      <c r="B1176" t="s">
        <v>87</v>
      </c>
      <c r="C1176" t="s">
        <v>46</v>
      </c>
      <c r="D1176">
        <v>682</v>
      </c>
      <c r="E1176">
        <v>657.8</v>
      </c>
      <c r="F1176">
        <v>24.1999999999999</v>
      </c>
      <c r="G1176">
        <v>3.6789297658862803E-2</v>
      </c>
      <c r="H1176" t="s">
        <v>82</v>
      </c>
    </row>
    <row r="1177" spans="1:8" x14ac:dyDescent="0.25">
      <c r="A1177" s="1">
        <v>43983</v>
      </c>
      <c r="B1177" t="s">
        <v>87</v>
      </c>
      <c r="C1177" t="s">
        <v>47</v>
      </c>
      <c r="D1177">
        <v>322</v>
      </c>
      <c r="E1177">
        <v>611.6</v>
      </c>
      <c r="F1177">
        <v>-289.60000000000002</v>
      </c>
      <c r="G1177">
        <v>-0.47351209941138001</v>
      </c>
      <c r="H1177" t="s">
        <v>82</v>
      </c>
    </row>
    <row r="1178" spans="1:8" x14ac:dyDescent="0.25">
      <c r="A1178" s="1">
        <v>43983</v>
      </c>
      <c r="B1178" t="s">
        <v>87</v>
      </c>
      <c r="C1178" t="s">
        <v>48</v>
      </c>
      <c r="D1178">
        <v>243</v>
      </c>
      <c r="E1178">
        <v>354.2</v>
      </c>
      <c r="F1178">
        <v>-111.2</v>
      </c>
      <c r="G1178">
        <v>-0.31394692264257501</v>
      </c>
      <c r="H1178" t="s">
        <v>82</v>
      </c>
    </row>
    <row r="1179" spans="1:8" x14ac:dyDescent="0.25">
      <c r="A1179" s="1">
        <v>43983</v>
      </c>
      <c r="B1179" t="s">
        <v>87</v>
      </c>
      <c r="C1179" t="s">
        <v>49</v>
      </c>
      <c r="D1179">
        <v>196</v>
      </c>
      <c r="E1179">
        <v>308</v>
      </c>
      <c r="F1179">
        <v>-112</v>
      </c>
      <c r="G1179">
        <v>-0.36363636363636398</v>
      </c>
      <c r="H1179" t="s">
        <v>82</v>
      </c>
    </row>
    <row r="1180" spans="1:8" x14ac:dyDescent="0.25">
      <c r="A1180" s="1">
        <v>43983</v>
      </c>
      <c r="B1180" t="s">
        <v>87</v>
      </c>
      <c r="C1180" t="s">
        <v>50</v>
      </c>
      <c r="D1180">
        <v>945</v>
      </c>
      <c r="E1180">
        <v>1240.8</v>
      </c>
      <c r="F1180">
        <v>-295.8</v>
      </c>
      <c r="G1180">
        <v>-0.23839458413926501</v>
      </c>
      <c r="H1180" t="s">
        <v>82</v>
      </c>
    </row>
    <row r="1181" spans="1:8" x14ac:dyDescent="0.25">
      <c r="A1181" s="1">
        <v>43983</v>
      </c>
      <c r="B1181" t="s">
        <v>88</v>
      </c>
      <c r="C1181" t="s">
        <v>46</v>
      </c>
      <c r="D1181">
        <v>19</v>
      </c>
      <c r="E1181">
        <v>28.6</v>
      </c>
      <c r="F1181">
        <v>-9.6</v>
      </c>
      <c r="G1181">
        <v>-0.33566433566433601</v>
      </c>
      <c r="H1181" t="s">
        <v>82</v>
      </c>
    </row>
    <row r="1182" spans="1:8" x14ac:dyDescent="0.25">
      <c r="A1182" s="1">
        <v>43983</v>
      </c>
      <c r="B1182" t="s">
        <v>88</v>
      </c>
      <c r="C1182" t="s">
        <v>47</v>
      </c>
      <c r="D1182">
        <v>68</v>
      </c>
      <c r="E1182">
        <v>103.4</v>
      </c>
      <c r="F1182">
        <v>-35.4</v>
      </c>
      <c r="G1182">
        <v>-0.34235976789168299</v>
      </c>
      <c r="H1182" t="s">
        <v>82</v>
      </c>
    </row>
    <row r="1183" spans="1:8" x14ac:dyDescent="0.25">
      <c r="A1183" s="1">
        <v>43983</v>
      </c>
      <c r="B1183" t="s">
        <v>88</v>
      </c>
      <c r="C1183" t="s">
        <v>48</v>
      </c>
      <c r="D1183">
        <v>37</v>
      </c>
      <c r="E1183">
        <v>48.4</v>
      </c>
      <c r="F1183">
        <v>-11.4</v>
      </c>
      <c r="G1183">
        <v>-0.23553719008264501</v>
      </c>
      <c r="H1183" t="s">
        <v>82</v>
      </c>
    </row>
    <row r="1184" spans="1:8" x14ac:dyDescent="0.25">
      <c r="A1184" s="1">
        <v>43983</v>
      </c>
      <c r="B1184" t="s">
        <v>88</v>
      </c>
      <c r="C1184" t="s">
        <v>50</v>
      </c>
      <c r="D1184">
        <v>51</v>
      </c>
      <c r="E1184">
        <v>77</v>
      </c>
      <c r="F1184">
        <v>-26</v>
      </c>
      <c r="G1184">
        <v>-0.337662337662338</v>
      </c>
      <c r="H1184" t="s">
        <v>82</v>
      </c>
    </row>
    <row r="1185" spans="1:8" x14ac:dyDescent="0.25">
      <c r="A1185" s="1">
        <v>43983</v>
      </c>
      <c r="B1185" t="s">
        <v>89</v>
      </c>
      <c r="C1185" t="s">
        <v>46</v>
      </c>
      <c r="D1185">
        <v>211</v>
      </c>
      <c r="E1185">
        <v>237.6</v>
      </c>
      <c r="F1185">
        <v>-26.6</v>
      </c>
      <c r="G1185">
        <v>-0.111952861952862</v>
      </c>
      <c r="H1185" t="s">
        <v>82</v>
      </c>
    </row>
    <row r="1186" spans="1:8" x14ac:dyDescent="0.25">
      <c r="A1186" s="1">
        <v>43983</v>
      </c>
      <c r="B1186" t="s">
        <v>89</v>
      </c>
      <c r="C1186" t="s">
        <v>47</v>
      </c>
      <c r="D1186">
        <v>197</v>
      </c>
      <c r="E1186">
        <v>345.4</v>
      </c>
      <c r="F1186">
        <v>-148.4</v>
      </c>
      <c r="G1186">
        <v>-0.429646786334685</v>
      </c>
      <c r="H1186" t="s">
        <v>82</v>
      </c>
    </row>
    <row r="1187" spans="1:8" x14ac:dyDescent="0.25">
      <c r="A1187" s="1">
        <v>43983</v>
      </c>
      <c r="B1187" t="s">
        <v>89</v>
      </c>
      <c r="C1187" t="s">
        <v>48</v>
      </c>
      <c r="D1187">
        <v>113</v>
      </c>
      <c r="E1187">
        <v>147.4</v>
      </c>
      <c r="F1187">
        <v>-34.4</v>
      </c>
      <c r="G1187">
        <v>-0.23337856173677099</v>
      </c>
      <c r="H1187" t="s">
        <v>82</v>
      </c>
    </row>
    <row r="1188" spans="1:8" x14ac:dyDescent="0.25">
      <c r="A1188" s="1">
        <v>43983</v>
      </c>
      <c r="B1188" t="s">
        <v>89</v>
      </c>
      <c r="C1188" t="s">
        <v>49</v>
      </c>
      <c r="D1188">
        <v>23</v>
      </c>
      <c r="E1188">
        <v>74.8</v>
      </c>
      <c r="F1188">
        <v>-51.8</v>
      </c>
      <c r="G1188">
        <v>-0.69251336898395699</v>
      </c>
      <c r="H1188" t="s">
        <v>82</v>
      </c>
    </row>
    <row r="1189" spans="1:8" x14ac:dyDescent="0.25">
      <c r="A1189" s="1">
        <v>43983</v>
      </c>
      <c r="B1189" t="s">
        <v>89</v>
      </c>
      <c r="C1189" t="s">
        <v>50</v>
      </c>
      <c r="D1189">
        <v>577</v>
      </c>
      <c r="E1189">
        <v>698.5</v>
      </c>
      <c r="F1189">
        <v>-121.5</v>
      </c>
      <c r="G1189">
        <v>-0.17394416607015001</v>
      </c>
      <c r="H1189" t="s">
        <v>82</v>
      </c>
    </row>
    <row r="1190" spans="1:8" x14ac:dyDescent="0.25">
      <c r="A1190" s="1">
        <v>43983</v>
      </c>
      <c r="B1190" t="s">
        <v>90</v>
      </c>
      <c r="C1190" t="s">
        <v>46</v>
      </c>
      <c r="D1190">
        <v>570</v>
      </c>
      <c r="E1190">
        <v>515.9</v>
      </c>
      <c r="F1190">
        <v>54.099999999999902</v>
      </c>
      <c r="G1190">
        <v>0.104865283969761</v>
      </c>
      <c r="H1190" t="s">
        <v>82</v>
      </c>
    </row>
    <row r="1191" spans="1:8" x14ac:dyDescent="0.25">
      <c r="A1191" s="1">
        <v>43983</v>
      </c>
      <c r="B1191" t="s">
        <v>90</v>
      </c>
      <c r="C1191" t="s">
        <v>47</v>
      </c>
      <c r="D1191">
        <v>362</v>
      </c>
      <c r="E1191">
        <v>601.70000000000005</v>
      </c>
      <c r="F1191">
        <v>-239.7</v>
      </c>
      <c r="G1191">
        <v>-0.39837128136945299</v>
      </c>
      <c r="H1191" t="s">
        <v>82</v>
      </c>
    </row>
    <row r="1192" spans="1:8" x14ac:dyDescent="0.25">
      <c r="A1192" s="1">
        <v>43983</v>
      </c>
      <c r="B1192" t="s">
        <v>90</v>
      </c>
      <c r="C1192" t="s">
        <v>48</v>
      </c>
      <c r="D1192">
        <v>278</v>
      </c>
      <c r="E1192">
        <v>311.3</v>
      </c>
      <c r="F1192">
        <v>-33.299999999999997</v>
      </c>
      <c r="G1192">
        <v>-0.10697076774815301</v>
      </c>
      <c r="H1192" t="s">
        <v>82</v>
      </c>
    </row>
    <row r="1193" spans="1:8" x14ac:dyDescent="0.25">
      <c r="A1193" s="1">
        <v>43983</v>
      </c>
      <c r="B1193" t="s">
        <v>90</v>
      </c>
      <c r="C1193" t="s">
        <v>50</v>
      </c>
      <c r="D1193">
        <v>484</v>
      </c>
      <c r="E1193">
        <v>598.4</v>
      </c>
      <c r="F1193">
        <v>-114.4</v>
      </c>
      <c r="G1193">
        <v>-0.191176470588235</v>
      </c>
      <c r="H1193" t="s">
        <v>82</v>
      </c>
    </row>
    <row r="1194" spans="1:8" x14ac:dyDescent="0.25">
      <c r="A1194" s="1">
        <v>43983</v>
      </c>
      <c r="B1194" t="s">
        <v>91</v>
      </c>
      <c r="C1194" t="s">
        <v>46</v>
      </c>
      <c r="D1194">
        <v>87</v>
      </c>
      <c r="E1194">
        <v>61.6</v>
      </c>
      <c r="F1194">
        <v>25.4</v>
      </c>
      <c r="G1194">
        <v>0.412337662337662</v>
      </c>
      <c r="H1194" t="s">
        <v>82</v>
      </c>
    </row>
    <row r="1195" spans="1:8" x14ac:dyDescent="0.25">
      <c r="A1195" s="1">
        <v>43983</v>
      </c>
      <c r="B1195" t="s">
        <v>91</v>
      </c>
      <c r="C1195" t="s">
        <v>47</v>
      </c>
      <c r="D1195">
        <v>92</v>
      </c>
      <c r="E1195">
        <v>213.4</v>
      </c>
      <c r="F1195">
        <v>-121.4</v>
      </c>
      <c r="G1195">
        <v>-0.56888472352389896</v>
      </c>
      <c r="H1195" t="s">
        <v>82</v>
      </c>
    </row>
    <row r="1196" spans="1:8" x14ac:dyDescent="0.25">
      <c r="A1196" s="1">
        <v>43983</v>
      </c>
      <c r="B1196" t="s">
        <v>91</v>
      </c>
      <c r="C1196" t="s">
        <v>48</v>
      </c>
      <c r="D1196">
        <v>88</v>
      </c>
      <c r="E1196">
        <v>143</v>
      </c>
      <c r="F1196">
        <v>-55</v>
      </c>
      <c r="G1196">
        <v>-0.38461538461538503</v>
      </c>
      <c r="H1196" t="s">
        <v>82</v>
      </c>
    </row>
    <row r="1197" spans="1:8" x14ac:dyDescent="0.25">
      <c r="A1197" s="1">
        <v>43983</v>
      </c>
      <c r="B1197" t="s">
        <v>91</v>
      </c>
      <c r="C1197" t="s">
        <v>50</v>
      </c>
      <c r="D1197">
        <v>385</v>
      </c>
      <c r="E1197">
        <v>479.6</v>
      </c>
      <c r="F1197">
        <v>-94.6</v>
      </c>
      <c r="G1197">
        <v>-0.197247706422018</v>
      </c>
      <c r="H1197" t="s">
        <v>82</v>
      </c>
    </row>
    <row r="1198" spans="1:8" x14ac:dyDescent="0.25">
      <c r="A1198" s="1">
        <v>43983</v>
      </c>
      <c r="B1198" t="s">
        <v>92</v>
      </c>
      <c r="C1198" t="s">
        <v>46</v>
      </c>
      <c r="D1198">
        <v>1232</v>
      </c>
      <c r="E1198">
        <v>1067</v>
      </c>
      <c r="F1198">
        <v>165</v>
      </c>
      <c r="G1198">
        <v>0.15463917525773199</v>
      </c>
      <c r="H1198" t="s">
        <v>82</v>
      </c>
    </row>
    <row r="1199" spans="1:8" x14ac:dyDescent="0.25">
      <c r="A1199" s="1">
        <v>43983</v>
      </c>
      <c r="B1199" t="s">
        <v>92</v>
      </c>
      <c r="C1199" t="s">
        <v>47</v>
      </c>
      <c r="D1199">
        <v>491</v>
      </c>
      <c r="E1199">
        <v>759</v>
      </c>
      <c r="F1199">
        <v>-268</v>
      </c>
      <c r="G1199">
        <v>-0.35309617918313602</v>
      </c>
      <c r="H1199" t="s">
        <v>82</v>
      </c>
    </row>
    <row r="1200" spans="1:8" x14ac:dyDescent="0.25">
      <c r="A1200" s="1">
        <v>43983</v>
      </c>
      <c r="B1200" t="s">
        <v>92</v>
      </c>
      <c r="C1200" t="s">
        <v>48</v>
      </c>
      <c r="D1200">
        <v>554</v>
      </c>
      <c r="E1200">
        <v>680.9</v>
      </c>
      <c r="F1200">
        <v>-126.9</v>
      </c>
      <c r="G1200">
        <v>-0.18637097958584201</v>
      </c>
      <c r="H1200" t="s">
        <v>82</v>
      </c>
    </row>
    <row r="1201" spans="1:8" x14ac:dyDescent="0.25">
      <c r="A1201" s="1">
        <v>43983</v>
      </c>
      <c r="B1201" t="s">
        <v>92</v>
      </c>
      <c r="C1201" t="s">
        <v>50</v>
      </c>
      <c r="D1201">
        <v>571</v>
      </c>
      <c r="E1201">
        <v>907.5</v>
      </c>
      <c r="F1201">
        <v>-336.5</v>
      </c>
      <c r="G1201">
        <v>-0.37079889807162503</v>
      </c>
      <c r="H1201" t="s">
        <v>82</v>
      </c>
    </row>
    <row r="1202" spans="1:8" x14ac:dyDescent="0.25">
      <c r="A1202" s="1">
        <v>43983</v>
      </c>
      <c r="B1202" t="s">
        <v>93</v>
      </c>
      <c r="C1202" t="s">
        <v>46</v>
      </c>
      <c r="D1202">
        <v>17</v>
      </c>
      <c r="E1202">
        <v>23.1</v>
      </c>
      <c r="F1202">
        <v>-6.1</v>
      </c>
      <c r="G1202">
        <v>-0.26406926406926401</v>
      </c>
      <c r="H1202" t="s">
        <v>82</v>
      </c>
    </row>
    <row r="1203" spans="1:8" x14ac:dyDescent="0.25">
      <c r="A1203" s="1">
        <v>43983</v>
      </c>
      <c r="B1203" t="s">
        <v>93</v>
      </c>
      <c r="C1203" t="s">
        <v>47</v>
      </c>
      <c r="D1203">
        <v>154</v>
      </c>
      <c r="E1203">
        <v>359.7</v>
      </c>
      <c r="F1203">
        <v>-205.7</v>
      </c>
      <c r="G1203">
        <v>-0.57186544342507695</v>
      </c>
      <c r="H1203" t="s">
        <v>82</v>
      </c>
    </row>
    <row r="1204" spans="1:8" x14ac:dyDescent="0.25">
      <c r="A1204" s="1">
        <v>43983</v>
      </c>
      <c r="B1204" t="s">
        <v>93</v>
      </c>
      <c r="C1204" t="s">
        <v>48</v>
      </c>
      <c r="D1204">
        <v>49</v>
      </c>
      <c r="E1204">
        <v>112.2</v>
      </c>
      <c r="F1204">
        <v>-63.2</v>
      </c>
      <c r="G1204">
        <v>-0.56327985739750397</v>
      </c>
      <c r="H1204" t="s">
        <v>82</v>
      </c>
    </row>
    <row r="1205" spans="1:8" x14ac:dyDescent="0.25">
      <c r="A1205" s="1">
        <v>43983</v>
      </c>
      <c r="B1205" t="s">
        <v>93</v>
      </c>
      <c r="C1205" t="s">
        <v>50</v>
      </c>
      <c r="D1205">
        <v>585</v>
      </c>
      <c r="E1205">
        <v>773.3</v>
      </c>
      <c r="F1205">
        <v>-188.3</v>
      </c>
      <c r="G1205">
        <v>-0.24350187508082299</v>
      </c>
      <c r="H1205" t="s">
        <v>82</v>
      </c>
    </row>
    <row r="1206" spans="1:8" x14ac:dyDescent="0.25">
      <c r="A1206" s="1">
        <v>43983</v>
      </c>
      <c r="B1206" t="s">
        <v>94</v>
      </c>
      <c r="C1206" t="s">
        <v>46</v>
      </c>
      <c r="D1206">
        <v>305</v>
      </c>
      <c r="E1206">
        <v>222.2</v>
      </c>
      <c r="F1206">
        <v>82.8</v>
      </c>
      <c r="G1206">
        <v>0.37263726372637301</v>
      </c>
      <c r="H1206" t="s">
        <v>82</v>
      </c>
    </row>
    <row r="1207" spans="1:8" x14ac:dyDescent="0.25">
      <c r="A1207" s="1">
        <v>43983</v>
      </c>
      <c r="B1207" t="s">
        <v>94</v>
      </c>
      <c r="C1207" t="s">
        <v>47</v>
      </c>
      <c r="D1207">
        <v>128</v>
      </c>
      <c r="E1207">
        <v>205.7</v>
      </c>
      <c r="F1207">
        <v>-77.7</v>
      </c>
      <c r="G1207">
        <v>-0.37773456490034002</v>
      </c>
      <c r="H1207" t="s">
        <v>82</v>
      </c>
    </row>
    <row r="1208" spans="1:8" x14ac:dyDescent="0.25">
      <c r="A1208" s="1">
        <v>43983</v>
      </c>
      <c r="B1208" t="s">
        <v>94</v>
      </c>
      <c r="C1208" t="s">
        <v>48</v>
      </c>
      <c r="D1208">
        <v>105</v>
      </c>
      <c r="E1208">
        <v>160.6</v>
      </c>
      <c r="F1208">
        <v>-55.6</v>
      </c>
      <c r="G1208">
        <v>-0.34620174346201799</v>
      </c>
      <c r="H1208" t="s">
        <v>82</v>
      </c>
    </row>
    <row r="1209" spans="1:8" x14ac:dyDescent="0.25">
      <c r="A1209" s="1">
        <v>43983</v>
      </c>
      <c r="B1209" t="s">
        <v>94</v>
      </c>
      <c r="C1209" t="s">
        <v>50</v>
      </c>
      <c r="D1209">
        <v>387</v>
      </c>
      <c r="E1209">
        <v>484</v>
      </c>
      <c r="F1209">
        <v>-97.000000000000099</v>
      </c>
      <c r="G1209">
        <v>-0.20041322314049601</v>
      </c>
      <c r="H1209" t="s">
        <v>82</v>
      </c>
    </row>
    <row r="1210" spans="1:8" x14ac:dyDescent="0.25">
      <c r="A1210" s="1">
        <v>43983</v>
      </c>
      <c r="B1210" t="s">
        <v>95</v>
      </c>
      <c r="C1210" t="s">
        <v>46</v>
      </c>
      <c r="D1210">
        <v>226</v>
      </c>
      <c r="E1210">
        <v>239.8</v>
      </c>
      <c r="F1210">
        <v>-13.8</v>
      </c>
      <c r="G1210">
        <v>-5.7547956630525497E-2</v>
      </c>
      <c r="H1210" t="s">
        <v>82</v>
      </c>
    </row>
    <row r="1211" spans="1:8" x14ac:dyDescent="0.25">
      <c r="A1211" s="1">
        <v>43983</v>
      </c>
      <c r="B1211" t="s">
        <v>95</v>
      </c>
      <c r="C1211" t="s">
        <v>47</v>
      </c>
      <c r="D1211">
        <v>396</v>
      </c>
      <c r="E1211">
        <v>882.2</v>
      </c>
      <c r="F1211">
        <v>-486.2</v>
      </c>
      <c r="G1211">
        <v>-0.55112219451371602</v>
      </c>
      <c r="H1211" t="s">
        <v>82</v>
      </c>
    </row>
    <row r="1212" spans="1:8" x14ac:dyDescent="0.25">
      <c r="A1212" s="1">
        <v>43983</v>
      </c>
      <c r="B1212" t="s">
        <v>95</v>
      </c>
      <c r="C1212" t="s">
        <v>48</v>
      </c>
      <c r="D1212">
        <v>154</v>
      </c>
      <c r="E1212">
        <v>349.8</v>
      </c>
      <c r="F1212">
        <v>-195.8</v>
      </c>
      <c r="G1212">
        <v>-0.55974842767295596</v>
      </c>
      <c r="H1212" t="s">
        <v>82</v>
      </c>
    </row>
    <row r="1213" spans="1:8" x14ac:dyDescent="0.25">
      <c r="A1213" s="1">
        <v>43983</v>
      </c>
      <c r="B1213" t="s">
        <v>95</v>
      </c>
      <c r="C1213" t="s">
        <v>50</v>
      </c>
      <c r="D1213">
        <v>955</v>
      </c>
      <c r="E1213">
        <v>2237.4</v>
      </c>
      <c r="F1213">
        <v>-1282.4000000000001</v>
      </c>
      <c r="G1213">
        <v>-0.57316528112988296</v>
      </c>
      <c r="H1213" t="s">
        <v>82</v>
      </c>
    </row>
    <row r="1214" spans="1:8" x14ac:dyDescent="0.25">
      <c r="A1214" s="1">
        <v>43983</v>
      </c>
      <c r="B1214" t="s">
        <v>13</v>
      </c>
      <c r="C1214" t="s">
        <v>46</v>
      </c>
      <c r="D1214">
        <v>195</v>
      </c>
      <c r="E1214">
        <v>214.5</v>
      </c>
      <c r="F1214">
        <v>-19.5</v>
      </c>
      <c r="G1214">
        <v>-9.0909090909090995E-2</v>
      </c>
      <c r="H1214" t="s">
        <v>82</v>
      </c>
    </row>
    <row r="1215" spans="1:8" x14ac:dyDescent="0.25">
      <c r="A1215" s="1">
        <v>43983</v>
      </c>
      <c r="B1215" t="s">
        <v>13</v>
      </c>
      <c r="C1215" t="s">
        <v>47</v>
      </c>
      <c r="D1215">
        <v>76</v>
      </c>
      <c r="E1215">
        <v>112.2</v>
      </c>
      <c r="F1215">
        <v>-36.200000000000003</v>
      </c>
      <c r="G1215">
        <v>-0.32263814616755798</v>
      </c>
      <c r="H1215" t="s">
        <v>82</v>
      </c>
    </row>
    <row r="1216" spans="1:8" x14ac:dyDescent="0.25">
      <c r="A1216" s="1">
        <v>43983</v>
      </c>
      <c r="B1216" t="s">
        <v>13</v>
      </c>
      <c r="C1216" t="s">
        <v>48</v>
      </c>
      <c r="D1216">
        <v>71</v>
      </c>
      <c r="E1216">
        <v>59.4</v>
      </c>
      <c r="F1216">
        <v>11.6</v>
      </c>
      <c r="G1216">
        <v>0.19528619528619501</v>
      </c>
      <c r="H1216" t="s">
        <v>82</v>
      </c>
    </row>
    <row r="1217" spans="1:8" x14ac:dyDescent="0.25">
      <c r="A1217" s="1">
        <v>43983</v>
      </c>
      <c r="B1217" t="s">
        <v>13</v>
      </c>
      <c r="C1217" t="s">
        <v>50</v>
      </c>
      <c r="D1217">
        <v>92</v>
      </c>
      <c r="E1217">
        <v>99</v>
      </c>
      <c r="F1217">
        <v>-7.0000000000000098</v>
      </c>
      <c r="G1217">
        <v>-7.0707070707070802E-2</v>
      </c>
      <c r="H1217" t="s">
        <v>82</v>
      </c>
    </row>
    <row r="1218" spans="1:8" x14ac:dyDescent="0.25">
      <c r="A1218" s="1">
        <v>43983</v>
      </c>
      <c r="B1218" t="s">
        <v>96</v>
      </c>
      <c r="C1218" t="s">
        <v>46</v>
      </c>
      <c r="D1218">
        <v>628</v>
      </c>
      <c r="E1218">
        <v>575.29999999999995</v>
      </c>
      <c r="F1218">
        <v>52.699999999999903</v>
      </c>
      <c r="G1218">
        <v>9.1604380323309406E-2</v>
      </c>
      <c r="H1218" t="s">
        <v>82</v>
      </c>
    </row>
    <row r="1219" spans="1:8" x14ac:dyDescent="0.25">
      <c r="A1219" s="1">
        <v>43983</v>
      </c>
      <c r="B1219" t="s">
        <v>96</v>
      </c>
      <c r="C1219" t="s">
        <v>47</v>
      </c>
      <c r="D1219">
        <v>193</v>
      </c>
      <c r="E1219">
        <v>284.89999999999998</v>
      </c>
      <c r="F1219">
        <v>-91.9</v>
      </c>
      <c r="G1219">
        <v>-0.32256932256932302</v>
      </c>
      <c r="H1219" t="s">
        <v>82</v>
      </c>
    </row>
    <row r="1220" spans="1:8" x14ac:dyDescent="0.25">
      <c r="A1220" s="1">
        <v>43983</v>
      </c>
      <c r="B1220" t="s">
        <v>96</v>
      </c>
      <c r="C1220" t="s">
        <v>48</v>
      </c>
      <c r="D1220">
        <v>182</v>
      </c>
      <c r="E1220">
        <v>202.4</v>
      </c>
      <c r="F1220">
        <v>-20.399999999999999</v>
      </c>
      <c r="G1220">
        <v>-0.100790513833992</v>
      </c>
      <c r="H1220" t="s">
        <v>82</v>
      </c>
    </row>
    <row r="1221" spans="1:8" x14ac:dyDescent="0.25">
      <c r="A1221" s="1">
        <v>43983</v>
      </c>
      <c r="B1221" t="s">
        <v>96</v>
      </c>
      <c r="C1221" t="s">
        <v>50</v>
      </c>
      <c r="D1221">
        <v>267</v>
      </c>
      <c r="E1221">
        <v>281.60000000000002</v>
      </c>
      <c r="F1221">
        <v>-14.6</v>
      </c>
      <c r="G1221">
        <v>-5.1846590909091002E-2</v>
      </c>
      <c r="H1221" t="s">
        <v>82</v>
      </c>
    </row>
    <row r="1222" spans="1:8" x14ac:dyDescent="0.25">
      <c r="A1222" s="1">
        <v>43983</v>
      </c>
      <c r="B1222" t="s">
        <v>97</v>
      </c>
      <c r="C1222" t="s">
        <v>46</v>
      </c>
      <c r="D1222">
        <v>347</v>
      </c>
      <c r="E1222">
        <v>334.4</v>
      </c>
      <c r="F1222">
        <v>12.6</v>
      </c>
      <c r="G1222">
        <v>3.76794258373205E-2</v>
      </c>
      <c r="H1222" t="s">
        <v>82</v>
      </c>
    </row>
    <row r="1223" spans="1:8" x14ac:dyDescent="0.25">
      <c r="A1223" s="1">
        <v>43983</v>
      </c>
      <c r="B1223" t="s">
        <v>97</v>
      </c>
      <c r="C1223" t="s">
        <v>47</v>
      </c>
      <c r="D1223">
        <v>309</v>
      </c>
      <c r="E1223">
        <v>578.6</v>
      </c>
      <c r="F1223">
        <v>-269.60000000000002</v>
      </c>
      <c r="G1223">
        <v>-0.46595229865191801</v>
      </c>
      <c r="H1223" t="s">
        <v>82</v>
      </c>
    </row>
    <row r="1224" spans="1:8" x14ac:dyDescent="0.25">
      <c r="A1224" s="1">
        <v>43983</v>
      </c>
      <c r="B1224" t="s">
        <v>97</v>
      </c>
      <c r="C1224" t="s">
        <v>48</v>
      </c>
      <c r="D1224">
        <v>210</v>
      </c>
      <c r="E1224">
        <v>282.7</v>
      </c>
      <c r="F1224">
        <v>-72.7</v>
      </c>
      <c r="G1224">
        <v>-0.25716307039264302</v>
      </c>
      <c r="H1224" t="s">
        <v>82</v>
      </c>
    </row>
    <row r="1225" spans="1:8" x14ac:dyDescent="0.25">
      <c r="A1225" s="1">
        <v>43983</v>
      </c>
      <c r="B1225" t="s">
        <v>97</v>
      </c>
      <c r="C1225" t="s">
        <v>50</v>
      </c>
      <c r="D1225">
        <v>529</v>
      </c>
      <c r="E1225">
        <v>738.1</v>
      </c>
      <c r="F1225">
        <v>-209.1</v>
      </c>
      <c r="G1225">
        <v>-0.28329494648421599</v>
      </c>
      <c r="H1225" t="s">
        <v>82</v>
      </c>
    </row>
    <row r="1226" spans="1:8" x14ac:dyDescent="0.25">
      <c r="A1226" s="1">
        <v>44013</v>
      </c>
      <c r="B1226" t="s">
        <v>81</v>
      </c>
      <c r="C1226" t="s">
        <v>46</v>
      </c>
      <c r="D1226">
        <v>5015</v>
      </c>
      <c r="E1226">
        <v>4459</v>
      </c>
      <c r="F1226">
        <v>556</v>
      </c>
      <c r="G1226">
        <v>0.124691634895717</v>
      </c>
      <c r="H1226" t="s">
        <v>82</v>
      </c>
    </row>
    <row r="1227" spans="1:8" x14ac:dyDescent="0.25">
      <c r="A1227" s="1">
        <v>44013</v>
      </c>
      <c r="B1227" t="s">
        <v>81</v>
      </c>
      <c r="C1227" t="s">
        <v>47</v>
      </c>
      <c r="D1227">
        <v>3841</v>
      </c>
      <c r="E1227">
        <v>5390</v>
      </c>
      <c r="F1227">
        <v>-1549</v>
      </c>
      <c r="G1227">
        <v>-0.28738404452690203</v>
      </c>
      <c r="H1227" t="s">
        <v>82</v>
      </c>
    </row>
    <row r="1228" spans="1:8" x14ac:dyDescent="0.25">
      <c r="A1228" s="1">
        <v>44013</v>
      </c>
      <c r="B1228" t="s">
        <v>81</v>
      </c>
      <c r="C1228" t="s">
        <v>48</v>
      </c>
      <c r="D1228">
        <v>2791</v>
      </c>
      <c r="E1228">
        <v>3318</v>
      </c>
      <c r="F1228">
        <v>-527</v>
      </c>
      <c r="G1228">
        <v>-0.15883062085593699</v>
      </c>
      <c r="H1228" t="s">
        <v>82</v>
      </c>
    </row>
    <row r="1229" spans="1:8" x14ac:dyDescent="0.25">
      <c r="A1229" s="1">
        <v>44013</v>
      </c>
      <c r="B1229" t="s">
        <v>81</v>
      </c>
      <c r="C1229" t="s">
        <v>49</v>
      </c>
      <c r="D1229">
        <v>296</v>
      </c>
      <c r="E1229">
        <v>1661</v>
      </c>
      <c r="F1229">
        <v>-1365</v>
      </c>
      <c r="G1229">
        <v>-0.82179409993979502</v>
      </c>
      <c r="H1229" t="s">
        <v>82</v>
      </c>
    </row>
    <row r="1230" spans="1:8" x14ac:dyDescent="0.25">
      <c r="A1230" s="1">
        <v>44013</v>
      </c>
      <c r="B1230" t="s">
        <v>81</v>
      </c>
      <c r="C1230" t="s">
        <v>50</v>
      </c>
      <c r="D1230">
        <v>8934</v>
      </c>
      <c r="E1230">
        <v>10884</v>
      </c>
      <c r="F1230">
        <v>-1950</v>
      </c>
      <c r="G1230">
        <v>-0.17916207276736501</v>
      </c>
      <c r="H1230" t="s">
        <v>82</v>
      </c>
    </row>
    <row r="1231" spans="1:8" x14ac:dyDescent="0.25">
      <c r="A1231" s="1">
        <v>44013</v>
      </c>
      <c r="B1231" t="s">
        <v>84</v>
      </c>
      <c r="C1231" t="s">
        <v>46</v>
      </c>
      <c r="D1231">
        <v>28</v>
      </c>
      <c r="E1231">
        <v>26</v>
      </c>
      <c r="F1231">
        <v>2</v>
      </c>
      <c r="G1231">
        <v>7.69230769230769E-2</v>
      </c>
      <c r="H1231" t="s">
        <v>82</v>
      </c>
    </row>
    <row r="1232" spans="1:8" x14ac:dyDescent="0.25">
      <c r="A1232" s="1">
        <v>44013</v>
      </c>
      <c r="B1232" t="s">
        <v>84</v>
      </c>
      <c r="C1232" t="s">
        <v>47</v>
      </c>
      <c r="D1232">
        <v>47</v>
      </c>
      <c r="E1232">
        <v>81</v>
      </c>
      <c r="F1232">
        <v>-34</v>
      </c>
      <c r="G1232">
        <v>-0.41975308641975301</v>
      </c>
      <c r="H1232" t="s">
        <v>82</v>
      </c>
    </row>
    <row r="1233" spans="1:8" x14ac:dyDescent="0.25">
      <c r="A1233" s="1">
        <v>44013</v>
      </c>
      <c r="B1233" t="s">
        <v>84</v>
      </c>
      <c r="C1233" t="s">
        <v>48</v>
      </c>
      <c r="D1233">
        <v>44</v>
      </c>
      <c r="E1233">
        <v>64</v>
      </c>
      <c r="F1233">
        <v>-20</v>
      </c>
      <c r="G1233">
        <v>-0.3125</v>
      </c>
      <c r="H1233" t="s">
        <v>82</v>
      </c>
    </row>
    <row r="1234" spans="1:8" x14ac:dyDescent="0.25">
      <c r="A1234" s="1">
        <v>44013</v>
      </c>
      <c r="B1234" t="s">
        <v>84</v>
      </c>
      <c r="C1234" t="s">
        <v>50</v>
      </c>
      <c r="D1234">
        <v>57</v>
      </c>
      <c r="E1234">
        <v>70</v>
      </c>
      <c r="F1234">
        <v>-13</v>
      </c>
      <c r="G1234">
        <v>-0.185714285714286</v>
      </c>
      <c r="H1234" t="s">
        <v>82</v>
      </c>
    </row>
    <row r="1235" spans="1:8" x14ac:dyDescent="0.25">
      <c r="A1235" s="1">
        <v>44013</v>
      </c>
      <c r="B1235" t="s">
        <v>85</v>
      </c>
      <c r="C1235" t="s">
        <v>46</v>
      </c>
      <c r="D1235">
        <v>201</v>
      </c>
      <c r="E1235">
        <v>164</v>
      </c>
      <c r="F1235">
        <v>37</v>
      </c>
      <c r="G1235">
        <v>0.22560975609756101</v>
      </c>
      <c r="H1235" t="s">
        <v>82</v>
      </c>
    </row>
    <row r="1236" spans="1:8" x14ac:dyDescent="0.25">
      <c r="A1236" s="1">
        <v>44013</v>
      </c>
      <c r="B1236" t="s">
        <v>85</v>
      </c>
      <c r="C1236" t="s">
        <v>47</v>
      </c>
      <c r="D1236">
        <v>59</v>
      </c>
      <c r="E1236">
        <v>70</v>
      </c>
      <c r="F1236">
        <v>-11</v>
      </c>
      <c r="G1236">
        <v>-0.157142857142857</v>
      </c>
      <c r="H1236" t="s">
        <v>82</v>
      </c>
    </row>
    <row r="1237" spans="1:8" x14ac:dyDescent="0.25">
      <c r="A1237" s="1">
        <v>44013</v>
      </c>
      <c r="B1237" t="s">
        <v>85</v>
      </c>
      <c r="C1237" t="s">
        <v>48</v>
      </c>
      <c r="D1237">
        <v>123</v>
      </c>
      <c r="E1237">
        <v>156</v>
      </c>
      <c r="F1237">
        <v>-33</v>
      </c>
      <c r="G1237">
        <v>-0.21153846153846201</v>
      </c>
      <c r="H1237" t="s">
        <v>82</v>
      </c>
    </row>
    <row r="1238" spans="1:8" x14ac:dyDescent="0.25">
      <c r="A1238" s="1">
        <v>44013</v>
      </c>
      <c r="B1238" t="s">
        <v>85</v>
      </c>
      <c r="C1238" t="s">
        <v>50</v>
      </c>
      <c r="D1238">
        <v>12</v>
      </c>
      <c r="E1238">
        <v>7</v>
      </c>
      <c r="F1238">
        <v>5</v>
      </c>
      <c r="G1238">
        <v>0.71428571428571397</v>
      </c>
      <c r="H1238" t="s">
        <v>82</v>
      </c>
    </row>
    <row r="1239" spans="1:8" x14ac:dyDescent="0.25">
      <c r="A1239" s="1">
        <v>44013</v>
      </c>
      <c r="B1239" t="s">
        <v>86</v>
      </c>
      <c r="C1239" t="s">
        <v>46</v>
      </c>
      <c r="D1239">
        <v>129</v>
      </c>
      <c r="E1239">
        <v>108</v>
      </c>
      <c r="F1239">
        <v>21</v>
      </c>
      <c r="G1239">
        <v>0.194444444444444</v>
      </c>
      <c r="H1239" t="s">
        <v>82</v>
      </c>
    </row>
    <row r="1240" spans="1:8" x14ac:dyDescent="0.25">
      <c r="A1240" s="1">
        <v>44013</v>
      </c>
      <c r="B1240" t="s">
        <v>86</v>
      </c>
      <c r="C1240" t="s">
        <v>47</v>
      </c>
      <c r="D1240">
        <v>233</v>
      </c>
      <c r="E1240">
        <v>226</v>
      </c>
      <c r="F1240">
        <v>7</v>
      </c>
      <c r="G1240">
        <v>3.09734513274336E-2</v>
      </c>
      <c r="H1240" t="s">
        <v>82</v>
      </c>
    </row>
    <row r="1241" spans="1:8" x14ac:dyDescent="0.25">
      <c r="A1241" s="1">
        <v>44013</v>
      </c>
      <c r="B1241" t="s">
        <v>86</v>
      </c>
      <c r="C1241" t="s">
        <v>48</v>
      </c>
      <c r="D1241">
        <v>104</v>
      </c>
      <c r="E1241">
        <v>179</v>
      </c>
      <c r="F1241">
        <v>-75</v>
      </c>
      <c r="G1241">
        <v>-0.41899441340782101</v>
      </c>
      <c r="H1241" t="s">
        <v>82</v>
      </c>
    </row>
    <row r="1242" spans="1:8" x14ac:dyDescent="0.25">
      <c r="A1242" s="1">
        <v>44013</v>
      </c>
      <c r="B1242" t="s">
        <v>86</v>
      </c>
      <c r="C1242" t="s">
        <v>49</v>
      </c>
      <c r="D1242">
        <v>115</v>
      </c>
      <c r="E1242">
        <v>1291</v>
      </c>
      <c r="F1242">
        <v>-1176</v>
      </c>
      <c r="G1242">
        <v>-0.91092176607281194</v>
      </c>
      <c r="H1242" t="s">
        <v>82</v>
      </c>
    </row>
    <row r="1243" spans="1:8" x14ac:dyDescent="0.25">
      <c r="A1243" s="1">
        <v>44013</v>
      </c>
      <c r="B1243" t="s">
        <v>86</v>
      </c>
      <c r="C1243" t="s">
        <v>50</v>
      </c>
      <c r="D1243">
        <v>2114</v>
      </c>
      <c r="E1243">
        <v>2132</v>
      </c>
      <c r="F1243">
        <v>-18</v>
      </c>
      <c r="G1243">
        <v>-8.4427767354596592E-3</v>
      </c>
      <c r="H1243" t="s">
        <v>82</v>
      </c>
    </row>
    <row r="1244" spans="1:8" x14ac:dyDescent="0.25">
      <c r="A1244" s="1">
        <v>44013</v>
      </c>
      <c r="B1244" t="s">
        <v>87</v>
      </c>
      <c r="C1244" t="s">
        <v>46</v>
      </c>
      <c r="D1244">
        <v>695</v>
      </c>
      <c r="E1244">
        <v>640</v>
      </c>
      <c r="F1244">
        <v>55</v>
      </c>
      <c r="G1244">
        <v>8.59375E-2</v>
      </c>
      <c r="H1244" t="s">
        <v>82</v>
      </c>
    </row>
    <row r="1245" spans="1:8" x14ac:dyDescent="0.25">
      <c r="A1245" s="1">
        <v>44013</v>
      </c>
      <c r="B1245" t="s">
        <v>87</v>
      </c>
      <c r="C1245" t="s">
        <v>47</v>
      </c>
      <c r="D1245">
        <v>409</v>
      </c>
      <c r="E1245">
        <v>638</v>
      </c>
      <c r="F1245">
        <v>-229</v>
      </c>
      <c r="G1245">
        <v>-0.35893416927899702</v>
      </c>
      <c r="H1245" t="s">
        <v>82</v>
      </c>
    </row>
    <row r="1246" spans="1:8" x14ac:dyDescent="0.25">
      <c r="A1246" s="1">
        <v>44013</v>
      </c>
      <c r="B1246" t="s">
        <v>87</v>
      </c>
      <c r="C1246" t="s">
        <v>48</v>
      </c>
      <c r="D1246">
        <v>298</v>
      </c>
      <c r="E1246">
        <v>339</v>
      </c>
      <c r="F1246">
        <v>-41</v>
      </c>
      <c r="G1246">
        <v>-0.12094395280236001</v>
      </c>
      <c r="H1246" t="s">
        <v>82</v>
      </c>
    </row>
    <row r="1247" spans="1:8" x14ac:dyDescent="0.25">
      <c r="A1247" s="1">
        <v>44013</v>
      </c>
      <c r="B1247" t="s">
        <v>87</v>
      </c>
      <c r="C1247" t="s">
        <v>49</v>
      </c>
      <c r="D1247">
        <v>138</v>
      </c>
      <c r="E1247">
        <v>299</v>
      </c>
      <c r="F1247">
        <v>-161</v>
      </c>
      <c r="G1247">
        <v>-0.53846153846153799</v>
      </c>
      <c r="H1247" t="s">
        <v>82</v>
      </c>
    </row>
    <row r="1248" spans="1:8" x14ac:dyDescent="0.25">
      <c r="A1248" s="1">
        <v>44013</v>
      </c>
      <c r="B1248" t="s">
        <v>87</v>
      </c>
      <c r="C1248" t="s">
        <v>50</v>
      </c>
      <c r="D1248">
        <v>1120</v>
      </c>
      <c r="E1248">
        <v>1241</v>
      </c>
      <c r="F1248">
        <v>-121</v>
      </c>
      <c r="G1248">
        <v>-9.7502014504431897E-2</v>
      </c>
      <c r="H1248" t="s">
        <v>82</v>
      </c>
    </row>
    <row r="1249" spans="1:8" x14ac:dyDescent="0.25">
      <c r="A1249" s="1">
        <v>44013</v>
      </c>
      <c r="B1249" t="s">
        <v>88</v>
      </c>
      <c r="C1249" t="s">
        <v>46</v>
      </c>
      <c r="D1249">
        <v>23</v>
      </c>
      <c r="E1249">
        <v>28</v>
      </c>
      <c r="F1249">
        <v>-5</v>
      </c>
      <c r="G1249">
        <v>-0.17857142857142899</v>
      </c>
      <c r="H1249" t="s">
        <v>82</v>
      </c>
    </row>
    <row r="1250" spans="1:8" x14ac:dyDescent="0.25">
      <c r="A1250" s="1">
        <v>44013</v>
      </c>
      <c r="B1250" t="s">
        <v>88</v>
      </c>
      <c r="C1250" t="s">
        <v>47</v>
      </c>
      <c r="D1250">
        <v>91</v>
      </c>
      <c r="E1250">
        <v>117</v>
      </c>
      <c r="F1250">
        <v>-26</v>
      </c>
      <c r="G1250">
        <v>-0.22222222222222199</v>
      </c>
      <c r="H1250" t="s">
        <v>82</v>
      </c>
    </row>
    <row r="1251" spans="1:8" x14ac:dyDescent="0.25">
      <c r="A1251" s="1">
        <v>44013</v>
      </c>
      <c r="B1251" t="s">
        <v>88</v>
      </c>
      <c r="C1251" t="s">
        <v>48</v>
      </c>
      <c r="D1251">
        <v>46</v>
      </c>
      <c r="E1251">
        <v>46</v>
      </c>
      <c r="F1251">
        <v>0</v>
      </c>
      <c r="G1251">
        <v>0</v>
      </c>
      <c r="H1251" t="s">
        <v>82</v>
      </c>
    </row>
    <row r="1252" spans="1:8" x14ac:dyDescent="0.25">
      <c r="A1252" s="1">
        <v>44013</v>
      </c>
      <c r="B1252" t="s">
        <v>88</v>
      </c>
      <c r="C1252" t="s">
        <v>50</v>
      </c>
      <c r="D1252">
        <v>59</v>
      </c>
      <c r="E1252">
        <v>63</v>
      </c>
      <c r="F1252">
        <v>-4</v>
      </c>
      <c r="G1252">
        <v>-6.3492063492063502E-2</v>
      </c>
      <c r="H1252" t="s">
        <v>82</v>
      </c>
    </row>
    <row r="1253" spans="1:8" x14ac:dyDescent="0.25">
      <c r="A1253" s="1">
        <v>44013</v>
      </c>
      <c r="B1253" t="s">
        <v>89</v>
      </c>
      <c r="C1253" t="s">
        <v>46</v>
      </c>
      <c r="D1253">
        <v>236</v>
      </c>
      <c r="E1253">
        <v>249</v>
      </c>
      <c r="F1253">
        <v>-13</v>
      </c>
      <c r="G1253">
        <v>-5.22088353413655E-2</v>
      </c>
      <c r="H1253" t="s">
        <v>82</v>
      </c>
    </row>
    <row r="1254" spans="1:8" x14ac:dyDescent="0.25">
      <c r="A1254" s="1">
        <v>44013</v>
      </c>
      <c r="B1254" t="s">
        <v>89</v>
      </c>
      <c r="C1254" t="s">
        <v>47</v>
      </c>
      <c r="D1254">
        <v>246</v>
      </c>
      <c r="E1254">
        <v>300</v>
      </c>
      <c r="F1254">
        <v>-54</v>
      </c>
      <c r="G1254">
        <v>-0.18</v>
      </c>
      <c r="H1254" t="s">
        <v>82</v>
      </c>
    </row>
    <row r="1255" spans="1:8" x14ac:dyDescent="0.25">
      <c r="A1255" s="1">
        <v>44013</v>
      </c>
      <c r="B1255" t="s">
        <v>89</v>
      </c>
      <c r="C1255" t="s">
        <v>48</v>
      </c>
      <c r="D1255">
        <v>162</v>
      </c>
      <c r="E1255">
        <v>159</v>
      </c>
      <c r="F1255">
        <v>3</v>
      </c>
      <c r="G1255">
        <v>1.88679245283019E-2</v>
      </c>
      <c r="H1255" t="s">
        <v>82</v>
      </c>
    </row>
    <row r="1256" spans="1:8" x14ac:dyDescent="0.25">
      <c r="A1256" s="1">
        <v>44013</v>
      </c>
      <c r="B1256" t="s">
        <v>89</v>
      </c>
      <c r="C1256" t="s">
        <v>49</v>
      </c>
      <c r="D1256">
        <v>43</v>
      </c>
      <c r="E1256">
        <v>71</v>
      </c>
      <c r="F1256">
        <v>-28</v>
      </c>
      <c r="G1256">
        <v>-0.39436619718309901</v>
      </c>
      <c r="H1256" t="s">
        <v>82</v>
      </c>
    </row>
    <row r="1257" spans="1:8" x14ac:dyDescent="0.25">
      <c r="A1257" s="1">
        <v>44013</v>
      </c>
      <c r="B1257" t="s">
        <v>89</v>
      </c>
      <c r="C1257" t="s">
        <v>50</v>
      </c>
      <c r="D1257">
        <v>644</v>
      </c>
      <c r="E1257">
        <v>697</v>
      </c>
      <c r="F1257">
        <v>-53</v>
      </c>
      <c r="G1257">
        <v>-7.60401721664275E-2</v>
      </c>
      <c r="H1257" t="s">
        <v>82</v>
      </c>
    </row>
    <row r="1258" spans="1:8" x14ac:dyDescent="0.25">
      <c r="A1258" s="1">
        <v>44013</v>
      </c>
      <c r="B1258" t="s">
        <v>90</v>
      </c>
      <c r="C1258" t="s">
        <v>46</v>
      </c>
      <c r="D1258">
        <v>582</v>
      </c>
      <c r="E1258">
        <v>524</v>
      </c>
      <c r="F1258">
        <v>58</v>
      </c>
      <c r="G1258">
        <v>0.110687022900763</v>
      </c>
      <c r="H1258" t="s">
        <v>82</v>
      </c>
    </row>
    <row r="1259" spans="1:8" x14ac:dyDescent="0.25">
      <c r="A1259" s="1">
        <v>44013</v>
      </c>
      <c r="B1259" t="s">
        <v>90</v>
      </c>
      <c r="C1259" t="s">
        <v>47</v>
      </c>
      <c r="D1259">
        <v>419</v>
      </c>
      <c r="E1259">
        <v>628</v>
      </c>
      <c r="F1259">
        <v>-209</v>
      </c>
      <c r="G1259">
        <v>-0.33280254777070101</v>
      </c>
      <c r="H1259" t="s">
        <v>82</v>
      </c>
    </row>
    <row r="1260" spans="1:8" x14ac:dyDescent="0.25">
      <c r="A1260" s="1">
        <v>44013</v>
      </c>
      <c r="B1260" t="s">
        <v>90</v>
      </c>
      <c r="C1260" t="s">
        <v>48</v>
      </c>
      <c r="D1260">
        <v>312</v>
      </c>
      <c r="E1260">
        <v>317</v>
      </c>
      <c r="F1260">
        <v>-5</v>
      </c>
      <c r="G1260">
        <v>-1.5772870662460602E-2</v>
      </c>
      <c r="H1260" t="s">
        <v>82</v>
      </c>
    </row>
    <row r="1261" spans="1:8" x14ac:dyDescent="0.25">
      <c r="A1261" s="1">
        <v>44013</v>
      </c>
      <c r="B1261" t="s">
        <v>90</v>
      </c>
      <c r="C1261" t="s">
        <v>50</v>
      </c>
      <c r="D1261">
        <v>493</v>
      </c>
      <c r="E1261">
        <v>607</v>
      </c>
      <c r="F1261">
        <v>-114</v>
      </c>
      <c r="G1261">
        <v>-0.18780889621087299</v>
      </c>
      <c r="H1261" t="s">
        <v>82</v>
      </c>
    </row>
    <row r="1262" spans="1:8" x14ac:dyDescent="0.25">
      <c r="A1262" s="1">
        <v>44013</v>
      </c>
      <c r="B1262" t="s">
        <v>91</v>
      </c>
      <c r="C1262" t="s">
        <v>46</v>
      </c>
      <c r="D1262">
        <v>92</v>
      </c>
      <c r="E1262">
        <v>59</v>
      </c>
      <c r="F1262">
        <v>33</v>
      </c>
      <c r="G1262">
        <v>0.55932203389830504</v>
      </c>
      <c r="H1262" t="s">
        <v>82</v>
      </c>
    </row>
    <row r="1263" spans="1:8" x14ac:dyDescent="0.25">
      <c r="A1263" s="1">
        <v>44013</v>
      </c>
      <c r="B1263" t="s">
        <v>91</v>
      </c>
      <c r="C1263" t="s">
        <v>47</v>
      </c>
      <c r="D1263">
        <v>140</v>
      </c>
      <c r="E1263">
        <v>193</v>
      </c>
      <c r="F1263">
        <v>-53</v>
      </c>
      <c r="G1263">
        <v>-0.27461139896373099</v>
      </c>
      <c r="H1263" t="s">
        <v>82</v>
      </c>
    </row>
    <row r="1264" spans="1:8" x14ac:dyDescent="0.25">
      <c r="A1264" s="1">
        <v>44013</v>
      </c>
      <c r="B1264" t="s">
        <v>91</v>
      </c>
      <c r="C1264" t="s">
        <v>48</v>
      </c>
      <c r="D1264">
        <v>107</v>
      </c>
      <c r="E1264">
        <v>132</v>
      </c>
      <c r="F1264">
        <v>-25</v>
      </c>
      <c r="G1264">
        <v>-0.189393939393939</v>
      </c>
      <c r="H1264" t="s">
        <v>82</v>
      </c>
    </row>
    <row r="1265" spans="1:8" x14ac:dyDescent="0.25">
      <c r="A1265" s="1">
        <v>44013</v>
      </c>
      <c r="B1265" t="s">
        <v>91</v>
      </c>
      <c r="C1265" t="s">
        <v>50</v>
      </c>
      <c r="D1265">
        <v>446</v>
      </c>
      <c r="E1265">
        <v>517</v>
      </c>
      <c r="F1265">
        <v>-71</v>
      </c>
      <c r="G1265">
        <v>-0.13733075435203099</v>
      </c>
      <c r="H1265" t="s">
        <v>82</v>
      </c>
    </row>
    <row r="1266" spans="1:8" x14ac:dyDescent="0.25">
      <c r="A1266" s="1">
        <v>44013</v>
      </c>
      <c r="B1266" t="s">
        <v>92</v>
      </c>
      <c r="C1266" t="s">
        <v>46</v>
      </c>
      <c r="D1266">
        <v>1220</v>
      </c>
      <c r="E1266">
        <v>980</v>
      </c>
      <c r="F1266">
        <v>240</v>
      </c>
      <c r="G1266">
        <v>0.24489795918367299</v>
      </c>
      <c r="H1266" t="s">
        <v>82</v>
      </c>
    </row>
    <row r="1267" spans="1:8" x14ac:dyDescent="0.25">
      <c r="A1267" s="1">
        <v>44013</v>
      </c>
      <c r="B1267" t="s">
        <v>92</v>
      </c>
      <c r="C1267" t="s">
        <v>47</v>
      </c>
      <c r="D1267">
        <v>564</v>
      </c>
      <c r="E1267">
        <v>721</v>
      </c>
      <c r="F1267">
        <v>-157</v>
      </c>
      <c r="G1267">
        <v>-0.21775312066574201</v>
      </c>
      <c r="H1267" t="s">
        <v>82</v>
      </c>
    </row>
    <row r="1268" spans="1:8" x14ac:dyDescent="0.25">
      <c r="A1268" s="1">
        <v>44013</v>
      </c>
      <c r="B1268" t="s">
        <v>92</v>
      </c>
      <c r="C1268" t="s">
        <v>48</v>
      </c>
      <c r="D1268">
        <v>669</v>
      </c>
      <c r="E1268">
        <v>717</v>
      </c>
      <c r="F1268">
        <v>-48</v>
      </c>
      <c r="G1268">
        <v>-6.6945606694560705E-2</v>
      </c>
      <c r="H1268" t="s">
        <v>82</v>
      </c>
    </row>
    <row r="1269" spans="1:8" x14ac:dyDescent="0.25">
      <c r="A1269" s="1">
        <v>44013</v>
      </c>
      <c r="B1269" t="s">
        <v>92</v>
      </c>
      <c r="C1269" t="s">
        <v>50</v>
      </c>
      <c r="D1269">
        <v>640</v>
      </c>
      <c r="E1269">
        <v>906</v>
      </c>
      <c r="F1269">
        <v>-266</v>
      </c>
      <c r="G1269">
        <v>-0.29359823399558499</v>
      </c>
      <c r="H1269" t="s">
        <v>82</v>
      </c>
    </row>
    <row r="1270" spans="1:8" x14ac:dyDescent="0.25">
      <c r="A1270" s="1">
        <v>44013</v>
      </c>
      <c r="B1270" t="s">
        <v>93</v>
      </c>
      <c r="C1270" t="s">
        <v>46</v>
      </c>
      <c r="D1270">
        <v>28</v>
      </c>
      <c r="E1270">
        <v>37</v>
      </c>
      <c r="F1270">
        <v>-9</v>
      </c>
      <c r="G1270">
        <v>-0.24324324324324301</v>
      </c>
      <c r="H1270" t="s">
        <v>82</v>
      </c>
    </row>
    <row r="1271" spans="1:8" x14ac:dyDescent="0.25">
      <c r="A1271" s="1">
        <v>44013</v>
      </c>
      <c r="B1271" t="s">
        <v>93</v>
      </c>
      <c r="C1271" t="s">
        <v>47</v>
      </c>
      <c r="D1271">
        <v>226</v>
      </c>
      <c r="E1271">
        <v>408</v>
      </c>
      <c r="F1271">
        <v>-182</v>
      </c>
      <c r="G1271">
        <v>-0.44607843137254899</v>
      </c>
      <c r="H1271" t="s">
        <v>82</v>
      </c>
    </row>
    <row r="1272" spans="1:8" x14ac:dyDescent="0.25">
      <c r="A1272" s="1">
        <v>44013</v>
      </c>
      <c r="B1272" t="s">
        <v>93</v>
      </c>
      <c r="C1272" t="s">
        <v>48</v>
      </c>
      <c r="D1272">
        <v>85</v>
      </c>
      <c r="E1272">
        <v>111</v>
      </c>
      <c r="F1272">
        <v>-26</v>
      </c>
      <c r="G1272">
        <v>-0.23423423423423401</v>
      </c>
      <c r="H1272" t="s">
        <v>82</v>
      </c>
    </row>
    <row r="1273" spans="1:8" x14ac:dyDescent="0.25">
      <c r="A1273" s="1">
        <v>44013</v>
      </c>
      <c r="B1273" t="s">
        <v>93</v>
      </c>
      <c r="C1273" t="s">
        <v>50</v>
      </c>
      <c r="D1273">
        <v>660</v>
      </c>
      <c r="E1273">
        <v>791</v>
      </c>
      <c r="F1273">
        <v>-131</v>
      </c>
      <c r="G1273">
        <v>-0.165613147914033</v>
      </c>
      <c r="H1273" t="s">
        <v>82</v>
      </c>
    </row>
    <row r="1274" spans="1:8" x14ac:dyDescent="0.25">
      <c r="A1274" s="1">
        <v>44013</v>
      </c>
      <c r="B1274" t="s">
        <v>94</v>
      </c>
      <c r="C1274" t="s">
        <v>46</v>
      </c>
      <c r="D1274">
        <v>276</v>
      </c>
      <c r="E1274">
        <v>210</v>
      </c>
      <c r="F1274">
        <v>66</v>
      </c>
      <c r="G1274">
        <v>0.314285714285714</v>
      </c>
      <c r="H1274" t="s">
        <v>82</v>
      </c>
    </row>
    <row r="1275" spans="1:8" x14ac:dyDescent="0.25">
      <c r="A1275" s="1">
        <v>44013</v>
      </c>
      <c r="B1275" t="s">
        <v>94</v>
      </c>
      <c r="C1275" t="s">
        <v>47</v>
      </c>
      <c r="D1275">
        <v>137</v>
      </c>
      <c r="E1275">
        <v>214</v>
      </c>
      <c r="F1275">
        <v>-77</v>
      </c>
      <c r="G1275">
        <v>-0.35981308411215002</v>
      </c>
      <c r="H1275" t="s">
        <v>82</v>
      </c>
    </row>
    <row r="1276" spans="1:8" x14ac:dyDescent="0.25">
      <c r="A1276" s="1">
        <v>44013</v>
      </c>
      <c r="B1276" t="s">
        <v>94</v>
      </c>
      <c r="C1276" t="s">
        <v>48</v>
      </c>
      <c r="D1276">
        <v>122</v>
      </c>
      <c r="E1276">
        <v>177</v>
      </c>
      <c r="F1276">
        <v>-55</v>
      </c>
      <c r="G1276">
        <v>-0.31073446327683601</v>
      </c>
      <c r="H1276" t="s">
        <v>82</v>
      </c>
    </row>
    <row r="1277" spans="1:8" x14ac:dyDescent="0.25">
      <c r="A1277" s="1">
        <v>44013</v>
      </c>
      <c r="B1277" t="s">
        <v>94</v>
      </c>
      <c r="C1277" t="s">
        <v>50</v>
      </c>
      <c r="D1277">
        <v>452</v>
      </c>
      <c r="E1277">
        <v>453</v>
      </c>
      <c r="F1277">
        <v>-1</v>
      </c>
      <c r="G1277">
        <v>-2.2075055187637999E-3</v>
      </c>
      <c r="H1277" t="s">
        <v>82</v>
      </c>
    </row>
    <row r="1278" spans="1:8" x14ac:dyDescent="0.25">
      <c r="A1278" s="1">
        <v>44013</v>
      </c>
      <c r="B1278" t="s">
        <v>95</v>
      </c>
      <c r="C1278" t="s">
        <v>46</v>
      </c>
      <c r="D1278">
        <v>266</v>
      </c>
      <c r="E1278">
        <v>267</v>
      </c>
      <c r="F1278">
        <v>-1</v>
      </c>
      <c r="G1278">
        <v>-3.7453183520599299E-3</v>
      </c>
      <c r="H1278" t="s">
        <v>82</v>
      </c>
    </row>
    <row r="1279" spans="1:8" x14ac:dyDescent="0.25">
      <c r="A1279" s="1">
        <v>44013</v>
      </c>
      <c r="B1279" t="s">
        <v>95</v>
      </c>
      <c r="C1279" t="s">
        <v>47</v>
      </c>
      <c r="D1279">
        <v>569</v>
      </c>
      <c r="E1279">
        <v>848</v>
      </c>
      <c r="F1279">
        <v>-279</v>
      </c>
      <c r="G1279">
        <v>-0.32900943396226401</v>
      </c>
      <c r="H1279" t="s">
        <v>82</v>
      </c>
    </row>
    <row r="1280" spans="1:8" x14ac:dyDescent="0.25">
      <c r="A1280" s="1">
        <v>44013</v>
      </c>
      <c r="B1280" t="s">
        <v>95</v>
      </c>
      <c r="C1280" t="s">
        <v>48</v>
      </c>
      <c r="D1280">
        <v>191</v>
      </c>
      <c r="E1280">
        <v>338</v>
      </c>
      <c r="F1280">
        <v>-147</v>
      </c>
      <c r="G1280">
        <v>-0.43491124260355002</v>
      </c>
      <c r="H1280" t="s">
        <v>82</v>
      </c>
    </row>
    <row r="1281" spans="1:8" x14ac:dyDescent="0.25">
      <c r="A1281" s="1">
        <v>44013</v>
      </c>
      <c r="B1281" t="s">
        <v>95</v>
      </c>
      <c r="C1281" t="s">
        <v>50</v>
      </c>
      <c r="D1281">
        <v>1246</v>
      </c>
      <c r="E1281">
        <v>2286</v>
      </c>
      <c r="F1281">
        <v>-1040</v>
      </c>
      <c r="G1281">
        <v>-0.45494313210848603</v>
      </c>
      <c r="H1281" t="s">
        <v>82</v>
      </c>
    </row>
    <row r="1282" spans="1:8" x14ac:dyDescent="0.25">
      <c r="A1282" s="1">
        <v>44013</v>
      </c>
      <c r="B1282" t="s">
        <v>13</v>
      </c>
      <c r="C1282" t="s">
        <v>46</v>
      </c>
      <c r="D1282">
        <v>229</v>
      </c>
      <c r="E1282">
        <v>201</v>
      </c>
      <c r="F1282">
        <v>28</v>
      </c>
      <c r="G1282">
        <v>0.13930348258706499</v>
      </c>
      <c r="H1282" t="s">
        <v>82</v>
      </c>
    </row>
    <row r="1283" spans="1:8" x14ac:dyDescent="0.25">
      <c r="A1283" s="1">
        <v>44013</v>
      </c>
      <c r="B1283" t="s">
        <v>13</v>
      </c>
      <c r="C1283" t="s">
        <v>47</v>
      </c>
      <c r="D1283">
        <v>83</v>
      </c>
      <c r="E1283">
        <v>107</v>
      </c>
      <c r="F1283">
        <v>-24</v>
      </c>
      <c r="G1283">
        <v>-0.22429906542056099</v>
      </c>
      <c r="H1283" t="s">
        <v>82</v>
      </c>
    </row>
    <row r="1284" spans="1:8" x14ac:dyDescent="0.25">
      <c r="A1284" s="1">
        <v>44013</v>
      </c>
      <c r="B1284" t="s">
        <v>13</v>
      </c>
      <c r="C1284" t="s">
        <v>48</v>
      </c>
      <c r="D1284">
        <v>72</v>
      </c>
      <c r="E1284">
        <v>88</v>
      </c>
      <c r="F1284">
        <v>-16</v>
      </c>
      <c r="G1284">
        <v>-0.18181818181818199</v>
      </c>
      <c r="H1284" t="s">
        <v>82</v>
      </c>
    </row>
    <row r="1285" spans="1:8" x14ac:dyDescent="0.25">
      <c r="A1285" s="1">
        <v>44013</v>
      </c>
      <c r="B1285" t="s">
        <v>13</v>
      </c>
      <c r="C1285" t="s">
        <v>50</v>
      </c>
      <c r="D1285">
        <v>111</v>
      </c>
      <c r="E1285">
        <v>114</v>
      </c>
      <c r="F1285">
        <v>-3</v>
      </c>
      <c r="G1285">
        <v>-2.6315789473684199E-2</v>
      </c>
      <c r="H1285" t="s">
        <v>82</v>
      </c>
    </row>
    <row r="1286" spans="1:8" x14ac:dyDescent="0.25">
      <c r="A1286" s="1">
        <v>44013</v>
      </c>
      <c r="B1286" t="s">
        <v>96</v>
      </c>
      <c r="C1286" t="s">
        <v>46</v>
      </c>
      <c r="D1286">
        <v>638</v>
      </c>
      <c r="E1286">
        <v>565</v>
      </c>
      <c r="F1286">
        <v>73</v>
      </c>
      <c r="G1286">
        <v>0.129203539823009</v>
      </c>
      <c r="H1286" t="s">
        <v>82</v>
      </c>
    </row>
    <row r="1287" spans="1:8" x14ac:dyDescent="0.25">
      <c r="A1287" s="1">
        <v>44013</v>
      </c>
      <c r="B1287" t="s">
        <v>96</v>
      </c>
      <c r="C1287" t="s">
        <v>47</v>
      </c>
      <c r="D1287">
        <v>208</v>
      </c>
      <c r="E1287">
        <v>288</v>
      </c>
      <c r="F1287">
        <v>-80</v>
      </c>
      <c r="G1287">
        <v>-0.27777777777777801</v>
      </c>
      <c r="H1287" t="s">
        <v>82</v>
      </c>
    </row>
    <row r="1288" spans="1:8" x14ac:dyDescent="0.25">
      <c r="A1288" s="1">
        <v>44013</v>
      </c>
      <c r="B1288" t="s">
        <v>96</v>
      </c>
      <c r="C1288" t="s">
        <v>48</v>
      </c>
      <c r="D1288">
        <v>198</v>
      </c>
      <c r="E1288">
        <v>208</v>
      </c>
      <c r="F1288">
        <v>-10</v>
      </c>
      <c r="G1288">
        <v>-4.80769230769231E-2</v>
      </c>
      <c r="H1288" t="s">
        <v>82</v>
      </c>
    </row>
    <row r="1289" spans="1:8" x14ac:dyDescent="0.25">
      <c r="A1289" s="1">
        <v>44013</v>
      </c>
      <c r="B1289" t="s">
        <v>96</v>
      </c>
      <c r="C1289" t="s">
        <v>50</v>
      </c>
      <c r="D1289">
        <v>264</v>
      </c>
      <c r="E1289">
        <v>259</v>
      </c>
      <c r="F1289">
        <v>5</v>
      </c>
      <c r="G1289">
        <v>1.9305019305019301E-2</v>
      </c>
      <c r="H1289" t="s">
        <v>82</v>
      </c>
    </row>
    <row r="1290" spans="1:8" x14ac:dyDescent="0.25">
      <c r="A1290" s="1">
        <v>44013</v>
      </c>
      <c r="B1290" t="s">
        <v>97</v>
      </c>
      <c r="C1290" t="s">
        <v>46</v>
      </c>
      <c r="D1290">
        <v>372</v>
      </c>
      <c r="E1290">
        <v>401</v>
      </c>
      <c r="F1290">
        <v>-29</v>
      </c>
      <c r="G1290">
        <v>-7.2319201995012503E-2</v>
      </c>
      <c r="H1290" t="s">
        <v>82</v>
      </c>
    </row>
    <row r="1291" spans="1:8" x14ac:dyDescent="0.25">
      <c r="A1291" s="1">
        <v>44013</v>
      </c>
      <c r="B1291" t="s">
        <v>97</v>
      </c>
      <c r="C1291" t="s">
        <v>47</v>
      </c>
      <c r="D1291">
        <v>410</v>
      </c>
      <c r="E1291">
        <v>551</v>
      </c>
      <c r="F1291">
        <v>-141</v>
      </c>
      <c r="G1291">
        <v>-0.25589836660617099</v>
      </c>
      <c r="H1291" t="s">
        <v>82</v>
      </c>
    </row>
    <row r="1292" spans="1:8" x14ac:dyDescent="0.25">
      <c r="A1292" s="1">
        <v>44013</v>
      </c>
      <c r="B1292" t="s">
        <v>97</v>
      </c>
      <c r="C1292" t="s">
        <v>48</v>
      </c>
      <c r="D1292">
        <v>258</v>
      </c>
      <c r="E1292">
        <v>287</v>
      </c>
      <c r="F1292">
        <v>-29</v>
      </c>
      <c r="G1292">
        <v>-0.101045296167247</v>
      </c>
      <c r="H1292" t="s">
        <v>82</v>
      </c>
    </row>
    <row r="1293" spans="1:8" x14ac:dyDescent="0.25">
      <c r="A1293" s="1">
        <v>44013</v>
      </c>
      <c r="B1293" t="s">
        <v>97</v>
      </c>
      <c r="C1293" t="s">
        <v>50</v>
      </c>
      <c r="D1293">
        <v>616</v>
      </c>
      <c r="E1293">
        <v>741</v>
      </c>
      <c r="F1293">
        <v>-125</v>
      </c>
      <c r="G1293">
        <v>-0.168690958164642</v>
      </c>
      <c r="H1293" t="s">
        <v>82</v>
      </c>
    </row>
    <row r="1294" spans="1:8" x14ac:dyDescent="0.25">
      <c r="A1294" s="1">
        <v>44044</v>
      </c>
      <c r="B1294" t="s">
        <v>81</v>
      </c>
      <c r="C1294" t="s">
        <v>46</v>
      </c>
      <c r="D1294">
        <v>4499</v>
      </c>
      <c r="E1294">
        <v>3940</v>
      </c>
      <c r="F1294">
        <v>559</v>
      </c>
      <c r="G1294">
        <v>0.14187817258883201</v>
      </c>
      <c r="H1294" t="s">
        <v>82</v>
      </c>
    </row>
    <row r="1295" spans="1:8" x14ac:dyDescent="0.25">
      <c r="A1295" s="1">
        <v>44044</v>
      </c>
      <c r="B1295" t="s">
        <v>81</v>
      </c>
      <c r="C1295" t="s">
        <v>47</v>
      </c>
      <c r="D1295">
        <v>3768</v>
      </c>
      <c r="E1295">
        <v>4669.5238095238101</v>
      </c>
      <c r="F1295">
        <v>-901.52380952380895</v>
      </c>
      <c r="G1295">
        <v>-0.19306547012033401</v>
      </c>
      <c r="H1295" t="s">
        <v>82</v>
      </c>
    </row>
    <row r="1296" spans="1:8" x14ac:dyDescent="0.25">
      <c r="A1296" s="1">
        <v>44044</v>
      </c>
      <c r="B1296" t="s">
        <v>81</v>
      </c>
      <c r="C1296" t="s">
        <v>48</v>
      </c>
      <c r="D1296">
        <v>2586</v>
      </c>
      <c r="E1296">
        <v>2783.8095238095202</v>
      </c>
      <c r="F1296">
        <v>-197.80952380952399</v>
      </c>
      <c r="G1296">
        <v>-7.1057133082449597E-2</v>
      </c>
      <c r="H1296" t="s">
        <v>82</v>
      </c>
    </row>
    <row r="1297" spans="1:8" x14ac:dyDescent="0.25">
      <c r="A1297" s="1">
        <v>44044</v>
      </c>
      <c r="B1297" t="s">
        <v>81</v>
      </c>
      <c r="C1297" t="s">
        <v>49</v>
      </c>
      <c r="D1297">
        <v>567</v>
      </c>
      <c r="E1297">
        <v>1467.61904761905</v>
      </c>
      <c r="F1297">
        <v>-900.61904761904702</v>
      </c>
      <c r="G1297">
        <v>-0.61365996106424403</v>
      </c>
      <c r="H1297" t="s">
        <v>82</v>
      </c>
    </row>
    <row r="1298" spans="1:8" x14ac:dyDescent="0.25">
      <c r="A1298" s="1">
        <v>44044</v>
      </c>
      <c r="B1298" t="s">
        <v>81</v>
      </c>
      <c r="C1298" t="s">
        <v>50</v>
      </c>
      <c r="D1298">
        <v>8410</v>
      </c>
      <c r="E1298">
        <v>9463.8095238095193</v>
      </c>
      <c r="F1298">
        <v>-1053.80952380952</v>
      </c>
      <c r="G1298">
        <v>-0.111351514541612</v>
      </c>
      <c r="H1298" t="s">
        <v>82</v>
      </c>
    </row>
    <row r="1299" spans="1:8" x14ac:dyDescent="0.25">
      <c r="A1299" s="1">
        <v>44044</v>
      </c>
      <c r="B1299" t="s">
        <v>84</v>
      </c>
      <c r="C1299" t="s">
        <v>46</v>
      </c>
      <c r="D1299">
        <v>29</v>
      </c>
      <c r="E1299">
        <v>30.476190476190499</v>
      </c>
      <c r="F1299">
        <v>-1.4761904761904701</v>
      </c>
      <c r="G1299">
        <v>-4.8437499999999897E-2</v>
      </c>
      <c r="H1299" t="s">
        <v>82</v>
      </c>
    </row>
    <row r="1300" spans="1:8" x14ac:dyDescent="0.25">
      <c r="A1300" s="1">
        <v>44044</v>
      </c>
      <c r="B1300" t="s">
        <v>84</v>
      </c>
      <c r="C1300" t="s">
        <v>47</v>
      </c>
      <c r="D1300">
        <v>42</v>
      </c>
      <c r="E1300">
        <v>62.857142857142897</v>
      </c>
      <c r="F1300">
        <v>-20.8571428571429</v>
      </c>
      <c r="G1300">
        <v>-0.33181818181818201</v>
      </c>
      <c r="H1300" t="s">
        <v>82</v>
      </c>
    </row>
    <row r="1301" spans="1:8" x14ac:dyDescent="0.25">
      <c r="A1301" s="1">
        <v>44044</v>
      </c>
      <c r="B1301" t="s">
        <v>84</v>
      </c>
      <c r="C1301" t="s">
        <v>48</v>
      </c>
      <c r="D1301">
        <v>51</v>
      </c>
      <c r="E1301">
        <v>56.190476190476197</v>
      </c>
      <c r="F1301">
        <v>-5.1904761904761898</v>
      </c>
      <c r="G1301">
        <v>-9.2372881355932204E-2</v>
      </c>
      <c r="H1301" t="s">
        <v>82</v>
      </c>
    </row>
    <row r="1302" spans="1:8" x14ac:dyDescent="0.25">
      <c r="A1302" s="1">
        <v>44044</v>
      </c>
      <c r="B1302" t="s">
        <v>84</v>
      </c>
      <c r="C1302" t="s">
        <v>50</v>
      </c>
      <c r="D1302">
        <v>78</v>
      </c>
      <c r="E1302">
        <v>68.571428571428598</v>
      </c>
      <c r="F1302">
        <v>9.4285714285714306</v>
      </c>
      <c r="G1302">
        <v>0.13750000000000001</v>
      </c>
      <c r="H1302" t="s">
        <v>82</v>
      </c>
    </row>
    <row r="1303" spans="1:8" x14ac:dyDescent="0.25">
      <c r="A1303" s="1">
        <v>44044</v>
      </c>
      <c r="B1303" t="s">
        <v>85</v>
      </c>
      <c r="C1303" t="s">
        <v>46</v>
      </c>
      <c r="D1303">
        <v>184</v>
      </c>
      <c r="E1303">
        <v>143.80952380952399</v>
      </c>
      <c r="F1303">
        <v>40.190476190476197</v>
      </c>
      <c r="G1303">
        <v>0.27947019867549699</v>
      </c>
      <c r="H1303" t="s">
        <v>82</v>
      </c>
    </row>
    <row r="1304" spans="1:8" x14ac:dyDescent="0.25">
      <c r="A1304" s="1">
        <v>44044</v>
      </c>
      <c r="B1304" t="s">
        <v>85</v>
      </c>
      <c r="C1304" t="s">
        <v>47</v>
      </c>
      <c r="D1304">
        <v>48</v>
      </c>
      <c r="E1304">
        <v>71.428571428571402</v>
      </c>
      <c r="F1304">
        <v>-23.428571428571399</v>
      </c>
      <c r="G1304">
        <v>-0.32800000000000001</v>
      </c>
      <c r="H1304" t="s">
        <v>82</v>
      </c>
    </row>
    <row r="1305" spans="1:8" x14ac:dyDescent="0.25">
      <c r="A1305" s="1">
        <v>44044</v>
      </c>
      <c r="B1305" t="s">
        <v>85</v>
      </c>
      <c r="C1305" t="s">
        <v>48</v>
      </c>
      <c r="D1305">
        <v>131</v>
      </c>
      <c r="E1305">
        <v>112.380952380952</v>
      </c>
      <c r="F1305">
        <v>18.619047619047599</v>
      </c>
      <c r="G1305">
        <v>0.165677966101695</v>
      </c>
      <c r="H1305" t="s">
        <v>82</v>
      </c>
    </row>
    <row r="1306" spans="1:8" x14ac:dyDescent="0.25">
      <c r="A1306" s="1">
        <v>44044</v>
      </c>
      <c r="B1306" t="s">
        <v>85</v>
      </c>
      <c r="C1306" t="s">
        <v>50</v>
      </c>
      <c r="D1306">
        <v>8</v>
      </c>
      <c r="E1306">
        <v>12.380952380952399</v>
      </c>
      <c r="F1306">
        <v>-4.3809523809523796</v>
      </c>
      <c r="G1306">
        <v>-0.35384615384615398</v>
      </c>
      <c r="H1306" t="s">
        <v>82</v>
      </c>
    </row>
    <row r="1307" spans="1:8" x14ac:dyDescent="0.25">
      <c r="A1307" s="1">
        <v>44044</v>
      </c>
      <c r="B1307" t="s">
        <v>86</v>
      </c>
      <c r="C1307" t="s">
        <v>46</v>
      </c>
      <c r="D1307">
        <v>137</v>
      </c>
      <c r="E1307">
        <v>116.19047619047601</v>
      </c>
      <c r="F1307">
        <v>20.8095238095238</v>
      </c>
      <c r="G1307">
        <v>0.179098360655738</v>
      </c>
      <c r="H1307" t="s">
        <v>82</v>
      </c>
    </row>
    <row r="1308" spans="1:8" x14ac:dyDescent="0.25">
      <c r="A1308" s="1">
        <v>44044</v>
      </c>
      <c r="B1308" t="s">
        <v>86</v>
      </c>
      <c r="C1308" t="s">
        <v>47</v>
      </c>
      <c r="D1308">
        <v>170</v>
      </c>
      <c r="E1308">
        <v>182.857142857143</v>
      </c>
      <c r="F1308">
        <v>-12.857142857142801</v>
      </c>
      <c r="G1308">
        <v>-7.0312499999999903E-2</v>
      </c>
      <c r="H1308" t="s">
        <v>82</v>
      </c>
    </row>
    <row r="1309" spans="1:8" x14ac:dyDescent="0.25">
      <c r="A1309" s="1">
        <v>44044</v>
      </c>
      <c r="B1309" t="s">
        <v>86</v>
      </c>
      <c r="C1309" t="s">
        <v>48</v>
      </c>
      <c r="D1309">
        <v>105</v>
      </c>
      <c r="E1309">
        <v>141.90476190476201</v>
      </c>
      <c r="F1309">
        <v>-36.904761904761898</v>
      </c>
      <c r="G1309">
        <v>-0.26006711409395999</v>
      </c>
      <c r="H1309" t="s">
        <v>82</v>
      </c>
    </row>
    <row r="1310" spans="1:8" x14ac:dyDescent="0.25">
      <c r="A1310" s="1">
        <v>44044</v>
      </c>
      <c r="B1310" t="s">
        <v>86</v>
      </c>
      <c r="C1310" t="s">
        <v>49</v>
      </c>
      <c r="D1310">
        <v>364</v>
      </c>
      <c r="E1310">
        <v>1054.2857142857099</v>
      </c>
      <c r="F1310">
        <v>-690.28571428571399</v>
      </c>
      <c r="G1310">
        <v>-0.654742547425474</v>
      </c>
      <c r="H1310" t="s">
        <v>82</v>
      </c>
    </row>
    <row r="1311" spans="1:8" x14ac:dyDescent="0.25">
      <c r="A1311" s="1">
        <v>44044</v>
      </c>
      <c r="B1311" t="s">
        <v>86</v>
      </c>
      <c r="C1311" t="s">
        <v>50</v>
      </c>
      <c r="D1311">
        <v>1874</v>
      </c>
      <c r="E1311">
        <v>1813.3333333333301</v>
      </c>
      <c r="F1311">
        <v>60.6666666666667</v>
      </c>
      <c r="G1311">
        <v>3.3455882352941203E-2</v>
      </c>
      <c r="H1311" t="s">
        <v>82</v>
      </c>
    </row>
    <row r="1312" spans="1:8" x14ac:dyDescent="0.25">
      <c r="A1312" s="1">
        <v>44044</v>
      </c>
      <c r="B1312" t="s">
        <v>87</v>
      </c>
      <c r="C1312" t="s">
        <v>46</v>
      </c>
      <c r="D1312">
        <v>647</v>
      </c>
      <c r="E1312">
        <v>572.38095238095195</v>
      </c>
      <c r="F1312">
        <v>74.619047619047706</v>
      </c>
      <c r="G1312">
        <v>0.13036605657238001</v>
      </c>
      <c r="H1312" t="s">
        <v>82</v>
      </c>
    </row>
    <row r="1313" spans="1:8" x14ac:dyDescent="0.25">
      <c r="A1313" s="1">
        <v>44044</v>
      </c>
      <c r="B1313" t="s">
        <v>87</v>
      </c>
      <c r="C1313" t="s">
        <v>47</v>
      </c>
      <c r="D1313">
        <v>401</v>
      </c>
      <c r="E1313">
        <v>496.19047619047598</v>
      </c>
      <c r="F1313">
        <v>-95.190476190476105</v>
      </c>
      <c r="G1313">
        <v>-0.191842610364683</v>
      </c>
      <c r="H1313" t="s">
        <v>82</v>
      </c>
    </row>
    <row r="1314" spans="1:8" x14ac:dyDescent="0.25">
      <c r="A1314" s="1">
        <v>44044</v>
      </c>
      <c r="B1314" t="s">
        <v>87</v>
      </c>
      <c r="C1314" t="s">
        <v>48</v>
      </c>
      <c r="D1314">
        <v>283</v>
      </c>
      <c r="E1314">
        <v>298.09523809523802</v>
      </c>
      <c r="F1314">
        <v>-15.0952380952381</v>
      </c>
      <c r="G1314">
        <v>-5.0638977635782699E-2</v>
      </c>
      <c r="H1314" t="s">
        <v>82</v>
      </c>
    </row>
    <row r="1315" spans="1:8" x14ac:dyDescent="0.25">
      <c r="A1315" s="1">
        <v>44044</v>
      </c>
      <c r="B1315" t="s">
        <v>87</v>
      </c>
      <c r="C1315" t="s">
        <v>49</v>
      </c>
      <c r="D1315">
        <v>174</v>
      </c>
      <c r="E1315">
        <v>343.80952380952402</v>
      </c>
      <c r="F1315">
        <v>-169.80952380952399</v>
      </c>
      <c r="G1315">
        <v>-0.49390581717451498</v>
      </c>
      <c r="H1315" t="s">
        <v>82</v>
      </c>
    </row>
    <row r="1316" spans="1:8" x14ac:dyDescent="0.25">
      <c r="A1316" s="1">
        <v>44044</v>
      </c>
      <c r="B1316" t="s">
        <v>87</v>
      </c>
      <c r="C1316" t="s">
        <v>50</v>
      </c>
      <c r="D1316">
        <v>1133</v>
      </c>
      <c r="E1316">
        <v>1100</v>
      </c>
      <c r="F1316">
        <v>33</v>
      </c>
      <c r="G1316">
        <v>0.03</v>
      </c>
      <c r="H1316" t="s">
        <v>82</v>
      </c>
    </row>
    <row r="1317" spans="1:8" x14ac:dyDescent="0.25">
      <c r="A1317" s="1">
        <v>44044</v>
      </c>
      <c r="B1317" t="s">
        <v>88</v>
      </c>
      <c r="C1317" t="s">
        <v>46</v>
      </c>
      <c r="D1317">
        <v>26</v>
      </c>
      <c r="E1317">
        <v>23.8095238095238</v>
      </c>
      <c r="F1317">
        <v>2.1904761904761898</v>
      </c>
      <c r="G1317">
        <v>9.2000000000000096E-2</v>
      </c>
      <c r="H1317" t="s">
        <v>82</v>
      </c>
    </row>
    <row r="1318" spans="1:8" x14ac:dyDescent="0.25">
      <c r="A1318" s="1">
        <v>44044</v>
      </c>
      <c r="B1318" t="s">
        <v>88</v>
      </c>
      <c r="C1318" t="s">
        <v>47</v>
      </c>
      <c r="D1318">
        <v>69</v>
      </c>
      <c r="E1318">
        <v>97.142857142857096</v>
      </c>
      <c r="F1318">
        <v>-28.1428571428571</v>
      </c>
      <c r="G1318">
        <v>-0.28970588235294098</v>
      </c>
      <c r="H1318" t="s">
        <v>82</v>
      </c>
    </row>
    <row r="1319" spans="1:8" x14ac:dyDescent="0.25">
      <c r="A1319" s="1">
        <v>44044</v>
      </c>
      <c r="B1319" t="s">
        <v>88</v>
      </c>
      <c r="C1319" t="s">
        <v>48</v>
      </c>
      <c r="D1319">
        <v>32</v>
      </c>
      <c r="E1319">
        <v>40</v>
      </c>
      <c r="F1319">
        <v>-8</v>
      </c>
      <c r="G1319">
        <v>-0.2</v>
      </c>
      <c r="H1319" t="s">
        <v>82</v>
      </c>
    </row>
    <row r="1320" spans="1:8" x14ac:dyDescent="0.25">
      <c r="A1320" s="1">
        <v>44044</v>
      </c>
      <c r="B1320" t="s">
        <v>88</v>
      </c>
      <c r="C1320" t="s">
        <v>50</v>
      </c>
      <c r="D1320">
        <v>69</v>
      </c>
      <c r="E1320">
        <v>70.476190476190496</v>
      </c>
      <c r="F1320">
        <v>-1.4761904761904701</v>
      </c>
      <c r="G1320">
        <v>-2.0945945945945801E-2</v>
      </c>
      <c r="H1320" t="s">
        <v>82</v>
      </c>
    </row>
    <row r="1321" spans="1:8" x14ac:dyDescent="0.25">
      <c r="A1321" s="1">
        <v>44044</v>
      </c>
      <c r="B1321" t="s">
        <v>89</v>
      </c>
      <c r="C1321" t="s">
        <v>46</v>
      </c>
      <c r="D1321">
        <v>215</v>
      </c>
      <c r="E1321">
        <v>199.04761904761901</v>
      </c>
      <c r="F1321">
        <v>15.952380952381001</v>
      </c>
      <c r="G1321">
        <v>8.0143540669856503E-2</v>
      </c>
      <c r="H1321" t="s">
        <v>82</v>
      </c>
    </row>
    <row r="1322" spans="1:8" x14ac:dyDescent="0.25">
      <c r="A1322" s="1">
        <v>44044</v>
      </c>
      <c r="B1322" t="s">
        <v>89</v>
      </c>
      <c r="C1322" t="s">
        <v>47</v>
      </c>
      <c r="D1322">
        <v>240</v>
      </c>
      <c r="E1322">
        <v>298.09523809523802</v>
      </c>
      <c r="F1322">
        <v>-58.095238095238102</v>
      </c>
      <c r="G1322">
        <v>-0.194888178913738</v>
      </c>
      <c r="H1322" t="s">
        <v>82</v>
      </c>
    </row>
    <row r="1323" spans="1:8" x14ac:dyDescent="0.25">
      <c r="A1323" s="1">
        <v>44044</v>
      </c>
      <c r="B1323" t="s">
        <v>89</v>
      </c>
      <c r="C1323" t="s">
        <v>48</v>
      </c>
      <c r="D1323">
        <v>126</v>
      </c>
      <c r="E1323">
        <v>152.38095238095201</v>
      </c>
      <c r="F1323">
        <v>-26.380952380952401</v>
      </c>
      <c r="G1323">
        <v>-0.173125</v>
      </c>
      <c r="H1323" t="s">
        <v>82</v>
      </c>
    </row>
    <row r="1324" spans="1:8" x14ac:dyDescent="0.25">
      <c r="A1324" s="1">
        <v>44044</v>
      </c>
      <c r="B1324" t="s">
        <v>89</v>
      </c>
      <c r="C1324" t="s">
        <v>49</v>
      </c>
      <c r="D1324">
        <v>29</v>
      </c>
      <c r="E1324">
        <v>69.523809523809504</v>
      </c>
      <c r="F1324">
        <v>-40.523809523809497</v>
      </c>
      <c r="G1324">
        <v>-0.58287671232876703</v>
      </c>
      <c r="H1324" t="s">
        <v>82</v>
      </c>
    </row>
    <row r="1325" spans="1:8" x14ac:dyDescent="0.25">
      <c r="A1325" s="1">
        <v>44044</v>
      </c>
      <c r="B1325" t="s">
        <v>89</v>
      </c>
      <c r="C1325" t="s">
        <v>50</v>
      </c>
      <c r="D1325">
        <v>578</v>
      </c>
      <c r="E1325">
        <v>597.142857142857</v>
      </c>
      <c r="F1325">
        <v>-19.1428571428571</v>
      </c>
      <c r="G1325">
        <v>-3.20574162679425E-2</v>
      </c>
      <c r="H1325" t="s">
        <v>82</v>
      </c>
    </row>
    <row r="1326" spans="1:8" x14ac:dyDescent="0.25">
      <c r="A1326" s="1">
        <v>44044</v>
      </c>
      <c r="B1326" t="s">
        <v>90</v>
      </c>
      <c r="C1326" t="s">
        <v>46</v>
      </c>
      <c r="D1326">
        <v>559</v>
      </c>
      <c r="E1326">
        <v>493.33333333333297</v>
      </c>
      <c r="F1326">
        <v>65.6666666666667</v>
      </c>
      <c r="G1326">
        <v>0.133108108108108</v>
      </c>
      <c r="H1326" t="s">
        <v>82</v>
      </c>
    </row>
    <row r="1327" spans="1:8" x14ac:dyDescent="0.25">
      <c r="A1327" s="1">
        <v>44044</v>
      </c>
      <c r="B1327" t="s">
        <v>90</v>
      </c>
      <c r="C1327" t="s">
        <v>47</v>
      </c>
      <c r="D1327">
        <v>416</v>
      </c>
      <c r="E1327">
        <v>525.71428571428601</v>
      </c>
      <c r="F1327">
        <v>-109.71428571428601</v>
      </c>
      <c r="G1327">
        <v>-0.208695652173913</v>
      </c>
      <c r="H1327" t="s">
        <v>82</v>
      </c>
    </row>
    <row r="1328" spans="1:8" x14ac:dyDescent="0.25">
      <c r="A1328" s="1">
        <v>44044</v>
      </c>
      <c r="B1328" t="s">
        <v>90</v>
      </c>
      <c r="C1328" t="s">
        <v>48</v>
      </c>
      <c r="D1328">
        <v>243</v>
      </c>
      <c r="E1328">
        <v>260.95238095238102</v>
      </c>
      <c r="F1328">
        <v>-17.952380952380999</v>
      </c>
      <c r="G1328">
        <v>-6.8795620437956201E-2</v>
      </c>
      <c r="H1328" t="s">
        <v>82</v>
      </c>
    </row>
    <row r="1329" spans="1:8" x14ac:dyDescent="0.25">
      <c r="A1329" s="1">
        <v>44044</v>
      </c>
      <c r="B1329" t="s">
        <v>90</v>
      </c>
      <c r="C1329" t="s">
        <v>50</v>
      </c>
      <c r="D1329">
        <v>434</v>
      </c>
      <c r="E1329">
        <v>517.142857142857</v>
      </c>
      <c r="F1329">
        <v>-83.142857142857096</v>
      </c>
      <c r="G1329">
        <v>-0.160773480662983</v>
      </c>
      <c r="H1329" t="s">
        <v>82</v>
      </c>
    </row>
    <row r="1330" spans="1:8" x14ac:dyDescent="0.25">
      <c r="A1330" s="1">
        <v>44044</v>
      </c>
      <c r="B1330" t="s">
        <v>91</v>
      </c>
      <c r="C1330" t="s">
        <v>46</v>
      </c>
      <c r="D1330">
        <v>70</v>
      </c>
      <c r="E1330">
        <v>59.047619047619001</v>
      </c>
      <c r="F1330">
        <v>10.952380952381001</v>
      </c>
      <c r="G1330">
        <v>0.18548387096774199</v>
      </c>
      <c r="H1330" t="s">
        <v>82</v>
      </c>
    </row>
    <row r="1331" spans="1:8" x14ac:dyDescent="0.25">
      <c r="A1331" s="1">
        <v>44044</v>
      </c>
      <c r="B1331" t="s">
        <v>91</v>
      </c>
      <c r="C1331" t="s">
        <v>47</v>
      </c>
      <c r="D1331">
        <v>137</v>
      </c>
      <c r="E1331">
        <v>154.28571428571399</v>
      </c>
      <c r="F1331">
        <v>-17.285714285714299</v>
      </c>
      <c r="G1331">
        <v>-0.112037037037037</v>
      </c>
      <c r="H1331" t="s">
        <v>82</v>
      </c>
    </row>
    <row r="1332" spans="1:8" x14ac:dyDescent="0.25">
      <c r="A1332" s="1">
        <v>44044</v>
      </c>
      <c r="B1332" t="s">
        <v>91</v>
      </c>
      <c r="C1332" t="s">
        <v>48</v>
      </c>
      <c r="D1332">
        <v>94</v>
      </c>
      <c r="E1332">
        <v>111.428571428571</v>
      </c>
      <c r="F1332">
        <v>-17.428571428571399</v>
      </c>
      <c r="G1332">
        <v>-0.15641025641025599</v>
      </c>
      <c r="H1332" t="s">
        <v>82</v>
      </c>
    </row>
    <row r="1333" spans="1:8" x14ac:dyDescent="0.25">
      <c r="A1333" s="1">
        <v>44044</v>
      </c>
      <c r="B1333" t="s">
        <v>91</v>
      </c>
      <c r="C1333" t="s">
        <v>50</v>
      </c>
      <c r="D1333">
        <v>423</v>
      </c>
      <c r="E1333">
        <v>416.19047619047598</v>
      </c>
      <c r="F1333">
        <v>6.8095238095238502</v>
      </c>
      <c r="G1333">
        <v>1.6361556064073302E-2</v>
      </c>
      <c r="H1333" t="s">
        <v>82</v>
      </c>
    </row>
    <row r="1334" spans="1:8" x14ac:dyDescent="0.25">
      <c r="A1334" s="1">
        <v>44044</v>
      </c>
      <c r="B1334" t="s">
        <v>92</v>
      </c>
      <c r="C1334" t="s">
        <v>46</v>
      </c>
      <c r="D1334">
        <v>1012</v>
      </c>
      <c r="E1334">
        <v>856.19047619047603</v>
      </c>
      <c r="F1334">
        <v>155.80952380952399</v>
      </c>
      <c r="G1334">
        <v>0.18197997775305899</v>
      </c>
      <c r="H1334" t="s">
        <v>82</v>
      </c>
    </row>
    <row r="1335" spans="1:8" x14ac:dyDescent="0.25">
      <c r="A1335" s="1">
        <v>44044</v>
      </c>
      <c r="B1335" t="s">
        <v>92</v>
      </c>
      <c r="C1335" t="s">
        <v>47</v>
      </c>
      <c r="D1335">
        <v>527</v>
      </c>
      <c r="E1335">
        <v>572.38095238095195</v>
      </c>
      <c r="F1335">
        <v>-45.380952380952301</v>
      </c>
      <c r="G1335">
        <v>-7.9284525790349294E-2</v>
      </c>
      <c r="H1335" t="s">
        <v>82</v>
      </c>
    </row>
    <row r="1336" spans="1:8" x14ac:dyDescent="0.25">
      <c r="A1336" s="1">
        <v>44044</v>
      </c>
      <c r="B1336" t="s">
        <v>92</v>
      </c>
      <c r="C1336" t="s">
        <v>48</v>
      </c>
      <c r="D1336">
        <v>653</v>
      </c>
      <c r="E1336">
        <v>600.95238095238096</v>
      </c>
      <c r="F1336">
        <v>52.047619047619001</v>
      </c>
      <c r="G1336">
        <v>8.6608557844690903E-2</v>
      </c>
      <c r="H1336" t="s">
        <v>82</v>
      </c>
    </row>
    <row r="1337" spans="1:8" x14ac:dyDescent="0.25">
      <c r="A1337" s="1">
        <v>44044</v>
      </c>
      <c r="B1337" t="s">
        <v>92</v>
      </c>
      <c r="C1337" t="s">
        <v>50</v>
      </c>
      <c r="D1337">
        <v>631</v>
      </c>
      <c r="E1337">
        <v>795.23809523809496</v>
      </c>
      <c r="F1337">
        <v>-164.23809523809501</v>
      </c>
      <c r="G1337">
        <v>-0.20652694610778399</v>
      </c>
      <c r="H1337" t="s">
        <v>82</v>
      </c>
    </row>
    <row r="1338" spans="1:8" x14ac:dyDescent="0.25">
      <c r="A1338" s="1">
        <v>44044</v>
      </c>
      <c r="B1338" t="s">
        <v>93</v>
      </c>
      <c r="C1338" t="s">
        <v>46</v>
      </c>
      <c r="D1338">
        <v>17</v>
      </c>
      <c r="E1338">
        <v>22.8571428571429</v>
      </c>
      <c r="F1338">
        <v>-5.8571428571428497</v>
      </c>
      <c r="G1338">
        <v>-0.25624999999999998</v>
      </c>
      <c r="H1338" t="s">
        <v>82</v>
      </c>
    </row>
    <row r="1339" spans="1:8" x14ac:dyDescent="0.25">
      <c r="A1339" s="1">
        <v>44044</v>
      </c>
      <c r="B1339" t="s">
        <v>93</v>
      </c>
      <c r="C1339" t="s">
        <v>47</v>
      </c>
      <c r="D1339">
        <v>234</v>
      </c>
      <c r="E1339">
        <v>404.76190476190499</v>
      </c>
      <c r="F1339">
        <v>-170.76190476190499</v>
      </c>
      <c r="G1339">
        <v>-0.42188235294117599</v>
      </c>
      <c r="H1339" t="s">
        <v>82</v>
      </c>
    </row>
    <row r="1340" spans="1:8" x14ac:dyDescent="0.25">
      <c r="A1340" s="1">
        <v>44044</v>
      </c>
      <c r="B1340" t="s">
        <v>93</v>
      </c>
      <c r="C1340" t="s">
        <v>48</v>
      </c>
      <c r="D1340">
        <v>69</v>
      </c>
      <c r="E1340">
        <v>101.904761904762</v>
      </c>
      <c r="F1340">
        <v>-32.904761904761898</v>
      </c>
      <c r="G1340">
        <v>-0.32289719626168201</v>
      </c>
      <c r="H1340" t="s">
        <v>82</v>
      </c>
    </row>
    <row r="1341" spans="1:8" x14ac:dyDescent="0.25">
      <c r="A1341" s="1">
        <v>44044</v>
      </c>
      <c r="B1341" t="s">
        <v>93</v>
      </c>
      <c r="C1341" t="s">
        <v>50</v>
      </c>
      <c r="D1341">
        <v>584</v>
      </c>
      <c r="E1341">
        <v>760.95238095238096</v>
      </c>
      <c r="F1341">
        <v>-176.95238095238099</v>
      </c>
      <c r="G1341">
        <v>-0.23254067584480601</v>
      </c>
      <c r="H1341" t="s">
        <v>82</v>
      </c>
    </row>
    <row r="1342" spans="1:8" x14ac:dyDescent="0.25">
      <c r="A1342" s="1">
        <v>44044</v>
      </c>
      <c r="B1342" t="s">
        <v>94</v>
      </c>
      <c r="C1342" t="s">
        <v>46</v>
      </c>
      <c r="D1342">
        <v>262</v>
      </c>
      <c r="E1342">
        <v>229.52380952381</v>
      </c>
      <c r="F1342">
        <v>32.476190476190503</v>
      </c>
      <c r="G1342">
        <v>0.14149377593361001</v>
      </c>
      <c r="H1342" t="s">
        <v>82</v>
      </c>
    </row>
    <row r="1343" spans="1:8" x14ac:dyDescent="0.25">
      <c r="A1343" s="1">
        <v>44044</v>
      </c>
      <c r="B1343" t="s">
        <v>94</v>
      </c>
      <c r="C1343" t="s">
        <v>47</v>
      </c>
      <c r="D1343">
        <v>138</v>
      </c>
      <c r="E1343">
        <v>192.38095238095201</v>
      </c>
      <c r="F1343">
        <v>-54.380952380952401</v>
      </c>
      <c r="G1343">
        <v>-0.28267326732673298</v>
      </c>
      <c r="H1343" t="s">
        <v>82</v>
      </c>
    </row>
    <row r="1344" spans="1:8" x14ac:dyDescent="0.25">
      <c r="A1344" s="1">
        <v>44044</v>
      </c>
      <c r="B1344" t="s">
        <v>94</v>
      </c>
      <c r="C1344" t="s">
        <v>48</v>
      </c>
      <c r="D1344">
        <v>123</v>
      </c>
      <c r="E1344">
        <v>126.666666666667</v>
      </c>
      <c r="F1344">
        <v>-3.6666666666666599</v>
      </c>
      <c r="G1344">
        <v>-2.89473684210526E-2</v>
      </c>
      <c r="H1344" t="s">
        <v>82</v>
      </c>
    </row>
    <row r="1345" spans="1:8" x14ac:dyDescent="0.25">
      <c r="A1345" s="1">
        <v>44044</v>
      </c>
      <c r="B1345" t="s">
        <v>94</v>
      </c>
      <c r="C1345" t="s">
        <v>50</v>
      </c>
      <c r="D1345">
        <v>425</v>
      </c>
      <c r="E1345">
        <v>415.23809523809501</v>
      </c>
      <c r="F1345">
        <v>9.7619047619047592</v>
      </c>
      <c r="G1345">
        <v>2.35091743119266E-2</v>
      </c>
      <c r="H1345" t="s">
        <v>82</v>
      </c>
    </row>
    <row r="1346" spans="1:8" x14ac:dyDescent="0.25">
      <c r="A1346" s="1">
        <v>44044</v>
      </c>
      <c r="B1346" t="s">
        <v>95</v>
      </c>
      <c r="C1346" t="s">
        <v>46</v>
      </c>
      <c r="D1346">
        <v>227</v>
      </c>
      <c r="E1346">
        <v>198.09523809523799</v>
      </c>
      <c r="F1346">
        <v>28.904761904761902</v>
      </c>
      <c r="G1346">
        <v>0.14591346153846199</v>
      </c>
      <c r="H1346" t="s">
        <v>82</v>
      </c>
    </row>
    <row r="1347" spans="1:8" x14ac:dyDescent="0.25">
      <c r="A1347" s="1">
        <v>44044</v>
      </c>
      <c r="B1347" t="s">
        <v>95</v>
      </c>
      <c r="C1347" t="s">
        <v>47</v>
      </c>
      <c r="D1347">
        <v>574</v>
      </c>
      <c r="E1347">
        <v>787.61904761904805</v>
      </c>
      <c r="F1347">
        <v>-213.61904761904799</v>
      </c>
      <c r="G1347">
        <v>-0.271221281741233</v>
      </c>
      <c r="H1347" t="s">
        <v>82</v>
      </c>
    </row>
    <row r="1348" spans="1:8" x14ac:dyDescent="0.25">
      <c r="A1348" s="1">
        <v>44044</v>
      </c>
      <c r="B1348" t="s">
        <v>95</v>
      </c>
      <c r="C1348" t="s">
        <v>48</v>
      </c>
      <c r="D1348">
        <v>211</v>
      </c>
      <c r="E1348">
        <v>293.33333333333297</v>
      </c>
      <c r="F1348">
        <v>-82.3333333333333</v>
      </c>
      <c r="G1348">
        <v>-0.28068181818181798</v>
      </c>
      <c r="H1348" t="s">
        <v>82</v>
      </c>
    </row>
    <row r="1349" spans="1:8" x14ac:dyDescent="0.25">
      <c r="A1349" s="1">
        <v>44044</v>
      </c>
      <c r="B1349" t="s">
        <v>95</v>
      </c>
      <c r="C1349" t="s">
        <v>50</v>
      </c>
      <c r="D1349">
        <v>1236</v>
      </c>
      <c r="E1349">
        <v>1902.8571428571399</v>
      </c>
      <c r="F1349">
        <v>-666.857142857143</v>
      </c>
      <c r="G1349">
        <v>-0.35045045045044998</v>
      </c>
      <c r="H1349" t="s">
        <v>82</v>
      </c>
    </row>
    <row r="1350" spans="1:8" x14ac:dyDescent="0.25">
      <c r="A1350" s="1">
        <v>44044</v>
      </c>
      <c r="B1350" t="s">
        <v>13</v>
      </c>
      <c r="C1350" t="s">
        <v>46</v>
      </c>
      <c r="D1350">
        <v>215</v>
      </c>
      <c r="E1350">
        <v>194.28571428571399</v>
      </c>
      <c r="F1350">
        <v>20.714285714285701</v>
      </c>
      <c r="G1350">
        <v>0.106617647058824</v>
      </c>
      <c r="H1350" t="s">
        <v>82</v>
      </c>
    </row>
    <row r="1351" spans="1:8" x14ac:dyDescent="0.25">
      <c r="A1351" s="1">
        <v>44044</v>
      </c>
      <c r="B1351" t="s">
        <v>13</v>
      </c>
      <c r="C1351" t="s">
        <v>47</v>
      </c>
      <c r="D1351">
        <v>93</v>
      </c>
      <c r="E1351">
        <v>88.571428571428598</v>
      </c>
      <c r="F1351">
        <v>4.4285714285714297</v>
      </c>
      <c r="G1351">
        <v>0.05</v>
      </c>
      <c r="H1351" t="s">
        <v>82</v>
      </c>
    </row>
    <row r="1352" spans="1:8" x14ac:dyDescent="0.25">
      <c r="A1352" s="1">
        <v>44044</v>
      </c>
      <c r="B1352" t="s">
        <v>13</v>
      </c>
      <c r="C1352" t="s">
        <v>48</v>
      </c>
      <c r="D1352">
        <v>68</v>
      </c>
      <c r="E1352">
        <v>61.904761904761898</v>
      </c>
      <c r="F1352">
        <v>6.0952380952381002</v>
      </c>
      <c r="G1352">
        <v>9.84615384615386E-2</v>
      </c>
      <c r="H1352" t="s">
        <v>82</v>
      </c>
    </row>
    <row r="1353" spans="1:8" x14ac:dyDescent="0.25">
      <c r="A1353" s="1">
        <v>44044</v>
      </c>
      <c r="B1353" t="s">
        <v>13</v>
      </c>
      <c r="C1353" t="s">
        <v>50</v>
      </c>
      <c r="D1353">
        <v>81</v>
      </c>
      <c r="E1353">
        <v>101.904761904762</v>
      </c>
      <c r="F1353">
        <v>-20.904761904761902</v>
      </c>
      <c r="G1353">
        <v>-0.20514018691588801</v>
      </c>
      <c r="H1353" t="s">
        <v>82</v>
      </c>
    </row>
    <row r="1354" spans="1:8" x14ac:dyDescent="0.25">
      <c r="A1354" s="1">
        <v>44044</v>
      </c>
      <c r="B1354" t="s">
        <v>96</v>
      </c>
      <c r="C1354" t="s">
        <v>46</v>
      </c>
      <c r="D1354">
        <v>570</v>
      </c>
      <c r="E1354">
        <v>493.33333333333297</v>
      </c>
      <c r="F1354">
        <v>76.6666666666667</v>
      </c>
      <c r="G1354">
        <v>0.15540540540540501</v>
      </c>
      <c r="H1354" t="s">
        <v>82</v>
      </c>
    </row>
    <row r="1355" spans="1:8" x14ac:dyDescent="0.25">
      <c r="A1355" s="1">
        <v>44044</v>
      </c>
      <c r="B1355" t="s">
        <v>96</v>
      </c>
      <c r="C1355" t="s">
        <v>47</v>
      </c>
      <c r="D1355">
        <v>231</v>
      </c>
      <c r="E1355">
        <v>237.142857142857</v>
      </c>
      <c r="F1355">
        <v>-6.1428571428571397</v>
      </c>
      <c r="G1355">
        <v>-2.5903614457831299E-2</v>
      </c>
      <c r="H1355" t="s">
        <v>82</v>
      </c>
    </row>
    <row r="1356" spans="1:8" x14ac:dyDescent="0.25">
      <c r="A1356" s="1">
        <v>44044</v>
      </c>
      <c r="B1356" t="s">
        <v>96</v>
      </c>
      <c r="C1356" t="s">
        <v>48</v>
      </c>
      <c r="D1356">
        <v>184</v>
      </c>
      <c r="E1356">
        <v>175.23809523809501</v>
      </c>
      <c r="F1356">
        <v>8.7619047619047592</v>
      </c>
      <c r="G1356">
        <v>0.05</v>
      </c>
      <c r="H1356" t="s">
        <v>82</v>
      </c>
    </row>
    <row r="1357" spans="1:8" x14ac:dyDescent="0.25">
      <c r="A1357" s="1">
        <v>44044</v>
      </c>
      <c r="B1357" t="s">
        <v>96</v>
      </c>
      <c r="C1357" t="s">
        <v>50</v>
      </c>
      <c r="D1357">
        <v>288</v>
      </c>
      <c r="E1357">
        <v>260.95238095238102</v>
      </c>
      <c r="F1357">
        <v>27.047619047619001</v>
      </c>
      <c r="G1357">
        <v>0.103649635036496</v>
      </c>
      <c r="H1357" t="s">
        <v>82</v>
      </c>
    </row>
    <row r="1358" spans="1:8" x14ac:dyDescent="0.25">
      <c r="A1358" s="1">
        <v>44044</v>
      </c>
      <c r="B1358" t="s">
        <v>97</v>
      </c>
      <c r="C1358" t="s">
        <v>46</v>
      </c>
      <c r="D1358">
        <v>329</v>
      </c>
      <c r="E1358">
        <v>307.61904761904799</v>
      </c>
      <c r="F1358">
        <v>21.380952380952401</v>
      </c>
      <c r="G1358">
        <v>6.9504643962848403E-2</v>
      </c>
      <c r="H1358" t="s">
        <v>82</v>
      </c>
    </row>
    <row r="1359" spans="1:8" x14ac:dyDescent="0.25">
      <c r="A1359" s="1">
        <v>44044</v>
      </c>
      <c r="B1359" t="s">
        <v>97</v>
      </c>
      <c r="C1359" t="s">
        <v>47</v>
      </c>
      <c r="D1359">
        <v>448</v>
      </c>
      <c r="E1359">
        <v>498.09523809523802</v>
      </c>
      <c r="F1359">
        <v>-50.095238095238102</v>
      </c>
      <c r="G1359">
        <v>-0.10057361376673001</v>
      </c>
      <c r="H1359" t="s">
        <v>82</v>
      </c>
    </row>
    <row r="1360" spans="1:8" x14ac:dyDescent="0.25">
      <c r="A1360" s="1">
        <v>44044</v>
      </c>
      <c r="B1360" t="s">
        <v>97</v>
      </c>
      <c r="C1360" t="s">
        <v>48</v>
      </c>
      <c r="D1360">
        <v>213</v>
      </c>
      <c r="E1360">
        <v>250.47619047619</v>
      </c>
      <c r="F1360">
        <v>-37.476190476190503</v>
      </c>
      <c r="G1360">
        <v>-0.14961977186311801</v>
      </c>
      <c r="H1360" t="s">
        <v>82</v>
      </c>
    </row>
    <row r="1361" spans="1:8" x14ac:dyDescent="0.25">
      <c r="A1361" s="1">
        <v>44044</v>
      </c>
      <c r="B1361" t="s">
        <v>97</v>
      </c>
      <c r="C1361" t="s">
        <v>50</v>
      </c>
      <c r="D1361">
        <v>568</v>
      </c>
      <c r="E1361">
        <v>631.42857142857099</v>
      </c>
      <c r="F1361">
        <v>-63.428571428571402</v>
      </c>
      <c r="G1361">
        <v>-0.100452488687783</v>
      </c>
      <c r="H1361" t="s">
        <v>82</v>
      </c>
    </row>
    <row r="1362" spans="1:8" x14ac:dyDescent="0.25">
      <c r="A1362" s="1">
        <v>44075</v>
      </c>
      <c r="B1362" t="s">
        <v>81</v>
      </c>
      <c r="C1362" t="s">
        <v>46</v>
      </c>
      <c r="D1362">
        <v>4849</v>
      </c>
      <c r="E1362">
        <v>4285.8095238095202</v>
      </c>
      <c r="F1362">
        <v>563.19047619047603</v>
      </c>
      <c r="G1362">
        <v>0.13140819092909001</v>
      </c>
      <c r="H1362" t="s">
        <v>82</v>
      </c>
    </row>
    <row r="1363" spans="1:8" x14ac:dyDescent="0.25">
      <c r="A1363" s="1">
        <v>44075</v>
      </c>
      <c r="B1363" t="s">
        <v>81</v>
      </c>
      <c r="C1363" t="s">
        <v>47</v>
      </c>
      <c r="D1363">
        <v>4300</v>
      </c>
      <c r="E1363">
        <v>5138.5714285714303</v>
      </c>
      <c r="F1363">
        <v>-838.57142857142799</v>
      </c>
      <c r="G1363">
        <v>-0.163191548512649</v>
      </c>
      <c r="H1363" t="s">
        <v>82</v>
      </c>
    </row>
    <row r="1364" spans="1:8" x14ac:dyDescent="0.25">
      <c r="A1364" s="1">
        <v>44075</v>
      </c>
      <c r="B1364" t="s">
        <v>81</v>
      </c>
      <c r="C1364" t="s">
        <v>48</v>
      </c>
      <c r="D1364">
        <v>3253</v>
      </c>
      <c r="E1364">
        <v>3107.2380952381</v>
      </c>
      <c r="F1364">
        <v>145.76190476190499</v>
      </c>
      <c r="G1364">
        <v>4.6910439526757698E-2</v>
      </c>
      <c r="H1364" t="s">
        <v>82</v>
      </c>
    </row>
    <row r="1365" spans="1:8" x14ac:dyDescent="0.25">
      <c r="A1365" s="1">
        <v>44075</v>
      </c>
      <c r="B1365" t="s">
        <v>81</v>
      </c>
      <c r="C1365" t="s">
        <v>49</v>
      </c>
      <c r="D1365">
        <v>958</v>
      </c>
      <c r="E1365">
        <v>1581.9047619047601</v>
      </c>
      <c r="F1365">
        <v>-623.90476190476204</v>
      </c>
      <c r="G1365">
        <v>-0.39440096327513502</v>
      </c>
      <c r="H1365" t="s">
        <v>82</v>
      </c>
    </row>
    <row r="1366" spans="1:8" x14ac:dyDescent="0.25">
      <c r="A1366" s="1">
        <v>44075</v>
      </c>
      <c r="B1366" t="s">
        <v>81</v>
      </c>
      <c r="C1366" t="s">
        <v>50</v>
      </c>
      <c r="D1366">
        <v>9957</v>
      </c>
      <c r="E1366">
        <v>10218.4761904762</v>
      </c>
      <c r="F1366">
        <v>-261.47619047619099</v>
      </c>
      <c r="G1366">
        <v>-2.55885697243089E-2</v>
      </c>
      <c r="H1366" t="s">
        <v>82</v>
      </c>
    </row>
    <row r="1367" spans="1:8" x14ac:dyDescent="0.25">
      <c r="A1367" s="1">
        <v>44075</v>
      </c>
      <c r="B1367" t="s">
        <v>84</v>
      </c>
      <c r="C1367" t="s">
        <v>46</v>
      </c>
      <c r="D1367">
        <v>40</v>
      </c>
      <c r="E1367">
        <v>28.285714285714299</v>
      </c>
      <c r="F1367">
        <v>11.714285714285699</v>
      </c>
      <c r="G1367">
        <v>0.41414141414141398</v>
      </c>
      <c r="H1367" t="s">
        <v>82</v>
      </c>
    </row>
    <row r="1368" spans="1:8" x14ac:dyDescent="0.25">
      <c r="A1368" s="1">
        <v>44075</v>
      </c>
      <c r="B1368" t="s">
        <v>84</v>
      </c>
      <c r="C1368" t="s">
        <v>47</v>
      </c>
      <c r="D1368">
        <v>59</v>
      </c>
      <c r="E1368">
        <v>77.523809523809504</v>
      </c>
      <c r="F1368">
        <v>-18.523809523809501</v>
      </c>
      <c r="G1368">
        <v>-0.23894348894348899</v>
      </c>
      <c r="H1368" t="s">
        <v>82</v>
      </c>
    </row>
    <row r="1369" spans="1:8" x14ac:dyDescent="0.25">
      <c r="A1369" s="1">
        <v>44075</v>
      </c>
      <c r="B1369" t="s">
        <v>84</v>
      </c>
      <c r="C1369" t="s">
        <v>48</v>
      </c>
      <c r="D1369">
        <v>65</v>
      </c>
      <c r="E1369">
        <v>49.238095238095198</v>
      </c>
      <c r="F1369">
        <v>15.7619047619048</v>
      </c>
      <c r="G1369">
        <v>0.320116054158607</v>
      </c>
      <c r="H1369" t="s">
        <v>82</v>
      </c>
    </row>
    <row r="1370" spans="1:8" x14ac:dyDescent="0.25">
      <c r="A1370" s="1">
        <v>44075</v>
      </c>
      <c r="B1370" t="s">
        <v>84</v>
      </c>
      <c r="C1370" t="s">
        <v>50</v>
      </c>
      <c r="D1370">
        <v>88</v>
      </c>
      <c r="E1370">
        <v>91.142857142857196</v>
      </c>
      <c r="F1370">
        <v>-3.1428571428571499</v>
      </c>
      <c r="G1370">
        <v>-3.44827586206898E-2</v>
      </c>
      <c r="H1370" t="s">
        <v>82</v>
      </c>
    </row>
    <row r="1371" spans="1:8" x14ac:dyDescent="0.25">
      <c r="A1371" s="1">
        <v>44075</v>
      </c>
      <c r="B1371" t="s">
        <v>85</v>
      </c>
      <c r="C1371" t="s">
        <v>46</v>
      </c>
      <c r="D1371">
        <v>210</v>
      </c>
      <c r="E1371">
        <v>178.09523809523799</v>
      </c>
      <c r="F1371">
        <v>31.904761904761902</v>
      </c>
      <c r="G1371">
        <v>0.17914438502673799</v>
      </c>
      <c r="H1371" t="s">
        <v>82</v>
      </c>
    </row>
    <row r="1372" spans="1:8" x14ac:dyDescent="0.25">
      <c r="A1372" s="1">
        <v>44075</v>
      </c>
      <c r="B1372" t="s">
        <v>85</v>
      </c>
      <c r="C1372" t="s">
        <v>47</v>
      </c>
      <c r="D1372">
        <v>57</v>
      </c>
      <c r="E1372">
        <v>68.095238095238102</v>
      </c>
      <c r="F1372">
        <v>-11.0952380952381</v>
      </c>
      <c r="G1372">
        <v>-0.162937062937063</v>
      </c>
      <c r="H1372" t="s">
        <v>82</v>
      </c>
    </row>
    <row r="1373" spans="1:8" x14ac:dyDescent="0.25">
      <c r="A1373" s="1">
        <v>44075</v>
      </c>
      <c r="B1373" t="s">
        <v>85</v>
      </c>
      <c r="C1373" t="s">
        <v>48</v>
      </c>
      <c r="D1373">
        <v>137</v>
      </c>
      <c r="E1373">
        <v>156.09523809523799</v>
      </c>
      <c r="F1373">
        <v>-19.095238095238098</v>
      </c>
      <c r="G1373">
        <v>-0.12233068944478299</v>
      </c>
      <c r="H1373" t="s">
        <v>82</v>
      </c>
    </row>
    <row r="1374" spans="1:8" x14ac:dyDescent="0.25">
      <c r="A1374" s="1">
        <v>44075</v>
      </c>
      <c r="B1374" t="s">
        <v>85</v>
      </c>
      <c r="C1374" t="s">
        <v>50</v>
      </c>
      <c r="D1374">
        <v>9</v>
      </c>
      <c r="E1374">
        <v>10.476190476190499</v>
      </c>
      <c r="F1374">
        <v>-1.47619047619048</v>
      </c>
      <c r="G1374">
        <v>-0.14090909090909101</v>
      </c>
      <c r="H1374" t="s">
        <v>82</v>
      </c>
    </row>
    <row r="1375" spans="1:8" x14ac:dyDescent="0.25">
      <c r="A1375" s="1">
        <v>44075</v>
      </c>
      <c r="B1375" t="s">
        <v>86</v>
      </c>
      <c r="C1375" t="s">
        <v>46</v>
      </c>
      <c r="D1375">
        <v>117</v>
      </c>
      <c r="E1375">
        <v>117.333333333333</v>
      </c>
      <c r="F1375">
        <v>-0.33333333333334297</v>
      </c>
      <c r="G1375">
        <v>-2.8409090909091699E-3</v>
      </c>
      <c r="H1375" t="s">
        <v>82</v>
      </c>
    </row>
    <row r="1376" spans="1:8" x14ac:dyDescent="0.25">
      <c r="A1376" s="1">
        <v>44075</v>
      </c>
      <c r="B1376" t="s">
        <v>86</v>
      </c>
      <c r="C1376" t="s">
        <v>47</v>
      </c>
      <c r="D1376">
        <v>249</v>
      </c>
      <c r="E1376">
        <v>222.09523809523799</v>
      </c>
      <c r="F1376">
        <v>26.904761904761902</v>
      </c>
      <c r="G1376">
        <v>0.121140651801029</v>
      </c>
      <c r="H1376" t="s">
        <v>82</v>
      </c>
    </row>
    <row r="1377" spans="1:8" x14ac:dyDescent="0.25">
      <c r="A1377" s="1">
        <v>44075</v>
      </c>
      <c r="B1377" t="s">
        <v>86</v>
      </c>
      <c r="C1377" t="s">
        <v>48</v>
      </c>
      <c r="D1377">
        <v>128</v>
      </c>
      <c r="E1377">
        <v>141.42857142857099</v>
      </c>
      <c r="F1377">
        <v>-13.4285714285714</v>
      </c>
      <c r="G1377">
        <v>-9.4949494949495006E-2</v>
      </c>
      <c r="H1377" t="s">
        <v>82</v>
      </c>
    </row>
    <row r="1378" spans="1:8" x14ac:dyDescent="0.25">
      <c r="A1378" s="1">
        <v>44075</v>
      </c>
      <c r="B1378" t="s">
        <v>86</v>
      </c>
      <c r="C1378" t="s">
        <v>49</v>
      </c>
      <c r="D1378">
        <v>652</v>
      </c>
      <c r="E1378">
        <v>1106.2857142857099</v>
      </c>
      <c r="F1378">
        <v>-454.28571428571399</v>
      </c>
      <c r="G1378">
        <v>-0.41064049586776902</v>
      </c>
      <c r="H1378" t="s">
        <v>82</v>
      </c>
    </row>
    <row r="1379" spans="1:8" x14ac:dyDescent="0.25">
      <c r="A1379" s="1">
        <v>44075</v>
      </c>
      <c r="B1379" t="s">
        <v>86</v>
      </c>
      <c r="C1379" t="s">
        <v>50</v>
      </c>
      <c r="D1379">
        <v>2041</v>
      </c>
      <c r="E1379">
        <v>1908.7619047619</v>
      </c>
      <c r="F1379">
        <v>132.23809523809501</v>
      </c>
      <c r="G1379">
        <v>6.9279513022652395E-2</v>
      </c>
      <c r="H1379" t="s">
        <v>82</v>
      </c>
    </row>
    <row r="1380" spans="1:8" x14ac:dyDescent="0.25">
      <c r="A1380" s="1">
        <v>44075</v>
      </c>
      <c r="B1380" t="s">
        <v>87</v>
      </c>
      <c r="C1380" t="s">
        <v>46</v>
      </c>
      <c r="D1380">
        <v>720</v>
      </c>
      <c r="E1380">
        <v>604.47619047619003</v>
      </c>
      <c r="F1380">
        <v>115.52380952381</v>
      </c>
      <c r="G1380">
        <v>0.191113912084449</v>
      </c>
      <c r="H1380" t="s">
        <v>82</v>
      </c>
    </row>
    <row r="1381" spans="1:8" x14ac:dyDescent="0.25">
      <c r="A1381" s="1">
        <v>44075</v>
      </c>
      <c r="B1381" t="s">
        <v>87</v>
      </c>
      <c r="C1381" t="s">
        <v>47</v>
      </c>
      <c r="D1381">
        <v>448</v>
      </c>
      <c r="E1381">
        <v>599.23809523809496</v>
      </c>
      <c r="F1381">
        <v>-151.23809523809501</v>
      </c>
      <c r="G1381">
        <v>-0.252383979656707</v>
      </c>
      <c r="H1381" t="s">
        <v>82</v>
      </c>
    </row>
    <row r="1382" spans="1:8" x14ac:dyDescent="0.25">
      <c r="A1382" s="1">
        <v>44075</v>
      </c>
      <c r="B1382" t="s">
        <v>87</v>
      </c>
      <c r="C1382" t="s">
        <v>48</v>
      </c>
      <c r="D1382">
        <v>359</v>
      </c>
      <c r="E1382">
        <v>344.66666666666703</v>
      </c>
      <c r="F1382">
        <v>14.3333333333333</v>
      </c>
      <c r="G1382">
        <v>4.1586073500967102E-2</v>
      </c>
      <c r="H1382" t="s">
        <v>82</v>
      </c>
    </row>
    <row r="1383" spans="1:8" x14ac:dyDescent="0.25">
      <c r="A1383" s="1">
        <v>44075</v>
      </c>
      <c r="B1383" t="s">
        <v>87</v>
      </c>
      <c r="C1383" t="s">
        <v>49</v>
      </c>
      <c r="D1383">
        <v>240</v>
      </c>
      <c r="E1383">
        <v>404.38095238095201</v>
      </c>
      <c r="F1383">
        <v>-164.38095238095201</v>
      </c>
      <c r="G1383">
        <v>-0.40650023551578002</v>
      </c>
      <c r="H1383" t="s">
        <v>82</v>
      </c>
    </row>
    <row r="1384" spans="1:8" x14ac:dyDescent="0.25">
      <c r="A1384" s="1">
        <v>44075</v>
      </c>
      <c r="B1384" t="s">
        <v>87</v>
      </c>
      <c r="C1384" t="s">
        <v>50</v>
      </c>
      <c r="D1384">
        <v>1278</v>
      </c>
      <c r="E1384">
        <v>1245.61904761905</v>
      </c>
      <c r="F1384">
        <v>32.380952380952301</v>
      </c>
      <c r="G1384">
        <v>2.5995871243978799E-2</v>
      </c>
      <c r="H1384" t="s">
        <v>82</v>
      </c>
    </row>
    <row r="1385" spans="1:8" x14ac:dyDescent="0.25">
      <c r="A1385" s="1">
        <v>44075</v>
      </c>
      <c r="B1385" t="s">
        <v>88</v>
      </c>
      <c r="C1385" t="s">
        <v>46</v>
      </c>
      <c r="D1385">
        <v>19</v>
      </c>
      <c r="E1385">
        <v>26.1904761904762</v>
      </c>
      <c r="F1385">
        <v>-7.1904761904761898</v>
      </c>
      <c r="G1385">
        <v>-0.27454545454545498</v>
      </c>
      <c r="H1385" t="s">
        <v>82</v>
      </c>
    </row>
    <row r="1386" spans="1:8" x14ac:dyDescent="0.25">
      <c r="A1386" s="1">
        <v>44075</v>
      </c>
      <c r="B1386" t="s">
        <v>88</v>
      </c>
      <c r="C1386" t="s">
        <v>47</v>
      </c>
      <c r="D1386">
        <v>91</v>
      </c>
      <c r="E1386">
        <v>119.428571428571</v>
      </c>
      <c r="F1386">
        <v>-28.428571428571399</v>
      </c>
      <c r="G1386">
        <v>-0.23803827751196199</v>
      </c>
      <c r="H1386" t="s">
        <v>82</v>
      </c>
    </row>
    <row r="1387" spans="1:8" x14ac:dyDescent="0.25">
      <c r="A1387" s="1">
        <v>44075</v>
      </c>
      <c r="B1387" t="s">
        <v>88</v>
      </c>
      <c r="C1387" t="s">
        <v>48</v>
      </c>
      <c r="D1387">
        <v>52</v>
      </c>
      <c r="E1387">
        <v>57.619047619047599</v>
      </c>
      <c r="F1387">
        <v>-5.6190476190476204</v>
      </c>
      <c r="G1387">
        <v>-9.7520661157024804E-2</v>
      </c>
      <c r="H1387" t="s">
        <v>82</v>
      </c>
    </row>
    <row r="1388" spans="1:8" x14ac:dyDescent="0.25">
      <c r="A1388" s="1">
        <v>44075</v>
      </c>
      <c r="B1388" t="s">
        <v>88</v>
      </c>
      <c r="C1388" t="s">
        <v>50</v>
      </c>
      <c r="D1388">
        <v>74</v>
      </c>
      <c r="E1388">
        <v>81.714285714285694</v>
      </c>
      <c r="F1388">
        <v>-7.7142857142857197</v>
      </c>
      <c r="G1388">
        <v>-9.4405594405594498E-2</v>
      </c>
      <c r="H1388" t="s">
        <v>82</v>
      </c>
    </row>
    <row r="1389" spans="1:8" x14ac:dyDescent="0.25">
      <c r="A1389" s="1">
        <v>44075</v>
      </c>
      <c r="B1389" t="s">
        <v>89</v>
      </c>
      <c r="C1389" t="s">
        <v>46</v>
      </c>
      <c r="D1389">
        <v>195</v>
      </c>
      <c r="E1389">
        <v>212.666666666667</v>
      </c>
      <c r="F1389">
        <v>-17.6666666666667</v>
      </c>
      <c r="G1389">
        <v>-8.3072100313479696E-2</v>
      </c>
      <c r="H1389" t="s">
        <v>82</v>
      </c>
    </row>
    <row r="1390" spans="1:8" x14ac:dyDescent="0.25">
      <c r="A1390" s="1">
        <v>44075</v>
      </c>
      <c r="B1390" t="s">
        <v>89</v>
      </c>
      <c r="C1390" t="s">
        <v>47</v>
      </c>
      <c r="D1390">
        <v>268</v>
      </c>
      <c r="E1390">
        <v>313.23809523809501</v>
      </c>
      <c r="F1390">
        <v>-45.238095238095198</v>
      </c>
      <c r="G1390">
        <v>-0.14442079659470999</v>
      </c>
      <c r="H1390" t="s">
        <v>82</v>
      </c>
    </row>
    <row r="1391" spans="1:8" x14ac:dyDescent="0.25">
      <c r="A1391" s="1">
        <v>44075</v>
      </c>
      <c r="B1391" t="s">
        <v>89</v>
      </c>
      <c r="C1391" t="s">
        <v>48</v>
      </c>
      <c r="D1391">
        <v>188</v>
      </c>
      <c r="E1391">
        <v>158.19047619047601</v>
      </c>
      <c r="F1391">
        <v>29.8095238095238</v>
      </c>
      <c r="G1391">
        <v>0.188440698374473</v>
      </c>
      <c r="H1391" t="s">
        <v>82</v>
      </c>
    </row>
    <row r="1392" spans="1:8" x14ac:dyDescent="0.25">
      <c r="A1392" s="1">
        <v>44075</v>
      </c>
      <c r="B1392" t="s">
        <v>89</v>
      </c>
      <c r="C1392" t="s">
        <v>49</v>
      </c>
      <c r="D1392">
        <v>66</v>
      </c>
      <c r="E1392">
        <v>71.238095238095198</v>
      </c>
      <c r="F1392">
        <v>-5.2380952380952399</v>
      </c>
      <c r="G1392">
        <v>-7.3529411764705899E-2</v>
      </c>
      <c r="H1392" t="s">
        <v>82</v>
      </c>
    </row>
    <row r="1393" spans="1:8" x14ac:dyDescent="0.25">
      <c r="A1393" s="1">
        <v>44075</v>
      </c>
      <c r="B1393" t="s">
        <v>89</v>
      </c>
      <c r="C1393" t="s">
        <v>50</v>
      </c>
      <c r="D1393">
        <v>663</v>
      </c>
      <c r="E1393">
        <v>675.71428571428601</v>
      </c>
      <c r="F1393">
        <v>-12.714285714285801</v>
      </c>
      <c r="G1393">
        <v>-1.8816067653277001E-2</v>
      </c>
      <c r="H1393" t="s">
        <v>82</v>
      </c>
    </row>
    <row r="1394" spans="1:8" x14ac:dyDescent="0.25">
      <c r="A1394" s="1">
        <v>44075</v>
      </c>
      <c r="B1394" t="s">
        <v>90</v>
      </c>
      <c r="C1394" t="s">
        <v>46</v>
      </c>
      <c r="D1394">
        <v>570</v>
      </c>
      <c r="E1394">
        <v>475.61904761904799</v>
      </c>
      <c r="F1394">
        <v>94.380952380952394</v>
      </c>
      <c r="G1394">
        <v>0.198438125750901</v>
      </c>
      <c r="H1394" t="s">
        <v>82</v>
      </c>
    </row>
    <row r="1395" spans="1:8" x14ac:dyDescent="0.25">
      <c r="A1395" s="1">
        <v>44075</v>
      </c>
      <c r="B1395" t="s">
        <v>90</v>
      </c>
      <c r="C1395" t="s">
        <v>47</v>
      </c>
      <c r="D1395">
        <v>448</v>
      </c>
      <c r="E1395">
        <v>529.04761904761904</v>
      </c>
      <c r="F1395">
        <v>-81.047619047618994</v>
      </c>
      <c r="G1395">
        <v>-0.15319531953195301</v>
      </c>
      <c r="H1395" t="s">
        <v>82</v>
      </c>
    </row>
    <row r="1396" spans="1:8" x14ac:dyDescent="0.25">
      <c r="A1396" s="1">
        <v>44075</v>
      </c>
      <c r="B1396" t="s">
        <v>90</v>
      </c>
      <c r="C1396" t="s">
        <v>48</v>
      </c>
      <c r="D1396">
        <v>313</v>
      </c>
      <c r="E1396">
        <v>282.857142857143</v>
      </c>
      <c r="F1396">
        <v>30.1428571428571</v>
      </c>
      <c r="G1396">
        <v>0.106565656565656</v>
      </c>
      <c r="H1396" t="s">
        <v>82</v>
      </c>
    </row>
    <row r="1397" spans="1:8" x14ac:dyDescent="0.25">
      <c r="A1397" s="1">
        <v>44075</v>
      </c>
      <c r="B1397" t="s">
        <v>90</v>
      </c>
      <c r="C1397" t="s">
        <v>50</v>
      </c>
      <c r="D1397">
        <v>573</v>
      </c>
      <c r="E1397">
        <v>524.857142857143</v>
      </c>
      <c r="F1397">
        <v>48.142857142857103</v>
      </c>
      <c r="G1397">
        <v>9.1725639629831199E-2</v>
      </c>
      <c r="H1397" t="s">
        <v>82</v>
      </c>
    </row>
    <row r="1398" spans="1:8" x14ac:dyDescent="0.25">
      <c r="A1398" s="1">
        <v>44075</v>
      </c>
      <c r="B1398" t="s">
        <v>91</v>
      </c>
      <c r="C1398" t="s">
        <v>46</v>
      </c>
      <c r="D1398">
        <v>78</v>
      </c>
      <c r="E1398">
        <v>71.238095238095198</v>
      </c>
      <c r="F1398">
        <v>6.7619047619047601</v>
      </c>
      <c r="G1398">
        <v>9.4919786096256606E-2</v>
      </c>
      <c r="H1398" t="s">
        <v>82</v>
      </c>
    </row>
    <row r="1399" spans="1:8" x14ac:dyDescent="0.25">
      <c r="A1399" s="1">
        <v>44075</v>
      </c>
      <c r="B1399" t="s">
        <v>91</v>
      </c>
      <c r="C1399" t="s">
        <v>47</v>
      </c>
      <c r="D1399">
        <v>139</v>
      </c>
      <c r="E1399">
        <v>165.52380952381</v>
      </c>
      <c r="F1399">
        <v>-26.523809523809501</v>
      </c>
      <c r="G1399">
        <v>-0.1602416570771</v>
      </c>
      <c r="H1399" t="s">
        <v>82</v>
      </c>
    </row>
    <row r="1400" spans="1:8" x14ac:dyDescent="0.25">
      <c r="A1400" s="1">
        <v>44075</v>
      </c>
      <c r="B1400" t="s">
        <v>91</v>
      </c>
      <c r="C1400" t="s">
        <v>48</v>
      </c>
      <c r="D1400">
        <v>133</v>
      </c>
      <c r="E1400">
        <v>135.142857142857</v>
      </c>
      <c r="F1400">
        <v>-2.1428571428571401</v>
      </c>
      <c r="G1400">
        <v>-1.5856236786469299E-2</v>
      </c>
      <c r="H1400" t="s">
        <v>82</v>
      </c>
    </row>
    <row r="1401" spans="1:8" x14ac:dyDescent="0.25">
      <c r="A1401" s="1">
        <v>44075</v>
      </c>
      <c r="B1401" t="s">
        <v>91</v>
      </c>
      <c r="C1401" t="s">
        <v>50</v>
      </c>
      <c r="D1401">
        <v>486</v>
      </c>
      <c r="E1401">
        <v>463.04761904761898</v>
      </c>
      <c r="F1401">
        <v>22.952380952380899</v>
      </c>
      <c r="G1401">
        <v>4.9568078979843597E-2</v>
      </c>
      <c r="H1401" t="s">
        <v>82</v>
      </c>
    </row>
    <row r="1402" spans="1:8" x14ac:dyDescent="0.25">
      <c r="A1402" s="1">
        <v>44075</v>
      </c>
      <c r="B1402" t="s">
        <v>92</v>
      </c>
      <c r="C1402" t="s">
        <v>46</v>
      </c>
      <c r="D1402">
        <v>1132</v>
      </c>
      <c r="E1402">
        <v>961.71428571428601</v>
      </c>
      <c r="F1402">
        <v>170.28571428571399</v>
      </c>
      <c r="G1402">
        <v>0.17706476530005899</v>
      </c>
      <c r="H1402" t="s">
        <v>82</v>
      </c>
    </row>
    <row r="1403" spans="1:8" x14ac:dyDescent="0.25">
      <c r="A1403" s="1">
        <v>44075</v>
      </c>
      <c r="B1403" t="s">
        <v>92</v>
      </c>
      <c r="C1403" t="s">
        <v>47</v>
      </c>
      <c r="D1403">
        <v>653</v>
      </c>
      <c r="E1403">
        <v>646.38095238095195</v>
      </c>
      <c r="F1403">
        <v>6.6190476190475902</v>
      </c>
      <c r="G1403">
        <v>1.02401650213643E-2</v>
      </c>
      <c r="H1403" t="s">
        <v>82</v>
      </c>
    </row>
    <row r="1404" spans="1:8" x14ac:dyDescent="0.25">
      <c r="A1404" s="1">
        <v>44075</v>
      </c>
      <c r="B1404" t="s">
        <v>92</v>
      </c>
      <c r="C1404" t="s">
        <v>48</v>
      </c>
      <c r="D1404">
        <v>700</v>
      </c>
      <c r="E1404">
        <v>661.04761904761904</v>
      </c>
      <c r="F1404">
        <v>38.952380952380999</v>
      </c>
      <c r="G1404">
        <v>5.8925226912548603E-2</v>
      </c>
      <c r="H1404" t="s">
        <v>82</v>
      </c>
    </row>
    <row r="1405" spans="1:8" x14ac:dyDescent="0.25">
      <c r="A1405" s="1">
        <v>44075</v>
      </c>
      <c r="B1405" t="s">
        <v>92</v>
      </c>
      <c r="C1405" t="s">
        <v>50</v>
      </c>
      <c r="D1405">
        <v>735</v>
      </c>
      <c r="E1405">
        <v>884.19047619047603</v>
      </c>
      <c r="F1405">
        <v>-149.19047619047601</v>
      </c>
      <c r="G1405">
        <v>-0.16873115036622199</v>
      </c>
      <c r="H1405" t="s">
        <v>82</v>
      </c>
    </row>
    <row r="1406" spans="1:8" x14ac:dyDescent="0.25">
      <c r="A1406" s="1">
        <v>44075</v>
      </c>
      <c r="B1406" t="s">
        <v>93</v>
      </c>
      <c r="C1406" t="s">
        <v>46</v>
      </c>
      <c r="D1406">
        <v>23</v>
      </c>
      <c r="E1406">
        <v>34.571428571428598</v>
      </c>
      <c r="F1406">
        <v>-11.5714285714286</v>
      </c>
      <c r="G1406">
        <v>-0.334710743801653</v>
      </c>
      <c r="H1406" t="s">
        <v>82</v>
      </c>
    </row>
    <row r="1407" spans="1:8" x14ac:dyDescent="0.25">
      <c r="A1407" s="1">
        <v>44075</v>
      </c>
      <c r="B1407" t="s">
        <v>93</v>
      </c>
      <c r="C1407" t="s">
        <v>47</v>
      </c>
      <c r="D1407">
        <v>316</v>
      </c>
      <c r="E1407">
        <v>476.66666666666703</v>
      </c>
      <c r="F1407">
        <v>-160.666666666667</v>
      </c>
      <c r="G1407">
        <v>-0.337062937062937</v>
      </c>
      <c r="H1407" t="s">
        <v>82</v>
      </c>
    </row>
    <row r="1408" spans="1:8" x14ac:dyDescent="0.25">
      <c r="A1408" s="1">
        <v>44075</v>
      </c>
      <c r="B1408" t="s">
        <v>93</v>
      </c>
      <c r="C1408" t="s">
        <v>48</v>
      </c>
      <c r="D1408">
        <v>103</v>
      </c>
      <c r="E1408">
        <v>113.142857142857</v>
      </c>
      <c r="F1408">
        <v>-10.142857142857199</v>
      </c>
      <c r="G1408">
        <v>-8.9646464646464696E-2</v>
      </c>
      <c r="H1408" t="s">
        <v>82</v>
      </c>
    </row>
    <row r="1409" spans="1:8" x14ac:dyDescent="0.25">
      <c r="A1409" s="1">
        <v>44075</v>
      </c>
      <c r="B1409" t="s">
        <v>93</v>
      </c>
      <c r="C1409" t="s">
        <v>50</v>
      </c>
      <c r="D1409">
        <v>700</v>
      </c>
      <c r="E1409">
        <v>720.76190476190504</v>
      </c>
      <c r="F1409">
        <v>-20.761904761904798</v>
      </c>
      <c r="G1409">
        <v>-2.8805496828752698E-2</v>
      </c>
      <c r="H1409" t="s">
        <v>82</v>
      </c>
    </row>
    <row r="1410" spans="1:8" x14ac:dyDescent="0.25">
      <c r="A1410" s="1">
        <v>44075</v>
      </c>
      <c r="B1410" t="s">
        <v>94</v>
      </c>
      <c r="C1410" t="s">
        <v>46</v>
      </c>
      <c r="D1410">
        <v>278</v>
      </c>
      <c r="E1410">
        <v>231.52380952381</v>
      </c>
      <c r="F1410">
        <v>46.476190476190503</v>
      </c>
      <c r="G1410">
        <v>0.20074043603455399</v>
      </c>
      <c r="H1410" t="s">
        <v>82</v>
      </c>
    </row>
    <row r="1411" spans="1:8" x14ac:dyDescent="0.25">
      <c r="A1411" s="1">
        <v>44075</v>
      </c>
      <c r="B1411" t="s">
        <v>94</v>
      </c>
      <c r="C1411" t="s">
        <v>47</v>
      </c>
      <c r="D1411">
        <v>167</v>
      </c>
      <c r="E1411">
        <v>188.57142857142901</v>
      </c>
      <c r="F1411">
        <v>-21.571428571428601</v>
      </c>
      <c r="G1411">
        <v>-0.11439393939393901</v>
      </c>
      <c r="H1411" t="s">
        <v>82</v>
      </c>
    </row>
    <row r="1412" spans="1:8" x14ac:dyDescent="0.25">
      <c r="A1412" s="1">
        <v>44075</v>
      </c>
      <c r="B1412" t="s">
        <v>94</v>
      </c>
      <c r="C1412" t="s">
        <v>48</v>
      </c>
      <c r="D1412">
        <v>127</v>
      </c>
      <c r="E1412">
        <v>172.857142857143</v>
      </c>
      <c r="F1412">
        <v>-45.857142857142897</v>
      </c>
      <c r="G1412">
        <v>-0.26528925619834698</v>
      </c>
      <c r="H1412" t="s">
        <v>82</v>
      </c>
    </row>
    <row r="1413" spans="1:8" x14ac:dyDescent="0.25">
      <c r="A1413" s="1">
        <v>44075</v>
      </c>
      <c r="B1413" t="s">
        <v>94</v>
      </c>
      <c r="C1413" t="s">
        <v>50</v>
      </c>
      <c r="D1413">
        <v>497</v>
      </c>
      <c r="E1413">
        <v>447.33333333333297</v>
      </c>
      <c r="F1413">
        <v>49.6666666666666</v>
      </c>
      <c r="G1413">
        <v>0.111028315946349</v>
      </c>
      <c r="H1413" t="s">
        <v>82</v>
      </c>
    </row>
    <row r="1414" spans="1:8" x14ac:dyDescent="0.25">
      <c r="A1414" s="1">
        <v>44075</v>
      </c>
      <c r="B1414" t="s">
        <v>95</v>
      </c>
      <c r="C1414" t="s">
        <v>46</v>
      </c>
      <c r="D1414">
        <v>246</v>
      </c>
      <c r="E1414">
        <v>242</v>
      </c>
      <c r="F1414">
        <v>4</v>
      </c>
      <c r="G1414">
        <v>1.6528925619834701E-2</v>
      </c>
      <c r="H1414" t="s">
        <v>82</v>
      </c>
    </row>
    <row r="1415" spans="1:8" x14ac:dyDescent="0.25">
      <c r="A1415" s="1">
        <v>44075</v>
      </c>
      <c r="B1415" t="s">
        <v>95</v>
      </c>
      <c r="C1415" t="s">
        <v>47</v>
      </c>
      <c r="D1415">
        <v>629</v>
      </c>
      <c r="E1415">
        <v>789.90476190476204</v>
      </c>
      <c r="F1415">
        <v>-160.90476190476201</v>
      </c>
      <c r="G1415">
        <v>-0.20370147094284999</v>
      </c>
      <c r="H1415" t="s">
        <v>82</v>
      </c>
    </row>
    <row r="1416" spans="1:8" x14ac:dyDescent="0.25">
      <c r="A1416" s="1">
        <v>44075</v>
      </c>
      <c r="B1416" t="s">
        <v>95</v>
      </c>
      <c r="C1416" t="s">
        <v>48</v>
      </c>
      <c r="D1416">
        <v>287</v>
      </c>
      <c r="E1416">
        <v>266.09523809523802</v>
      </c>
      <c r="F1416">
        <v>20.904761904761902</v>
      </c>
      <c r="G1416">
        <v>7.8561202576950498E-2</v>
      </c>
      <c r="H1416" t="s">
        <v>82</v>
      </c>
    </row>
    <row r="1417" spans="1:8" x14ac:dyDescent="0.25">
      <c r="A1417" s="1">
        <v>44075</v>
      </c>
      <c r="B1417" t="s">
        <v>95</v>
      </c>
      <c r="C1417" t="s">
        <v>50</v>
      </c>
      <c r="D1417">
        <v>1764</v>
      </c>
      <c r="E1417">
        <v>2116.1904761904798</v>
      </c>
      <c r="F1417">
        <v>-352.19047619047598</v>
      </c>
      <c r="G1417">
        <v>-0.16642664266426599</v>
      </c>
      <c r="H1417" t="s">
        <v>82</v>
      </c>
    </row>
    <row r="1418" spans="1:8" x14ac:dyDescent="0.25">
      <c r="A1418" s="1">
        <v>44075</v>
      </c>
      <c r="B1418" t="s">
        <v>13</v>
      </c>
      <c r="C1418" t="s">
        <v>46</v>
      </c>
      <c r="D1418">
        <v>221</v>
      </c>
      <c r="E1418">
        <v>212.666666666667</v>
      </c>
      <c r="F1418">
        <v>8.3333333333333108</v>
      </c>
      <c r="G1418">
        <v>3.9184952978056298E-2</v>
      </c>
      <c r="H1418" t="s">
        <v>82</v>
      </c>
    </row>
    <row r="1419" spans="1:8" x14ac:dyDescent="0.25">
      <c r="A1419" s="1">
        <v>44075</v>
      </c>
      <c r="B1419" t="s">
        <v>13</v>
      </c>
      <c r="C1419" t="s">
        <v>47</v>
      </c>
      <c r="D1419">
        <v>73</v>
      </c>
      <c r="E1419">
        <v>105.80952380952399</v>
      </c>
      <c r="F1419">
        <v>-32.809523809523803</v>
      </c>
      <c r="G1419">
        <v>-0.31008100810081002</v>
      </c>
      <c r="H1419" t="s">
        <v>82</v>
      </c>
    </row>
    <row r="1420" spans="1:8" x14ac:dyDescent="0.25">
      <c r="A1420" s="1">
        <v>44075</v>
      </c>
      <c r="B1420" t="s">
        <v>13</v>
      </c>
      <c r="C1420" t="s">
        <v>48</v>
      </c>
      <c r="D1420">
        <v>84</v>
      </c>
      <c r="E1420">
        <v>69.142857142857196</v>
      </c>
      <c r="F1420">
        <v>14.857142857142801</v>
      </c>
      <c r="G1420">
        <v>0.214876033057851</v>
      </c>
      <c r="H1420" t="s">
        <v>82</v>
      </c>
    </row>
    <row r="1421" spans="1:8" x14ac:dyDescent="0.25">
      <c r="A1421" s="1">
        <v>44075</v>
      </c>
      <c r="B1421" t="s">
        <v>13</v>
      </c>
      <c r="C1421" t="s">
        <v>50</v>
      </c>
      <c r="D1421">
        <v>106</v>
      </c>
      <c r="E1421">
        <v>92.190476190476204</v>
      </c>
      <c r="F1421">
        <v>13.8095238095238</v>
      </c>
      <c r="G1421">
        <v>0.14979338842975201</v>
      </c>
      <c r="H1421" t="s">
        <v>82</v>
      </c>
    </row>
    <row r="1422" spans="1:8" x14ac:dyDescent="0.25">
      <c r="A1422" s="1">
        <v>44075</v>
      </c>
      <c r="B1422" t="s">
        <v>96</v>
      </c>
      <c r="C1422" t="s">
        <v>46</v>
      </c>
      <c r="D1422">
        <v>623</v>
      </c>
      <c r="E1422">
        <v>566.76190476190504</v>
      </c>
      <c r="F1422">
        <v>56.238095238095198</v>
      </c>
      <c r="G1422">
        <v>9.9227020668795102E-2</v>
      </c>
      <c r="H1422" t="s">
        <v>82</v>
      </c>
    </row>
    <row r="1423" spans="1:8" x14ac:dyDescent="0.25">
      <c r="A1423" s="1">
        <v>44075</v>
      </c>
      <c r="B1423" t="s">
        <v>96</v>
      </c>
      <c r="C1423" t="s">
        <v>47</v>
      </c>
      <c r="D1423">
        <v>233</v>
      </c>
      <c r="E1423">
        <v>304.857142857143</v>
      </c>
      <c r="F1423">
        <v>-71.857142857142904</v>
      </c>
      <c r="G1423">
        <v>-0.23570759137769501</v>
      </c>
      <c r="H1423" t="s">
        <v>82</v>
      </c>
    </row>
    <row r="1424" spans="1:8" x14ac:dyDescent="0.25">
      <c r="A1424" s="1">
        <v>44075</v>
      </c>
      <c r="B1424" t="s">
        <v>96</v>
      </c>
      <c r="C1424" t="s">
        <v>48</v>
      </c>
      <c r="D1424">
        <v>246</v>
      </c>
      <c r="E1424">
        <v>224.19047619047601</v>
      </c>
      <c r="F1424">
        <v>21.8095238095238</v>
      </c>
      <c r="G1424">
        <v>9.7281223449447701E-2</v>
      </c>
      <c r="H1424" t="s">
        <v>82</v>
      </c>
    </row>
    <row r="1425" spans="1:8" x14ac:dyDescent="0.25">
      <c r="A1425" s="1">
        <v>44075</v>
      </c>
      <c r="B1425" t="s">
        <v>96</v>
      </c>
      <c r="C1425" t="s">
        <v>50</v>
      </c>
      <c r="D1425">
        <v>310</v>
      </c>
      <c r="E1425">
        <v>308</v>
      </c>
      <c r="F1425">
        <v>2</v>
      </c>
      <c r="G1425">
        <v>6.4935064935064896E-3</v>
      </c>
      <c r="H1425" t="s">
        <v>82</v>
      </c>
    </row>
    <row r="1426" spans="1:8" x14ac:dyDescent="0.25">
      <c r="A1426" s="1">
        <v>44075</v>
      </c>
      <c r="B1426" t="s">
        <v>97</v>
      </c>
      <c r="C1426" t="s">
        <v>46</v>
      </c>
      <c r="D1426">
        <v>377</v>
      </c>
      <c r="E1426">
        <v>322.66666666666703</v>
      </c>
      <c r="F1426">
        <v>54.3333333333333</v>
      </c>
      <c r="G1426">
        <v>0.168388429752066</v>
      </c>
      <c r="H1426" t="s">
        <v>82</v>
      </c>
    </row>
    <row r="1427" spans="1:8" x14ac:dyDescent="0.25">
      <c r="A1427" s="1">
        <v>44075</v>
      </c>
      <c r="B1427" t="s">
        <v>97</v>
      </c>
      <c r="C1427" t="s">
        <v>47</v>
      </c>
      <c r="D1427">
        <v>470</v>
      </c>
      <c r="E1427">
        <v>532.19047619047603</v>
      </c>
      <c r="F1427">
        <v>-62.190476190476303</v>
      </c>
      <c r="G1427">
        <v>-0.116857551896922</v>
      </c>
      <c r="H1427" t="s">
        <v>82</v>
      </c>
    </row>
    <row r="1428" spans="1:8" x14ac:dyDescent="0.25">
      <c r="A1428" s="1">
        <v>44075</v>
      </c>
      <c r="B1428" t="s">
        <v>97</v>
      </c>
      <c r="C1428" t="s">
        <v>48</v>
      </c>
      <c r="D1428">
        <v>331</v>
      </c>
      <c r="E1428">
        <v>275.52380952380997</v>
      </c>
      <c r="F1428">
        <v>55.476190476190503</v>
      </c>
      <c r="G1428">
        <v>0.201348081576218</v>
      </c>
      <c r="H1428" t="s">
        <v>82</v>
      </c>
    </row>
    <row r="1429" spans="1:8" x14ac:dyDescent="0.25">
      <c r="A1429" s="1">
        <v>44075</v>
      </c>
      <c r="B1429" t="s">
        <v>97</v>
      </c>
      <c r="C1429" t="s">
        <v>50</v>
      </c>
      <c r="D1429">
        <v>633</v>
      </c>
      <c r="E1429">
        <v>648.47619047619003</v>
      </c>
      <c r="F1429">
        <v>-15.476190476190499</v>
      </c>
      <c r="G1429">
        <v>-2.3865472169187801E-2</v>
      </c>
      <c r="H1429" t="s">
        <v>82</v>
      </c>
    </row>
    <row r="1430" spans="1:8" x14ac:dyDescent="0.25">
      <c r="A1430" s="1">
        <v>44105</v>
      </c>
      <c r="B1430" t="s">
        <v>81</v>
      </c>
      <c r="C1430" t="s">
        <v>46</v>
      </c>
      <c r="D1430">
        <v>4479</v>
      </c>
      <c r="E1430">
        <v>4341.6521739130403</v>
      </c>
      <c r="F1430">
        <v>137.34782608695599</v>
      </c>
      <c r="G1430">
        <v>3.1634921588655801E-2</v>
      </c>
      <c r="H1430" t="s">
        <v>82</v>
      </c>
    </row>
    <row r="1431" spans="1:8" x14ac:dyDescent="0.25">
      <c r="A1431" s="1">
        <v>44105</v>
      </c>
      <c r="B1431" t="s">
        <v>81</v>
      </c>
      <c r="C1431" t="s">
        <v>47</v>
      </c>
      <c r="D1431">
        <v>4413</v>
      </c>
      <c r="E1431">
        <v>5369.9130434782601</v>
      </c>
      <c r="F1431">
        <v>-956.91304347826099</v>
      </c>
      <c r="G1431">
        <v>-0.17819898306182599</v>
      </c>
      <c r="H1431" t="s">
        <v>82</v>
      </c>
    </row>
    <row r="1432" spans="1:8" x14ac:dyDescent="0.25">
      <c r="A1432" s="1">
        <v>44105</v>
      </c>
      <c r="B1432" t="s">
        <v>81</v>
      </c>
      <c r="C1432" t="s">
        <v>48</v>
      </c>
      <c r="D1432">
        <v>3381</v>
      </c>
      <c r="E1432">
        <v>3138.3478260869601</v>
      </c>
      <c r="F1432">
        <v>242.65217391304299</v>
      </c>
      <c r="G1432">
        <v>7.7318445041700198E-2</v>
      </c>
      <c r="H1432" t="s">
        <v>82</v>
      </c>
    </row>
    <row r="1433" spans="1:8" x14ac:dyDescent="0.25">
      <c r="A1433" s="1">
        <v>44105</v>
      </c>
      <c r="B1433" t="s">
        <v>81</v>
      </c>
      <c r="C1433" t="s">
        <v>49</v>
      </c>
      <c r="D1433">
        <v>1197</v>
      </c>
      <c r="E1433">
        <v>1628</v>
      </c>
      <c r="F1433">
        <v>-431</v>
      </c>
      <c r="G1433">
        <v>-0.26474201474201497</v>
      </c>
      <c r="H1433" t="s">
        <v>82</v>
      </c>
    </row>
    <row r="1434" spans="1:8" x14ac:dyDescent="0.25">
      <c r="A1434" s="1">
        <v>44105</v>
      </c>
      <c r="B1434" t="s">
        <v>81</v>
      </c>
      <c r="C1434" t="s">
        <v>50</v>
      </c>
      <c r="D1434">
        <v>10194</v>
      </c>
      <c r="E1434">
        <v>10381.130434782601</v>
      </c>
      <c r="F1434">
        <v>-187.13043478261</v>
      </c>
      <c r="G1434">
        <v>-1.8026017104613001E-2</v>
      </c>
      <c r="H1434" t="s">
        <v>82</v>
      </c>
    </row>
    <row r="1435" spans="1:8" x14ac:dyDescent="0.25">
      <c r="A1435" s="1">
        <v>44105</v>
      </c>
      <c r="B1435" t="s">
        <v>84</v>
      </c>
      <c r="C1435" t="s">
        <v>46</v>
      </c>
      <c r="D1435">
        <v>30</v>
      </c>
      <c r="E1435">
        <v>22</v>
      </c>
      <c r="F1435">
        <v>8</v>
      </c>
      <c r="G1435">
        <v>0.36363636363636398</v>
      </c>
      <c r="H1435" t="s">
        <v>82</v>
      </c>
    </row>
    <row r="1436" spans="1:8" x14ac:dyDescent="0.25">
      <c r="A1436" s="1">
        <v>44105</v>
      </c>
      <c r="B1436" t="s">
        <v>84</v>
      </c>
      <c r="C1436" t="s">
        <v>47</v>
      </c>
      <c r="D1436">
        <v>64</v>
      </c>
      <c r="E1436">
        <v>83.2173913043478</v>
      </c>
      <c r="F1436">
        <v>-19.2173913043478</v>
      </c>
      <c r="G1436">
        <v>-0.230929989550679</v>
      </c>
      <c r="H1436" t="s">
        <v>82</v>
      </c>
    </row>
    <row r="1437" spans="1:8" x14ac:dyDescent="0.25">
      <c r="A1437" s="1">
        <v>44105</v>
      </c>
      <c r="B1437" t="s">
        <v>84</v>
      </c>
      <c r="C1437" t="s">
        <v>48</v>
      </c>
      <c r="D1437">
        <v>61</v>
      </c>
      <c r="E1437">
        <v>52.6086956521739</v>
      </c>
      <c r="F1437">
        <v>8.3913043478260896</v>
      </c>
      <c r="G1437">
        <v>0.159504132231405</v>
      </c>
      <c r="H1437" t="s">
        <v>82</v>
      </c>
    </row>
    <row r="1438" spans="1:8" x14ac:dyDescent="0.25">
      <c r="A1438" s="1">
        <v>44105</v>
      </c>
      <c r="B1438" t="s">
        <v>84</v>
      </c>
      <c r="C1438" t="s">
        <v>50</v>
      </c>
      <c r="D1438">
        <v>69</v>
      </c>
      <c r="E1438">
        <v>66</v>
      </c>
      <c r="F1438">
        <v>3</v>
      </c>
      <c r="G1438">
        <v>4.5454545454545497E-2</v>
      </c>
      <c r="H1438" t="s">
        <v>82</v>
      </c>
    </row>
    <row r="1439" spans="1:8" x14ac:dyDescent="0.25">
      <c r="A1439" s="1">
        <v>44105</v>
      </c>
      <c r="B1439" t="s">
        <v>85</v>
      </c>
      <c r="C1439" t="s">
        <v>46</v>
      </c>
      <c r="D1439">
        <v>159</v>
      </c>
      <c r="E1439">
        <v>171.21739130434801</v>
      </c>
      <c r="F1439">
        <v>-12.2173913043478</v>
      </c>
      <c r="G1439">
        <v>-7.1356018283392705E-2</v>
      </c>
      <c r="H1439" t="s">
        <v>82</v>
      </c>
    </row>
    <row r="1440" spans="1:8" x14ac:dyDescent="0.25">
      <c r="A1440" s="1">
        <v>44105</v>
      </c>
      <c r="B1440" t="s">
        <v>85</v>
      </c>
      <c r="C1440" t="s">
        <v>47</v>
      </c>
      <c r="D1440">
        <v>56</v>
      </c>
      <c r="E1440">
        <v>82.260869565217405</v>
      </c>
      <c r="F1440">
        <v>-26.260869565217401</v>
      </c>
      <c r="G1440">
        <v>-0.31923890063424898</v>
      </c>
      <c r="H1440" t="s">
        <v>82</v>
      </c>
    </row>
    <row r="1441" spans="1:8" x14ac:dyDescent="0.25">
      <c r="A1441" s="1">
        <v>44105</v>
      </c>
      <c r="B1441" t="s">
        <v>85</v>
      </c>
      <c r="C1441" t="s">
        <v>48</v>
      </c>
      <c r="D1441">
        <v>151</v>
      </c>
      <c r="E1441">
        <v>134.869565217391</v>
      </c>
      <c r="F1441">
        <v>16.130434782608699</v>
      </c>
      <c r="G1441">
        <v>0.11960025789813</v>
      </c>
      <c r="H1441" t="s">
        <v>82</v>
      </c>
    </row>
    <row r="1442" spans="1:8" x14ac:dyDescent="0.25">
      <c r="A1442" s="1">
        <v>44105</v>
      </c>
      <c r="B1442" t="s">
        <v>85</v>
      </c>
      <c r="C1442" t="s">
        <v>50</v>
      </c>
      <c r="D1442">
        <v>6</v>
      </c>
      <c r="E1442">
        <v>9.5652173913043494</v>
      </c>
      <c r="F1442">
        <v>-3.5652173913043499</v>
      </c>
      <c r="G1442">
        <v>-0.37272727272727302</v>
      </c>
      <c r="H1442" t="s">
        <v>82</v>
      </c>
    </row>
    <row r="1443" spans="1:8" x14ac:dyDescent="0.25">
      <c r="A1443" s="1">
        <v>44105</v>
      </c>
      <c r="B1443" t="s">
        <v>86</v>
      </c>
      <c r="C1443" t="s">
        <v>46</v>
      </c>
      <c r="D1443">
        <v>126</v>
      </c>
      <c r="E1443">
        <v>114.782608695652</v>
      </c>
      <c r="F1443">
        <v>11.2173913043478</v>
      </c>
      <c r="G1443">
        <v>9.7727272727272704E-2</v>
      </c>
      <c r="H1443" t="s">
        <v>82</v>
      </c>
    </row>
    <row r="1444" spans="1:8" x14ac:dyDescent="0.25">
      <c r="A1444" s="1">
        <v>44105</v>
      </c>
      <c r="B1444" t="s">
        <v>86</v>
      </c>
      <c r="C1444" t="s">
        <v>47</v>
      </c>
      <c r="D1444">
        <v>229</v>
      </c>
      <c r="E1444">
        <v>233.39130434782601</v>
      </c>
      <c r="F1444">
        <v>-4.3913043478260896</v>
      </c>
      <c r="G1444">
        <v>-1.88152011922504E-2</v>
      </c>
      <c r="H1444" t="s">
        <v>82</v>
      </c>
    </row>
    <row r="1445" spans="1:8" x14ac:dyDescent="0.25">
      <c r="A1445" s="1">
        <v>44105</v>
      </c>
      <c r="B1445" t="s">
        <v>86</v>
      </c>
      <c r="C1445" t="s">
        <v>48</v>
      </c>
      <c r="D1445">
        <v>132</v>
      </c>
      <c r="E1445">
        <v>149.21739130434801</v>
      </c>
      <c r="F1445">
        <v>-17.2173913043478</v>
      </c>
      <c r="G1445">
        <v>-0.115384615384615</v>
      </c>
      <c r="H1445" t="s">
        <v>82</v>
      </c>
    </row>
    <row r="1446" spans="1:8" x14ac:dyDescent="0.25">
      <c r="A1446" s="1">
        <v>44105</v>
      </c>
      <c r="B1446" t="s">
        <v>86</v>
      </c>
      <c r="C1446" t="s">
        <v>49</v>
      </c>
      <c r="D1446">
        <v>822</v>
      </c>
      <c r="E1446">
        <v>1176.52173913043</v>
      </c>
      <c r="F1446">
        <v>-354.52173913043498</v>
      </c>
      <c r="G1446">
        <v>-0.30133037694013298</v>
      </c>
      <c r="H1446" t="s">
        <v>82</v>
      </c>
    </row>
    <row r="1447" spans="1:8" x14ac:dyDescent="0.25">
      <c r="A1447" s="1">
        <v>44105</v>
      </c>
      <c r="B1447" t="s">
        <v>86</v>
      </c>
      <c r="C1447" t="s">
        <v>50</v>
      </c>
      <c r="D1447">
        <v>2118</v>
      </c>
      <c r="E1447">
        <v>1948.4347826087001</v>
      </c>
      <c r="F1447">
        <v>169.565217391304</v>
      </c>
      <c r="G1447">
        <v>8.7026375686169499E-2</v>
      </c>
      <c r="H1447" t="s">
        <v>82</v>
      </c>
    </row>
    <row r="1448" spans="1:8" x14ac:dyDescent="0.25">
      <c r="A1448" s="1">
        <v>44105</v>
      </c>
      <c r="B1448" t="s">
        <v>87</v>
      </c>
      <c r="C1448" t="s">
        <v>46</v>
      </c>
      <c r="D1448">
        <v>616</v>
      </c>
      <c r="E1448">
        <v>587.304347826087</v>
      </c>
      <c r="F1448">
        <v>28.695652173913</v>
      </c>
      <c r="G1448">
        <v>4.8859934853420099E-2</v>
      </c>
      <c r="H1448" t="s">
        <v>82</v>
      </c>
    </row>
    <row r="1449" spans="1:8" x14ac:dyDescent="0.25">
      <c r="A1449" s="1">
        <v>44105</v>
      </c>
      <c r="B1449" t="s">
        <v>87</v>
      </c>
      <c r="C1449" t="s">
        <v>47</v>
      </c>
      <c r="D1449">
        <v>485</v>
      </c>
      <c r="E1449">
        <v>589.21739130434798</v>
      </c>
      <c r="F1449">
        <v>-104.217391304348</v>
      </c>
      <c r="G1449">
        <v>-0.17687426210153501</v>
      </c>
      <c r="H1449" t="s">
        <v>82</v>
      </c>
    </row>
    <row r="1450" spans="1:8" x14ac:dyDescent="0.25">
      <c r="A1450" s="1">
        <v>44105</v>
      </c>
      <c r="B1450" t="s">
        <v>87</v>
      </c>
      <c r="C1450" t="s">
        <v>48</v>
      </c>
      <c r="D1450">
        <v>399</v>
      </c>
      <c r="E1450">
        <v>346.26086956521698</v>
      </c>
      <c r="F1450">
        <v>52.739130434782602</v>
      </c>
      <c r="G1450">
        <v>0.15231039678553501</v>
      </c>
      <c r="H1450" t="s">
        <v>82</v>
      </c>
    </row>
    <row r="1451" spans="1:8" x14ac:dyDescent="0.25">
      <c r="A1451" s="1">
        <v>44105</v>
      </c>
      <c r="B1451" t="s">
        <v>87</v>
      </c>
      <c r="C1451" t="s">
        <v>49</v>
      </c>
      <c r="D1451">
        <v>316</v>
      </c>
      <c r="E1451">
        <v>396</v>
      </c>
      <c r="F1451">
        <v>-80</v>
      </c>
      <c r="G1451">
        <v>-0.20202020202020199</v>
      </c>
      <c r="H1451" t="s">
        <v>82</v>
      </c>
    </row>
    <row r="1452" spans="1:8" x14ac:dyDescent="0.25">
      <c r="A1452" s="1">
        <v>44105</v>
      </c>
      <c r="B1452" t="s">
        <v>87</v>
      </c>
      <c r="C1452" t="s">
        <v>50</v>
      </c>
      <c r="D1452">
        <v>1352</v>
      </c>
      <c r="E1452">
        <v>1248.26086956522</v>
      </c>
      <c r="F1452">
        <v>103.73913043478299</v>
      </c>
      <c r="G1452">
        <v>8.3106931382793403E-2</v>
      </c>
      <c r="H1452" t="s">
        <v>82</v>
      </c>
    </row>
    <row r="1453" spans="1:8" x14ac:dyDescent="0.25">
      <c r="A1453" s="1">
        <v>44105</v>
      </c>
      <c r="B1453" t="s">
        <v>88</v>
      </c>
      <c r="C1453" t="s">
        <v>46</v>
      </c>
      <c r="D1453">
        <v>29</v>
      </c>
      <c r="E1453">
        <v>13.3913043478261</v>
      </c>
      <c r="F1453">
        <v>15.6086956521739</v>
      </c>
      <c r="G1453">
        <v>1.1655844155844199</v>
      </c>
      <c r="H1453" t="s">
        <v>82</v>
      </c>
    </row>
    <row r="1454" spans="1:8" x14ac:dyDescent="0.25">
      <c r="A1454" s="1">
        <v>44105</v>
      </c>
      <c r="B1454" t="s">
        <v>88</v>
      </c>
      <c r="C1454" t="s">
        <v>47</v>
      </c>
      <c r="D1454">
        <v>82</v>
      </c>
      <c r="E1454">
        <v>96.608695652173907</v>
      </c>
      <c r="F1454">
        <v>-14.6086956521739</v>
      </c>
      <c r="G1454">
        <v>-0.151215121512151</v>
      </c>
      <c r="H1454" t="s">
        <v>82</v>
      </c>
    </row>
    <row r="1455" spans="1:8" x14ac:dyDescent="0.25">
      <c r="A1455" s="1">
        <v>44105</v>
      </c>
      <c r="B1455" t="s">
        <v>88</v>
      </c>
      <c r="C1455" t="s">
        <v>48</v>
      </c>
      <c r="D1455">
        <v>70</v>
      </c>
      <c r="E1455">
        <v>51.652173913043498</v>
      </c>
      <c r="F1455">
        <v>18.347826086956498</v>
      </c>
      <c r="G1455">
        <v>0.35521885521885499</v>
      </c>
      <c r="H1455" t="s">
        <v>82</v>
      </c>
    </row>
    <row r="1456" spans="1:8" x14ac:dyDescent="0.25">
      <c r="A1456" s="1">
        <v>44105</v>
      </c>
      <c r="B1456" t="s">
        <v>88</v>
      </c>
      <c r="C1456" t="s">
        <v>50</v>
      </c>
      <c r="D1456">
        <v>79</v>
      </c>
      <c r="E1456">
        <v>78.434782608695699</v>
      </c>
      <c r="F1456">
        <v>0.56521739130434401</v>
      </c>
      <c r="G1456">
        <v>7.2062084257205703E-3</v>
      </c>
      <c r="H1456" t="s">
        <v>82</v>
      </c>
    </row>
    <row r="1457" spans="1:8" x14ac:dyDescent="0.25">
      <c r="A1457" s="1">
        <v>44105</v>
      </c>
      <c r="B1457" t="s">
        <v>89</v>
      </c>
      <c r="C1457" t="s">
        <v>46</v>
      </c>
      <c r="D1457">
        <v>222</v>
      </c>
      <c r="E1457">
        <v>189.39130434782601</v>
      </c>
      <c r="F1457">
        <v>32.6086956521739</v>
      </c>
      <c r="G1457">
        <v>0.17217630853994501</v>
      </c>
      <c r="H1457" t="s">
        <v>82</v>
      </c>
    </row>
    <row r="1458" spans="1:8" x14ac:dyDescent="0.25">
      <c r="A1458" s="1">
        <v>44105</v>
      </c>
      <c r="B1458" t="s">
        <v>89</v>
      </c>
      <c r="C1458" t="s">
        <v>47</v>
      </c>
      <c r="D1458">
        <v>311</v>
      </c>
      <c r="E1458">
        <v>317.56521739130397</v>
      </c>
      <c r="F1458">
        <v>-6.5652173913043699</v>
      </c>
      <c r="G1458">
        <v>-2.06736035049289E-2</v>
      </c>
      <c r="H1458" t="s">
        <v>82</v>
      </c>
    </row>
    <row r="1459" spans="1:8" x14ac:dyDescent="0.25">
      <c r="A1459" s="1">
        <v>44105</v>
      </c>
      <c r="B1459" t="s">
        <v>89</v>
      </c>
      <c r="C1459" t="s">
        <v>48</v>
      </c>
      <c r="D1459">
        <v>196</v>
      </c>
      <c r="E1459">
        <v>166.434782608696</v>
      </c>
      <c r="F1459">
        <v>29.565217391304301</v>
      </c>
      <c r="G1459">
        <v>0.17763845350052199</v>
      </c>
      <c r="H1459" t="s">
        <v>82</v>
      </c>
    </row>
    <row r="1460" spans="1:8" x14ac:dyDescent="0.25">
      <c r="A1460" s="1">
        <v>44105</v>
      </c>
      <c r="B1460" t="s">
        <v>89</v>
      </c>
      <c r="C1460" t="s">
        <v>49</v>
      </c>
      <c r="D1460">
        <v>59</v>
      </c>
      <c r="E1460">
        <v>55.478260869565197</v>
      </c>
      <c r="F1460">
        <v>3.52173913043478</v>
      </c>
      <c r="G1460">
        <v>6.3479623824451395E-2</v>
      </c>
      <c r="H1460" t="s">
        <v>82</v>
      </c>
    </row>
    <row r="1461" spans="1:8" x14ac:dyDescent="0.25">
      <c r="A1461" s="1">
        <v>44105</v>
      </c>
      <c r="B1461" t="s">
        <v>89</v>
      </c>
      <c r="C1461" t="s">
        <v>50</v>
      </c>
      <c r="D1461">
        <v>753</v>
      </c>
      <c r="E1461">
        <v>663.82608695652198</v>
      </c>
      <c r="F1461">
        <v>89.173913043478294</v>
      </c>
      <c r="G1461">
        <v>0.13433324600471599</v>
      </c>
      <c r="H1461" t="s">
        <v>82</v>
      </c>
    </row>
    <row r="1462" spans="1:8" x14ac:dyDescent="0.25">
      <c r="A1462" s="1">
        <v>44105</v>
      </c>
      <c r="B1462" t="s">
        <v>90</v>
      </c>
      <c r="C1462" t="s">
        <v>46</v>
      </c>
      <c r="D1462">
        <v>517</v>
      </c>
      <c r="E1462">
        <v>540.43478260869597</v>
      </c>
      <c r="F1462">
        <v>-23.434782608695599</v>
      </c>
      <c r="G1462">
        <v>-4.3362831858407003E-2</v>
      </c>
      <c r="H1462" t="s">
        <v>82</v>
      </c>
    </row>
    <row r="1463" spans="1:8" x14ac:dyDescent="0.25">
      <c r="A1463" s="1">
        <v>44105</v>
      </c>
      <c r="B1463" t="s">
        <v>90</v>
      </c>
      <c r="C1463" t="s">
        <v>47</v>
      </c>
      <c r="D1463">
        <v>443</v>
      </c>
      <c r="E1463">
        <v>588.26086956521704</v>
      </c>
      <c r="F1463">
        <v>-145.26086956521701</v>
      </c>
      <c r="G1463">
        <v>-0.24693274205469301</v>
      </c>
      <c r="H1463" t="s">
        <v>82</v>
      </c>
    </row>
    <row r="1464" spans="1:8" x14ac:dyDescent="0.25">
      <c r="A1464" s="1">
        <v>44105</v>
      </c>
      <c r="B1464" t="s">
        <v>90</v>
      </c>
      <c r="C1464" t="s">
        <v>48</v>
      </c>
      <c r="D1464">
        <v>299</v>
      </c>
      <c r="E1464">
        <v>299.39130434782601</v>
      </c>
      <c r="F1464">
        <v>-0.391304347826122</v>
      </c>
      <c r="G1464">
        <v>-1.30699970955574E-3</v>
      </c>
      <c r="H1464" t="s">
        <v>82</v>
      </c>
    </row>
    <row r="1465" spans="1:8" x14ac:dyDescent="0.25">
      <c r="A1465" s="1">
        <v>44105</v>
      </c>
      <c r="B1465" t="s">
        <v>90</v>
      </c>
      <c r="C1465" t="s">
        <v>50</v>
      </c>
      <c r="D1465">
        <v>595</v>
      </c>
      <c r="E1465">
        <v>607.39130434782601</v>
      </c>
      <c r="F1465">
        <v>-12.3913043478261</v>
      </c>
      <c r="G1465">
        <v>-2.0400858983536201E-2</v>
      </c>
      <c r="H1465" t="s">
        <v>82</v>
      </c>
    </row>
    <row r="1466" spans="1:8" x14ac:dyDescent="0.25">
      <c r="A1466" s="1">
        <v>44105</v>
      </c>
      <c r="B1466" t="s">
        <v>91</v>
      </c>
      <c r="C1466" t="s">
        <v>46</v>
      </c>
      <c r="D1466">
        <v>66</v>
      </c>
      <c r="E1466">
        <v>69.826086956521706</v>
      </c>
      <c r="F1466">
        <v>-3.8260869565217299</v>
      </c>
      <c r="G1466">
        <v>-5.4794520547945098E-2</v>
      </c>
      <c r="H1466" t="s">
        <v>82</v>
      </c>
    </row>
    <row r="1467" spans="1:8" x14ac:dyDescent="0.25">
      <c r="A1467" s="1">
        <v>44105</v>
      </c>
      <c r="B1467" t="s">
        <v>91</v>
      </c>
      <c r="C1467" t="s">
        <v>47</v>
      </c>
      <c r="D1467">
        <v>155</v>
      </c>
      <c r="E1467">
        <v>173.130434782609</v>
      </c>
      <c r="F1467">
        <v>-18.130434782608699</v>
      </c>
      <c r="G1467">
        <v>-0.104721245605223</v>
      </c>
      <c r="H1467" t="s">
        <v>82</v>
      </c>
    </row>
    <row r="1468" spans="1:8" x14ac:dyDescent="0.25">
      <c r="A1468" s="1">
        <v>44105</v>
      </c>
      <c r="B1468" t="s">
        <v>91</v>
      </c>
      <c r="C1468" t="s">
        <v>48</v>
      </c>
      <c r="D1468">
        <v>118</v>
      </c>
      <c r="E1468">
        <v>136.78260869565199</v>
      </c>
      <c r="F1468">
        <v>-18.7826086956522</v>
      </c>
      <c r="G1468">
        <v>-0.137317228226319</v>
      </c>
      <c r="H1468" t="s">
        <v>82</v>
      </c>
    </row>
    <row r="1469" spans="1:8" x14ac:dyDescent="0.25">
      <c r="A1469" s="1">
        <v>44105</v>
      </c>
      <c r="B1469" t="s">
        <v>91</v>
      </c>
      <c r="C1469" t="s">
        <v>50</v>
      </c>
      <c r="D1469">
        <v>473</v>
      </c>
      <c r="E1469">
        <v>456.26086956521698</v>
      </c>
      <c r="F1469">
        <v>16.739130434782599</v>
      </c>
      <c r="G1469">
        <v>3.66876310272536E-2</v>
      </c>
      <c r="H1469" t="s">
        <v>82</v>
      </c>
    </row>
    <row r="1470" spans="1:8" x14ac:dyDescent="0.25">
      <c r="A1470" s="1">
        <v>44105</v>
      </c>
      <c r="B1470" t="s">
        <v>92</v>
      </c>
      <c r="C1470" t="s">
        <v>46</v>
      </c>
      <c r="D1470">
        <v>1037</v>
      </c>
      <c r="E1470">
        <v>1056</v>
      </c>
      <c r="F1470">
        <v>-19</v>
      </c>
      <c r="G1470">
        <v>-1.7992424242424199E-2</v>
      </c>
      <c r="H1470" t="s">
        <v>82</v>
      </c>
    </row>
    <row r="1471" spans="1:8" x14ac:dyDescent="0.25">
      <c r="A1471" s="1">
        <v>44105</v>
      </c>
      <c r="B1471" t="s">
        <v>92</v>
      </c>
      <c r="C1471" t="s">
        <v>47</v>
      </c>
      <c r="D1471">
        <v>633</v>
      </c>
      <c r="E1471">
        <v>746.08695652173901</v>
      </c>
      <c r="F1471">
        <v>-113.086956521739</v>
      </c>
      <c r="G1471">
        <v>-0.15157342657342701</v>
      </c>
      <c r="H1471" t="s">
        <v>82</v>
      </c>
    </row>
    <row r="1472" spans="1:8" x14ac:dyDescent="0.25">
      <c r="A1472" s="1">
        <v>44105</v>
      </c>
      <c r="B1472" t="s">
        <v>92</v>
      </c>
      <c r="C1472" t="s">
        <v>48</v>
      </c>
      <c r="D1472">
        <v>737</v>
      </c>
      <c r="E1472">
        <v>629.39130434782601</v>
      </c>
      <c r="F1472">
        <v>107.60869565217401</v>
      </c>
      <c r="G1472">
        <v>0.17097264437689999</v>
      </c>
      <c r="H1472" t="s">
        <v>82</v>
      </c>
    </row>
    <row r="1473" spans="1:8" x14ac:dyDescent="0.25">
      <c r="A1473" s="1">
        <v>44105</v>
      </c>
      <c r="B1473" t="s">
        <v>92</v>
      </c>
      <c r="C1473" t="s">
        <v>50</v>
      </c>
      <c r="D1473">
        <v>709</v>
      </c>
      <c r="E1473">
        <v>878.08695652173901</v>
      </c>
      <c r="F1473">
        <v>-169.08695652173901</v>
      </c>
      <c r="G1473">
        <v>-0.19256288373935401</v>
      </c>
      <c r="H1473" t="s">
        <v>82</v>
      </c>
    </row>
    <row r="1474" spans="1:8" x14ac:dyDescent="0.25">
      <c r="A1474" s="1">
        <v>44105</v>
      </c>
      <c r="B1474" t="s">
        <v>93</v>
      </c>
      <c r="C1474" t="s">
        <v>46</v>
      </c>
      <c r="D1474">
        <v>28</v>
      </c>
      <c r="E1474">
        <v>32.521739130434803</v>
      </c>
      <c r="F1474">
        <v>-4.5217391304347796</v>
      </c>
      <c r="G1474">
        <v>-0.13903743315507999</v>
      </c>
      <c r="H1474" t="s">
        <v>82</v>
      </c>
    </row>
    <row r="1475" spans="1:8" x14ac:dyDescent="0.25">
      <c r="A1475" s="1">
        <v>44105</v>
      </c>
      <c r="B1475" t="s">
        <v>93</v>
      </c>
      <c r="C1475" t="s">
        <v>47</v>
      </c>
      <c r="D1475">
        <v>327</v>
      </c>
      <c r="E1475">
        <v>472.52173913043498</v>
      </c>
      <c r="F1475">
        <v>-145.52173913043501</v>
      </c>
      <c r="G1475">
        <v>-0.307968347442032</v>
      </c>
      <c r="H1475" t="s">
        <v>82</v>
      </c>
    </row>
    <row r="1476" spans="1:8" x14ac:dyDescent="0.25">
      <c r="A1476" s="1">
        <v>44105</v>
      </c>
      <c r="B1476" t="s">
        <v>93</v>
      </c>
      <c r="C1476" t="s">
        <v>48</v>
      </c>
      <c r="D1476">
        <v>96</v>
      </c>
      <c r="E1476">
        <v>112.869565217391</v>
      </c>
      <c r="F1476">
        <v>-16.869565217391301</v>
      </c>
      <c r="G1476">
        <v>-0.14946070878274301</v>
      </c>
      <c r="H1476" t="s">
        <v>82</v>
      </c>
    </row>
    <row r="1477" spans="1:8" x14ac:dyDescent="0.25">
      <c r="A1477" s="1">
        <v>44105</v>
      </c>
      <c r="B1477" t="s">
        <v>93</v>
      </c>
      <c r="C1477" t="s">
        <v>50</v>
      </c>
      <c r="D1477">
        <v>675</v>
      </c>
      <c r="E1477">
        <v>680.08695652173901</v>
      </c>
      <c r="F1477">
        <v>-5.0869565217391299</v>
      </c>
      <c r="G1477">
        <v>-7.4798619102416503E-3</v>
      </c>
      <c r="H1477" t="s">
        <v>82</v>
      </c>
    </row>
    <row r="1478" spans="1:8" x14ac:dyDescent="0.25">
      <c r="A1478" s="1">
        <v>44105</v>
      </c>
      <c r="B1478" t="s">
        <v>94</v>
      </c>
      <c r="C1478" t="s">
        <v>46</v>
      </c>
      <c r="D1478">
        <v>226</v>
      </c>
      <c r="E1478">
        <v>222.869565217391</v>
      </c>
      <c r="F1478">
        <v>3.13043478260869</v>
      </c>
      <c r="G1478">
        <v>1.40460397971127E-2</v>
      </c>
      <c r="H1478" t="s">
        <v>82</v>
      </c>
    </row>
    <row r="1479" spans="1:8" x14ac:dyDescent="0.25">
      <c r="A1479" s="1">
        <v>44105</v>
      </c>
      <c r="B1479" t="s">
        <v>94</v>
      </c>
      <c r="C1479" t="s">
        <v>47</v>
      </c>
      <c r="D1479">
        <v>174</v>
      </c>
      <c r="E1479">
        <v>196.08695652173901</v>
      </c>
      <c r="F1479">
        <v>-22.086956521739101</v>
      </c>
      <c r="G1479">
        <v>-0.112638580931264</v>
      </c>
      <c r="H1479" t="s">
        <v>82</v>
      </c>
    </row>
    <row r="1480" spans="1:8" x14ac:dyDescent="0.25">
      <c r="A1480" s="1">
        <v>44105</v>
      </c>
      <c r="B1480" t="s">
        <v>94</v>
      </c>
      <c r="C1480" t="s">
        <v>48</v>
      </c>
      <c r="D1480">
        <v>169</v>
      </c>
      <c r="E1480">
        <v>159.73913043478299</v>
      </c>
      <c r="F1480">
        <v>9.26086956521738</v>
      </c>
      <c r="G1480">
        <v>5.79749591725639E-2</v>
      </c>
      <c r="H1480" t="s">
        <v>82</v>
      </c>
    </row>
    <row r="1481" spans="1:8" x14ac:dyDescent="0.25">
      <c r="A1481" s="1">
        <v>44105</v>
      </c>
      <c r="B1481" t="s">
        <v>94</v>
      </c>
      <c r="C1481" t="s">
        <v>50</v>
      </c>
      <c r="D1481">
        <v>452</v>
      </c>
      <c r="E1481">
        <v>413.21739130434798</v>
      </c>
      <c r="F1481">
        <v>38.7826086956522</v>
      </c>
      <c r="G1481">
        <v>9.38552188552189E-2</v>
      </c>
      <c r="H1481" t="s">
        <v>82</v>
      </c>
    </row>
    <row r="1482" spans="1:8" x14ac:dyDescent="0.25">
      <c r="A1482" s="1">
        <v>44105</v>
      </c>
      <c r="B1482" t="s">
        <v>95</v>
      </c>
      <c r="C1482" t="s">
        <v>46</v>
      </c>
      <c r="D1482">
        <v>262</v>
      </c>
      <c r="E1482">
        <v>236.26086956521701</v>
      </c>
      <c r="F1482">
        <v>25.739130434782599</v>
      </c>
      <c r="G1482">
        <v>0.108943687891056</v>
      </c>
      <c r="H1482" t="s">
        <v>82</v>
      </c>
    </row>
    <row r="1483" spans="1:8" x14ac:dyDescent="0.25">
      <c r="A1483" s="1">
        <v>44105</v>
      </c>
      <c r="B1483" t="s">
        <v>95</v>
      </c>
      <c r="C1483" t="s">
        <v>47</v>
      </c>
      <c r="D1483">
        <v>623</v>
      </c>
      <c r="E1483">
        <v>850.34782608695696</v>
      </c>
      <c r="F1483">
        <v>-227.34782608695701</v>
      </c>
      <c r="G1483">
        <v>-0.26735862562634199</v>
      </c>
      <c r="H1483" t="s">
        <v>82</v>
      </c>
    </row>
    <row r="1484" spans="1:8" x14ac:dyDescent="0.25">
      <c r="A1484" s="1">
        <v>44105</v>
      </c>
      <c r="B1484" t="s">
        <v>95</v>
      </c>
      <c r="C1484" t="s">
        <v>48</v>
      </c>
      <c r="D1484">
        <v>315</v>
      </c>
      <c r="E1484">
        <v>321.39130434782601</v>
      </c>
      <c r="F1484">
        <v>-6.3913043478261198</v>
      </c>
      <c r="G1484">
        <v>-1.9886363636363698E-2</v>
      </c>
      <c r="H1484" t="s">
        <v>82</v>
      </c>
    </row>
    <row r="1485" spans="1:8" x14ac:dyDescent="0.25">
      <c r="A1485" s="1">
        <v>44105</v>
      </c>
      <c r="B1485" t="s">
        <v>95</v>
      </c>
      <c r="C1485" t="s">
        <v>50</v>
      </c>
      <c r="D1485">
        <v>1842</v>
      </c>
      <c r="E1485">
        <v>2246.8695652173901</v>
      </c>
      <c r="F1485">
        <v>-404.86956521739103</v>
      </c>
      <c r="G1485">
        <v>-0.18019273191686999</v>
      </c>
      <c r="H1485" t="s">
        <v>82</v>
      </c>
    </row>
    <row r="1486" spans="1:8" x14ac:dyDescent="0.25">
      <c r="A1486" s="1">
        <v>44105</v>
      </c>
      <c r="B1486" t="s">
        <v>13</v>
      </c>
      <c r="C1486" t="s">
        <v>46</v>
      </c>
      <c r="D1486">
        <v>203</v>
      </c>
      <c r="E1486">
        <v>206.60869565217399</v>
      </c>
      <c r="F1486">
        <v>-3.60869565217391</v>
      </c>
      <c r="G1486">
        <v>-1.7466329966329901E-2</v>
      </c>
      <c r="H1486" t="s">
        <v>82</v>
      </c>
    </row>
    <row r="1487" spans="1:8" x14ac:dyDescent="0.25">
      <c r="A1487" s="1">
        <v>44105</v>
      </c>
      <c r="B1487" t="s">
        <v>13</v>
      </c>
      <c r="C1487" t="s">
        <v>47</v>
      </c>
      <c r="D1487">
        <v>97</v>
      </c>
      <c r="E1487">
        <v>101.39130434782599</v>
      </c>
      <c r="F1487">
        <v>-4.3913043478260896</v>
      </c>
      <c r="G1487">
        <v>-4.3310463121783903E-2</v>
      </c>
      <c r="H1487" t="s">
        <v>82</v>
      </c>
    </row>
    <row r="1488" spans="1:8" x14ac:dyDescent="0.25">
      <c r="A1488" s="1">
        <v>44105</v>
      </c>
      <c r="B1488" t="s">
        <v>13</v>
      </c>
      <c r="C1488" t="s">
        <v>48</v>
      </c>
      <c r="D1488">
        <v>83</v>
      </c>
      <c r="E1488">
        <v>84.173913043478294</v>
      </c>
      <c r="F1488">
        <v>-1.1739130434782701</v>
      </c>
      <c r="G1488">
        <v>-1.39462809917356E-2</v>
      </c>
      <c r="H1488" t="s">
        <v>82</v>
      </c>
    </row>
    <row r="1489" spans="1:8" x14ac:dyDescent="0.25">
      <c r="A1489" s="1">
        <v>44105</v>
      </c>
      <c r="B1489" t="s">
        <v>13</v>
      </c>
      <c r="C1489" t="s">
        <v>50</v>
      </c>
      <c r="D1489">
        <v>97</v>
      </c>
      <c r="E1489">
        <v>103.304347826087</v>
      </c>
      <c r="F1489">
        <v>-6.3043478260869499</v>
      </c>
      <c r="G1489">
        <v>-6.1026936026935999E-2</v>
      </c>
      <c r="H1489" t="s">
        <v>82</v>
      </c>
    </row>
    <row r="1490" spans="1:8" x14ac:dyDescent="0.25">
      <c r="A1490" s="1">
        <v>44105</v>
      </c>
      <c r="B1490" t="s">
        <v>96</v>
      </c>
      <c r="C1490" t="s">
        <v>46</v>
      </c>
      <c r="D1490">
        <v>626</v>
      </c>
      <c r="E1490">
        <v>544.26086956521704</v>
      </c>
      <c r="F1490">
        <v>81.739130434782595</v>
      </c>
      <c r="G1490">
        <v>0.150183735420994</v>
      </c>
      <c r="H1490" t="s">
        <v>82</v>
      </c>
    </row>
    <row r="1491" spans="1:8" x14ac:dyDescent="0.25">
      <c r="A1491" s="1">
        <v>44105</v>
      </c>
      <c r="B1491" t="s">
        <v>96</v>
      </c>
      <c r="C1491" t="s">
        <v>47</v>
      </c>
      <c r="D1491">
        <v>279</v>
      </c>
      <c r="E1491">
        <v>271.65217391304299</v>
      </c>
      <c r="F1491">
        <v>7.3478260869565002</v>
      </c>
      <c r="G1491">
        <v>2.7048655569782299E-2</v>
      </c>
      <c r="H1491" t="s">
        <v>82</v>
      </c>
    </row>
    <row r="1492" spans="1:8" x14ac:dyDescent="0.25">
      <c r="A1492" s="1">
        <v>44105</v>
      </c>
      <c r="B1492" t="s">
        <v>96</v>
      </c>
      <c r="C1492" t="s">
        <v>48</v>
      </c>
      <c r="D1492">
        <v>216</v>
      </c>
      <c r="E1492">
        <v>210.434782608696</v>
      </c>
      <c r="F1492">
        <v>5.5652173913043397</v>
      </c>
      <c r="G1492">
        <v>2.6446280991735498E-2</v>
      </c>
      <c r="H1492" t="s">
        <v>82</v>
      </c>
    </row>
    <row r="1493" spans="1:8" x14ac:dyDescent="0.25">
      <c r="A1493" s="1">
        <v>44105</v>
      </c>
      <c r="B1493" t="s">
        <v>96</v>
      </c>
      <c r="C1493" t="s">
        <v>50</v>
      </c>
      <c r="D1493">
        <v>306</v>
      </c>
      <c r="E1493">
        <v>297.47826086956502</v>
      </c>
      <c r="F1493">
        <v>8.5217391304347494</v>
      </c>
      <c r="G1493">
        <v>2.8646594562993202E-2</v>
      </c>
      <c r="H1493" t="s">
        <v>82</v>
      </c>
    </row>
    <row r="1494" spans="1:8" x14ac:dyDescent="0.25">
      <c r="A1494" s="1">
        <v>44105</v>
      </c>
      <c r="B1494" t="s">
        <v>97</v>
      </c>
      <c r="C1494" t="s">
        <v>46</v>
      </c>
      <c r="D1494">
        <v>332</v>
      </c>
      <c r="E1494">
        <v>334.78260869565202</v>
      </c>
      <c r="F1494">
        <v>-2.7826086956521898</v>
      </c>
      <c r="G1494">
        <v>-8.3116883116883498E-3</v>
      </c>
      <c r="H1494" t="s">
        <v>82</v>
      </c>
    </row>
    <row r="1495" spans="1:8" x14ac:dyDescent="0.25">
      <c r="A1495" s="1">
        <v>44105</v>
      </c>
      <c r="B1495" t="s">
        <v>97</v>
      </c>
      <c r="C1495" t="s">
        <v>47</v>
      </c>
      <c r="D1495">
        <v>455</v>
      </c>
      <c r="E1495">
        <v>568.17391304347802</v>
      </c>
      <c r="F1495">
        <v>-113.173913043478</v>
      </c>
      <c r="G1495">
        <v>-0.19918885827976701</v>
      </c>
      <c r="H1495" t="s">
        <v>82</v>
      </c>
    </row>
    <row r="1496" spans="1:8" x14ac:dyDescent="0.25">
      <c r="A1496" s="1">
        <v>44105</v>
      </c>
      <c r="B1496" t="s">
        <v>97</v>
      </c>
      <c r="C1496" t="s">
        <v>48</v>
      </c>
      <c r="D1496">
        <v>339</v>
      </c>
      <c r="E1496">
        <v>283.13043478260897</v>
      </c>
      <c r="F1496">
        <v>55.869565217391298</v>
      </c>
      <c r="G1496">
        <v>0.19732800982800999</v>
      </c>
      <c r="H1496" t="s">
        <v>82</v>
      </c>
    </row>
    <row r="1497" spans="1:8" x14ac:dyDescent="0.25">
      <c r="A1497" s="1">
        <v>44105</v>
      </c>
      <c r="B1497" t="s">
        <v>97</v>
      </c>
      <c r="C1497" t="s">
        <v>50</v>
      </c>
      <c r="D1497">
        <v>668</v>
      </c>
      <c r="E1497">
        <v>683.91304347826099</v>
      </c>
      <c r="F1497">
        <v>-15.913043478260899</v>
      </c>
      <c r="G1497">
        <v>-2.32676414494596E-2</v>
      </c>
      <c r="H1497" t="s">
        <v>82</v>
      </c>
    </row>
    <row r="1498" spans="1:8" x14ac:dyDescent="0.25">
      <c r="A1498" s="1">
        <v>44136</v>
      </c>
      <c r="B1498" t="s">
        <v>81</v>
      </c>
      <c r="C1498" t="s">
        <v>46</v>
      </c>
      <c r="D1498">
        <v>4210</v>
      </c>
      <c r="E1498">
        <v>4108</v>
      </c>
      <c r="F1498">
        <v>102</v>
      </c>
      <c r="G1498">
        <v>2.4829600778967901E-2</v>
      </c>
      <c r="H1498" t="s">
        <v>82</v>
      </c>
    </row>
    <row r="1499" spans="1:8" x14ac:dyDescent="0.25">
      <c r="A1499" s="1">
        <v>44136</v>
      </c>
      <c r="B1499" t="s">
        <v>81</v>
      </c>
      <c r="C1499" t="s">
        <v>47</v>
      </c>
      <c r="D1499">
        <v>4298</v>
      </c>
      <c r="E1499">
        <v>5147</v>
      </c>
      <c r="F1499">
        <v>-849</v>
      </c>
      <c r="G1499">
        <v>-0.164950456576647</v>
      </c>
      <c r="H1499" t="s">
        <v>82</v>
      </c>
    </row>
    <row r="1500" spans="1:8" x14ac:dyDescent="0.25">
      <c r="A1500" s="1">
        <v>44136</v>
      </c>
      <c r="B1500" t="s">
        <v>81</v>
      </c>
      <c r="C1500" t="s">
        <v>48</v>
      </c>
      <c r="D1500">
        <v>3375</v>
      </c>
      <c r="E1500">
        <v>2907</v>
      </c>
      <c r="F1500">
        <v>468</v>
      </c>
      <c r="G1500">
        <v>0.16099071207430299</v>
      </c>
      <c r="H1500" t="s">
        <v>82</v>
      </c>
    </row>
    <row r="1501" spans="1:8" x14ac:dyDescent="0.25">
      <c r="A1501" s="1">
        <v>44136</v>
      </c>
      <c r="B1501" t="s">
        <v>81</v>
      </c>
      <c r="C1501" t="s">
        <v>49</v>
      </c>
      <c r="D1501">
        <v>1349</v>
      </c>
      <c r="E1501">
        <v>1652</v>
      </c>
      <c r="F1501">
        <v>-303</v>
      </c>
      <c r="G1501">
        <v>-0.183414043583535</v>
      </c>
      <c r="H1501" t="s">
        <v>82</v>
      </c>
    </row>
    <row r="1502" spans="1:8" x14ac:dyDescent="0.25">
      <c r="A1502" s="1">
        <v>44136</v>
      </c>
      <c r="B1502" t="s">
        <v>81</v>
      </c>
      <c r="C1502" t="s">
        <v>50</v>
      </c>
      <c r="D1502">
        <v>9844</v>
      </c>
      <c r="E1502">
        <v>9623</v>
      </c>
      <c r="F1502">
        <v>221</v>
      </c>
      <c r="G1502">
        <v>2.2965811077626502E-2</v>
      </c>
      <c r="H1502" t="s">
        <v>82</v>
      </c>
    </row>
    <row r="1503" spans="1:8" x14ac:dyDescent="0.25">
      <c r="A1503" s="1">
        <v>44136</v>
      </c>
      <c r="B1503" t="s">
        <v>84</v>
      </c>
      <c r="C1503" t="s">
        <v>46</v>
      </c>
      <c r="D1503">
        <v>23</v>
      </c>
      <c r="E1503">
        <v>27</v>
      </c>
      <c r="F1503">
        <v>-4</v>
      </c>
      <c r="G1503">
        <v>-0.148148148148148</v>
      </c>
      <c r="H1503" t="s">
        <v>82</v>
      </c>
    </row>
    <row r="1504" spans="1:8" x14ac:dyDescent="0.25">
      <c r="A1504" s="1">
        <v>44136</v>
      </c>
      <c r="B1504" t="s">
        <v>84</v>
      </c>
      <c r="C1504" t="s">
        <v>47</v>
      </c>
      <c r="D1504">
        <v>47</v>
      </c>
      <c r="E1504">
        <v>69</v>
      </c>
      <c r="F1504">
        <v>-22</v>
      </c>
      <c r="G1504">
        <v>-0.31884057971014501</v>
      </c>
      <c r="H1504" t="s">
        <v>82</v>
      </c>
    </row>
    <row r="1505" spans="1:8" x14ac:dyDescent="0.25">
      <c r="A1505" s="1">
        <v>44136</v>
      </c>
      <c r="B1505" t="s">
        <v>84</v>
      </c>
      <c r="C1505" t="s">
        <v>48</v>
      </c>
      <c r="D1505">
        <v>60</v>
      </c>
      <c r="E1505">
        <v>48</v>
      </c>
      <c r="F1505">
        <v>12</v>
      </c>
      <c r="G1505">
        <v>0.25</v>
      </c>
      <c r="H1505" t="s">
        <v>82</v>
      </c>
    </row>
    <row r="1506" spans="1:8" x14ac:dyDescent="0.25">
      <c r="A1506" s="1">
        <v>44136</v>
      </c>
      <c r="B1506" t="s">
        <v>84</v>
      </c>
      <c r="C1506" t="s">
        <v>50</v>
      </c>
      <c r="D1506">
        <v>77</v>
      </c>
      <c r="E1506">
        <v>59</v>
      </c>
      <c r="F1506">
        <v>18</v>
      </c>
      <c r="G1506">
        <v>0.305084745762712</v>
      </c>
      <c r="H1506" t="s">
        <v>82</v>
      </c>
    </row>
    <row r="1507" spans="1:8" x14ac:dyDescent="0.25">
      <c r="A1507" s="1">
        <v>44136</v>
      </c>
      <c r="B1507" t="s">
        <v>85</v>
      </c>
      <c r="C1507" t="s">
        <v>46</v>
      </c>
      <c r="D1507">
        <v>159</v>
      </c>
      <c r="E1507">
        <v>153</v>
      </c>
      <c r="F1507">
        <v>6</v>
      </c>
      <c r="G1507">
        <v>3.9215686274509803E-2</v>
      </c>
      <c r="H1507" t="s">
        <v>82</v>
      </c>
    </row>
    <row r="1508" spans="1:8" x14ac:dyDescent="0.25">
      <c r="A1508" s="1">
        <v>44136</v>
      </c>
      <c r="B1508" t="s">
        <v>85</v>
      </c>
      <c r="C1508" t="s">
        <v>47</v>
      </c>
      <c r="D1508">
        <v>49</v>
      </c>
      <c r="E1508">
        <v>73</v>
      </c>
      <c r="F1508">
        <v>-24</v>
      </c>
      <c r="G1508">
        <v>-0.32876712328767099</v>
      </c>
      <c r="H1508" t="s">
        <v>82</v>
      </c>
    </row>
    <row r="1509" spans="1:8" x14ac:dyDescent="0.25">
      <c r="A1509" s="1">
        <v>44136</v>
      </c>
      <c r="B1509" t="s">
        <v>85</v>
      </c>
      <c r="C1509" t="s">
        <v>48</v>
      </c>
      <c r="D1509">
        <v>147</v>
      </c>
      <c r="E1509">
        <v>119</v>
      </c>
      <c r="F1509">
        <v>28</v>
      </c>
      <c r="G1509">
        <v>0.23529411764705899</v>
      </c>
      <c r="H1509" t="s">
        <v>82</v>
      </c>
    </row>
    <row r="1510" spans="1:8" x14ac:dyDescent="0.25">
      <c r="A1510" s="1">
        <v>44136</v>
      </c>
      <c r="B1510" t="s">
        <v>85</v>
      </c>
      <c r="C1510" t="s">
        <v>50</v>
      </c>
      <c r="D1510">
        <v>10</v>
      </c>
      <c r="E1510">
        <v>10</v>
      </c>
      <c r="F1510">
        <v>0</v>
      </c>
      <c r="G1510">
        <v>0</v>
      </c>
      <c r="H1510" t="s">
        <v>82</v>
      </c>
    </row>
    <row r="1511" spans="1:8" x14ac:dyDescent="0.25">
      <c r="A1511" s="1">
        <v>44136</v>
      </c>
      <c r="B1511" t="s">
        <v>86</v>
      </c>
      <c r="C1511" t="s">
        <v>46</v>
      </c>
      <c r="D1511">
        <v>108</v>
      </c>
      <c r="E1511">
        <v>127</v>
      </c>
      <c r="F1511">
        <v>-19</v>
      </c>
      <c r="G1511">
        <v>-0.14960629921259799</v>
      </c>
      <c r="H1511" t="s">
        <v>82</v>
      </c>
    </row>
    <row r="1512" spans="1:8" x14ac:dyDescent="0.25">
      <c r="A1512" s="1">
        <v>44136</v>
      </c>
      <c r="B1512" t="s">
        <v>86</v>
      </c>
      <c r="C1512" t="s">
        <v>47</v>
      </c>
      <c r="D1512">
        <v>226</v>
      </c>
      <c r="E1512">
        <v>239</v>
      </c>
      <c r="F1512">
        <v>-13</v>
      </c>
      <c r="G1512">
        <v>-5.4393305439330498E-2</v>
      </c>
      <c r="H1512" t="s">
        <v>82</v>
      </c>
    </row>
    <row r="1513" spans="1:8" x14ac:dyDescent="0.25">
      <c r="A1513" s="1">
        <v>44136</v>
      </c>
      <c r="B1513" t="s">
        <v>86</v>
      </c>
      <c r="C1513" t="s">
        <v>48</v>
      </c>
      <c r="D1513">
        <v>163</v>
      </c>
      <c r="E1513">
        <v>137</v>
      </c>
      <c r="F1513">
        <v>26</v>
      </c>
      <c r="G1513">
        <v>0.18978102189780999</v>
      </c>
      <c r="H1513" t="s">
        <v>82</v>
      </c>
    </row>
    <row r="1514" spans="1:8" x14ac:dyDescent="0.25">
      <c r="A1514" s="1">
        <v>44136</v>
      </c>
      <c r="B1514" t="s">
        <v>86</v>
      </c>
      <c r="C1514" t="s">
        <v>49</v>
      </c>
      <c r="D1514">
        <v>877</v>
      </c>
      <c r="E1514">
        <v>1174</v>
      </c>
      <c r="F1514">
        <v>-297</v>
      </c>
      <c r="G1514">
        <v>-0.25298126064735899</v>
      </c>
      <c r="H1514" t="s">
        <v>82</v>
      </c>
    </row>
    <row r="1515" spans="1:8" x14ac:dyDescent="0.25">
      <c r="A1515" s="1">
        <v>44136</v>
      </c>
      <c r="B1515" t="s">
        <v>86</v>
      </c>
      <c r="C1515" t="s">
        <v>50</v>
      </c>
      <c r="D1515">
        <v>2067</v>
      </c>
      <c r="E1515">
        <v>1712</v>
      </c>
      <c r="F1515">
        <v>355</v>
      </c>
      <c r="G1515">
        <v>0.207359813084112</v>
      </c>
      <c r="H1515" t="s">
        <v>82</v>
      </c>
    </row>
    <row r="1516" spans="1:8" x14ac:dyDescent="0.25">
      <c r="A1516" s="1">
        <v>44136</v>
      </c>
      <c r="B1516" t="s">
        <v>87</v>
      </c>
      <c r="C1516" t="s">
        <v>46</v>
      </c>
      <c r="D1516">
        <v>572</v>
      </c>
      <c r="E1516">
        <v>577</v>
      </c>
      <c r="F1516">
        <v>-5</v>
      </c>
      <c r="G1516">
        <v>-8.6655112651646393E-3</v>
      </c>
      <c r="H1516" t="s">
        <v>82</v>
      </c>
    </row>
    <row r="1517" spans="1:8" x14ac:dyDescent="0.25">
      <c r="A1517" s="1">
        <v>44136</v>
      </c>
      <c r="B1517" t="s">
        <v>87</v>
      </c>
      <c r="C1517" t="s">
        <v>47</v>
      </c>
      <c r="D1517">
        <v>478</v>
      </c>
      <c r="E1517">
        <v>570</v>
      </c>
      <c r="F1517">
        <v>-92</v>
      </c>
      <c r="G1517">
        <v>-0.16140350877192999</v>
      </c>
      <c r="H1517" t="s">
        <v>82</v>
      </c>
    </row>
    <row r="1518" spans="1:8" x14ac:dyDescent="0.25">
      <c r="A1518" s="1">
        <v>44136</v>
      </c>
      <c r="B1518" t="s">
        <v>87</v>
      </c>
      <c r="C1518" t="s">
        <v>48</v>
      </c>
      <c r="D1518">
        <v>405</v>
      </c>
      <c r="E1518">
        <v>359</v>
      </c>
      <c r="F1518">
        <v>46</v>
      </c>
      <c r="G1518">
        <v>0.128133704735376</v>
      </c>
      <c r="H1518" t="s">
        <v>82</v>
      </c>
    </row>
    <row r="1519" spans="1:8" x14ac:dyDescent="0.25">
      <c r="A1519" s="1">
        <v>44136</v>
      </c>
      <c r="B1519" t="s">
        <v>87</v>
      </c>
      <c r="C1519" t="s">
        <v>49</v>
      </c>
      <c r="D1519">
        <v>404</v>
      </c>
      <c r="E1519">
        <v>410</v>
      </c>
      <c r="F1519">
        <v>-6</v>
      </c>
      <c r="G1519">
        <v>-1.46341463414634E-2</v>
      </c>
      <c r="H1519" t="s">
        <v>82</v>
      </c>
    </row>
    <row r="1520" spans="1:8" x14ac:dyDescent="0.25">
      <c r="A1520" s="1">
        <v>44136</v>
      </c>
      <c r="B1520" t="s">
        <v>87</v>
      </c>
      <c r="C1520" t="s">
        <v>50</v>
      </c>
      <c r="D1520">
        <v>1221</v>
      </c>
      <c r="E1520">
        <v>1177</v>
      </c>
      <c r="F1520">
        <v>44</v>
      </c>
      <c r="G1520">
        <v>3.7383177570093497E-2</v>
      </c>
      <c r="H1520" t="s">
        <v>82</v>
      </c>
    </row>
    <row r="1521" spans="1:8" x14ac:dyDescent="0.25">
      <c r="A1521" s="1">
        <v>44136</v>
      </c>
      <c r="B1521" t="s">
        <v>88</v>
      </c>
      <c r="C1521" t="s">
        <v>46</v>
      </c>
      <c r="D1521">
        <v>16</v>
      </c>
      <c r="E1521">
        <v>26</v>
      </c>
      <c r="F1521">
        <v>-10</v>
      </c>
      <c r="G1521">
        <v>-0.38461538461538503</v>
      </c>
      <c r="H1521" t="s">
        <v>82</v>
      </c>
    </row>
    <row r="1522" spans="1:8" x14ac:dyDescent="0.25">
      <c r="A1522" s="1">
        <v>44136</v>
      </c>
      <c r="B1522" t="s">
        <v>88</v>
      </c>
      <c r="C1522" t="s">
        <v>47</v>
      </c>
      <c r="D1522">
        <v>120</v>
      </c>
      <c r="E1522">
        <v>112</v>
      </c>
      <c r="F1522">
        <v>8</v>
      </c>
      <c r="G1522">
        <v>7.1428571428571397E-2</v>
      </c>
      <c r="H1522" t="s">
        <v>82</v>
      </c>
    </row>
    <row r="1523" spans="1:8" x14ac:dyDescent="0.25">
      <c r="A1523" s="1">
        <v>44136</v>
      </c>
      <c r="B1523" t="s">
        <v>88</v>
      </c>
      <c r="C1523" t="s">
        <v>48</v>
      </c>
      <c r="D1523">
        <v>70</v>
      </c>
      <c r="E1523">
        <v>40</v>
      </c>
      <c r="F1523">
        <v>30</v>
      </c>
      <c r="G1523">
        <v>0.75</v>
      </c>
      <c r="H1523" t="s">
        <v>82</v>
      </c>
    </row>
    <row r="1524" spans="1:8" x14ac:dyDescent="0.25">
      <c r="A1524" s="1">
        <v>44136</v>
      </c>
      <c r="B1524" t="s">
        <v>88</v>
      </c>
      <c r="C1524" t="s">
        <v>50</v>
      </c>
      <c r="D1524">
        <v>64</v>
      </c>
      <c r="E1524">
        <v>79</v>
      </c>
      <c r="F1524">
        <v>-15</v>
      </c>
      <c r="G1524">
        <v>-0.189873417721519</v>
      </c>
      <c r="H1524" t="s">
        <v>82</v>
      </c>
    </row>
    <row r="1525" spans="1:8" x14ac:dyDescent="0.25">
      <c r="A1525" s="1">
        <v>44136</v>
      </c>
      <c r="B1525" t="s">
        <v>89</v>
      </c>
      <c r="C1525" t="s">
        <v>46</v>
      </c>
      <c r="D1525">
        <v>199</v>
      </c>
      <c r="E1525">
        <v>181</v>
      </c>
      <c r="F1525">
        <v>18</v>
      </c>
      <c r="G1525">
        <v>9.9447513812154706E-2</v>
      </c>
      <c r="H1525" t="s">
        <v>82</v>
      </c>
    </row>
    <row r="1526" spans="1:8" x14ac:dyDescent="0.25">
      <c r="A1526" s="1">
        <v>44136</v>
      </c>
      <c r="B1526" t="s">
        <v>89</v>
      </c>
      <c r="C1526" t="s">
        <v>47</v>
      </c>
      <c r="D1526">
        <v>265</v>
      </c>
      <c r="E1526">
        <v>295</v>
      </c>
      <c r="F1526">
        <v>-30</v>
      </c>
      <c r="G1526">
        <v>-0.101694915254237</v>
      </c>
      <c r="H1526" t="s">
        <v>82</v>
      </c>
    </row>
    <row r="1527" spans="1:8" x14ac:dyDescent="0.25">
      <c r="A1527" s="1">
        <v>44136</v>
      </c>
      <c r="B1527" t="s">
        <v>89</v>
      </c>
      <c r="C1527" t="s">
        <v>48</v>
      </c>
      <c r="D1527">
        <v>191</v>
      </c>
      <c r="E1527">
        <v>138</v>
      </c>
      <c r="F1527">
        <v>53</v>
      </c>
      <c r="G1527">
        <v>0.38405797101449302</v>
      </c>
      <c r="H1527" t="s">
        <v>82</v>
      </c>
    </row>
    <row r="1528" spans="1:8" x14ac:dyDescent="0.25">
      <c r="A1528" s="1">
        <v>44136</v>
      </c>
      <c r="B1528" t="s">
        <v>89</v>
      </c>
      <c r="C1528" t="s">
        <v>49</v>
      </c>
      <c r="D1528">
        <v>68</v>
      </c>
      <c r="E1528">
        <v>68</v>
      </c>
      <c r="F1528">
        <v>0</v>
      </c>
      <c r="G1528">
        <v>0</v>
      </c>
      <c r="H1528" t="s">
        <v>82</v>
      </c>
    </row>
    <row r="1529" spans="1:8" x14ac:dyDescent="0.25">
      <c r="A1529" s="1">
        <v>44136</v>
      </c>
      <c r="B1529" t="s">
        <v>89</v>
      </c>
      <c r="C1529" t="s">
        <v>50</v>
      </c>
      <c r="D1529">
        <v>643</v>
      </c>
      <c r="E1529">
        <v>643</v>
      </c>
      <c r="F1529">
        <v>0</v>
      </c>
      <c r="G1529">
        <v>0</v>
      </c>
      <c r="H1529" t="s">
        <v>82</v>
      </c>
    </row>
    <row r="1530" spans="1:8" x14ac:dyDescent="0.25">
      <c r="A1530" s="1">
        <v>44136</v>
      </c>
      <c r="B1530" t="s">
        <v>90</v>
      </c>
      <c r="C1530" t="s">
        <v>46</v>
      </c>
      <c r="D1530">
        <v>517</v>
      </c>
      <c r="E1530">
        <v>485</v>
      </c>
      <c r="F1530">
        <v>32</v>
      </c>
      <c r="G1530">
        <v>6.5979381443298998E-2</v>
      </c>
      <c r="H1530" t="s">
        <v>82</v>
      </c>
    </row>
    <row r="1531" spans="1:8" x14ac:dyDescent="0.25">
      <c r="A1531" s="1">
        <v>44136</v>
      </c>
      <c r="B1531" t="s">
        <v>90</v>
      </c>
      <c r="C1531" t="s">
        <v>47</v>
      </c>
      <c r="D1531">
        <v>438</v>
      </c>
      <c r="E1531">
        <v>593</v>
      </c>
      <c r="F1531">
        <v>-155</v>
      </c>
      <c r="G1531">
        <v>-0.26138279932546399</v>
      </c>
      <c r="H1531" t="s">
        <v>82</v>
      </c>
    </row>
    <row r="1532" spans="1:8" x14ac:dyDescent="0.25">
      <c r="A1532" s="1">
        <v>44136</v>
      </c>
      <c r="B1532" t="s">
        <v>90</v>
      </c>
      <c r="C1532" t="s">
        <v>48</v>
      </c>
      <c r="D1532">
        <v>314</v>
      </c>
      <c r="E1532">
        <v>275</v>
      </c>
      <c r="F1532">
        <v>39</v>
      </c>
      <c r="G1532">
        <v>0.14181818181818201</v>
      </c>
      <c r="H1532" t="s">
        <v>82</v>
      </c>
    </row>
    <row r="1533" spans="1:8" x14ac:dyDescent="0.25">
      <c r="A1533" s="1">
        <v>44136</v>
      </c>
      <c r="B1533" t="s">
        <v>90</v>
      </c>
      <c r="C1533" t="s">
        <v>50</v>
      </c>
      <c r="D1533">
        <v>556</v>
      </c>
      <c r="E1533">
        <v>587</v>
      </c>
      <c r="F1533">
        <v>-31</v>
      </c>
      <c r="G1533">
        <v>-5.2810902896081799E-2</v>
      </c>
      <c r="H1533" t="s">
        <v>82</v>
      </c>
    </row>
    <row r="1534" spans="1:8" x14ac:dyDescent="0.25">
      <c r="A1534" s="1">
        <v>44136</v>
      </c>
      <c r="B1534" t="s">
        <v>91</v>
      </c>
      <c r="C1534" t="s">
        <v>46</v>
      </c>
      <c r="D1534">
        <v>74</v>
      </c>
      <c r="E1534">
        <v>61</v>
      </c>
      <c r="F1534">
        <v>13</v>
      </c>
      <c r="G1534">
        <v>0.213114754098361</v>
      </c>
      <c r="H1534" t="s">
        <v>82</v>
      </c>
    </row>
    <row r="1535" spans="1:8" x14ac:dyDescent="0.25">
      <c r="A1535" s="1">
        <v>44136</v>
      </c>
      <c r="B1535" t="s">
        <v>91</v>
      </c>
      <c r="C1535" t="s">
        <v>47</v>
      </c>
      <c r="D1535">
        <v>153</v>
      </c>
      <c r="E1535">
        <v>158</v>
      </c>
      <c r="F1535">
        <v>-5</v>
      </c>
      <c r="G1535">
        <v>-3.1645569620253201E-2</v>
      </c>
      <c r="H1535" t="s">
        <v>82</v>
      </c>
    </row>
    <row r="1536" spans="1:8" x14ac:dyDescent="0.25">
      <c r="A1536" s="1">
        <v>44136</v>
      </c>
      <c r="B1536" t="s">
        <v>91</v>
      </c>
      <c r="C1536" t="s">
        <v>48</v>
      </c>
      <c r="D1536">
        <v>102</v>
      </c>
      <c r="E1536">
        <v>130</v>
      </c>
      <c r="F1536">
        <v>-28</v>
      </c>
      <c r="G1536">
        <v>-0.21538461538461501</v>
      </c>
      <c r="H1536" t="s">
        <v>82</v>
      </c>
    </row>
    <row r="1537" spans="1:8" x14ac:dyDescent="0.25">
      <c r="A1537" s="1">
        <v>44136</v>
      </c>
      <c r="B1537" t="s">
        <v>91</v>
      </c>
      <c r="C1537" t="s">
        <v>50</v>
      </c>
      <c r="D1537">
        <v>485</v>
      </c>
      <c r="E1537">
        <v>419</v>
      </c>
      <c r="F1537">
        <v>66</v>
      </c>
      <c r="G1537">
        <v>0.15751789976133701</v>
      </c>
      <c r="H1537" t="s">
        <v>82</v>
      </c>
    </row>
    <row r="1538" spans="1:8" x14ac:dyDescent="0.25">
      <c r="A1538" s="1">
        <v>44136</v>
      </c>
      <c r="B1538" t="s">
        <v>92</v>
      </c>
      <c r="C1538" t="s">
        <v>46</v>
      </c>
      <c r="D1538">
        <v>980</v>
      </c>
      <c r="E1538">
        <v>953</v>
      </c>
      <c r="F1538">
        <v>27</v>
      </c>
      <c r="G1538">
        <v>2.8331584470094401E-2</v>
      </c>
      <c r="H1538" t="s">
        <v>82</v>
      </c>
    </row>
    <row r="1539" spans="1:8" x14ac:dyDescent="0.25">
      <c r="A1539" s="1">
        <v>44136</v>
      </c>
      <c r="B1539" t="s">
        <v>92</v>
      </c>
      <c r="C1539" t="s">
        <v>47</v>
      </c>
      <c r="D1539">
        <v>632</v>
      </c>
      <c r="E1539">
        <v>657</v>
      </c>
      <c r="F1539">
        <v>-25</v>
      </c>
      <c r="G1539">
        <v>-3.8051750380517502E-2</v>
      </c>
      <c r="H1539" t="s">
        <v>82</v>
      </c>
    </row>
    <row r="1540" spans="1:8" x14ac:dyDescent="0.25">
      <c r="A1540" s="1">
        <v>44136</v>
      </c>
      <c r="B1540" t="s">
        <v>92</v>
      </c>
      <c r="C1540" t="s">
        <v>48</v>
      </c>
      <c r="D1540">
        <v>708</v>
      </c>
      <c r="E1540">
        <v>575</v>
      </c>
      <c r="F1540">
        <v>133</v>
      </c>
      <c r="G1540">
        <v>0.231304347826087</v>
      </c>
      <c r="H1540" t="s">
        <v>82</v>
      </c>
    </row>
    <row r="1541" spans="1:8" x14ac:dyDescent="0.25">
      <c r="A1541" s="1">
        <v>44136</v>
      </c>
      <c r="B1541" t="s">
        <v>92</v>
      </c>
      <c r="C1541" t="s">
        <v>50</v>
      </c>
      <c r="D1541">
        <v>709</v>
      </c>
      <c r="E1541">
        <v>821</v>
      </c>
      <c r="F1541">
        <v>-112</v>
      </c>
      <c r="G1541">
        <v>-0.136419001218027</v>
      </c>
      <c r="H1541" t="s">
        <v>82</v>
      </c>
    </row>
    <row r="1542" spans="1:8" x14ac:dyDescent="0.25">
      <c r="A1542" s="1">
        <v>44136</v>
      </c>
      <c r="B1542" t="s">
        <v>93</v>
      </c>
      <c r="C1542" t="s">
        <v>46</v>
      </c>
      <c r="D1542">
        <v>25</v>
      </c>
      <c r="E1542">
        <v>30</v>
      </c>
      <c r="F1542">
        <v>-5</v>
      </c>
      <c r="G1542">
        <v>-0.16666666666666699</v>
      </c>
      <c r="H1542" t="s">
        <v>82</v>
      </c>
    </row>
    <row r="1543" spans="1:8" x14ac:dyDescent="0.25">
      <c r="A1543" s="1">
        <v>44136</v>
      </c>
      <c r="B1543" t="s">
        <v>93</v>
      </c>
      <c r="C1543" t="s">
        <v>47</v>
      </c>
      <c r="D1543">
        <v>327</v>
      </c>
      <c r="E1543">
        <v>461</v>
      </c>
      <c r="F1543">
        <v>-134</v>
      </c>
      <c r="G1543">
        <v>-0.29067245119305901</v>
      </c>
      <c r="H1543" t="s">
        <v>82</v>
      </c>
    </row>
    <row r="1544" spans="1:8" x14ac:dyDescent="0.25">
      <c r="A1544" s="1">
        <v>44136</v>
      </c>
      <c r="B1544" t="s">
        <v>93</v>
      </c>
      <c r="C1544" t="s">
        <v>48</v>
      </c>
      <c r="D1544">
        <v>103</v>
      </c>
      <c r="E1544">
        <v>88</v>
      </c>
      <c r="F1544">
        <v>15</v>
      </c>
      <c r="G1544">
        <v>0.170454545454545</v>
      </c>
      <c r="H1544" t="s">
        <v>82</v>
      </c>
    </row>
    <row r="1545" spans="1:8" x14ac:dyDescent="0.25">
      <c r="A1545" s="1">
        <v>44136</v>
      </c>
      <c r="B1545" t="s">
        <v>93</v>
      </c>
      <c r="C1545" t="s">
        <v>50</v>
      </c>
      <c r="D1545">
        <v>571</v>
      </c>
      <c r="E1545">
        <v>553</v>
      </c>
      <c r="F1545">
        <v>18</v>
      </c>
      <c r="G1545">
        <v>3.25497287522604E-2</v>
      </c>
      <c r="H1545" t="s">
        <v>82</v>
      </c>
    </row>
    <row r="1546" spans="1:8" x14ac:dyDescent="0.25">
      <c r="A1546" s="1">
        <v>44136</v>
      </c>
      <c r="B1546" t="s">
        <v>94</v>
      </c>
      <c r="C1546" t="s">
        <v>46</v>
      </c>
      <c r="D1546">
        <v>231</v>
      </c>
      <c r="E1546">
        <v>204</v>
      </c>
      <c r="F1546">
        <v>27</v>
      </c>
      <c r="G1546">
        <v>0.13235294117647101</v>
      </c>
      <c r="H1546" t="s">
        <v>82</v>
      </c>
    </row>
    <row r="1547" spans="1:8" x14ac:dyDescent="0.25">
      <c r="A1547" s="1">
        <v>44136</v>
      </c>
      <c r="B1547" t="s">
        <v>94</v>
      </c>
      <c r="C1547" t="s">
        <v>47</v>
      </c>
      <c r="D1547">
        <v>152</v>
      </c>
      <c r="E1547">
        <v>186</v>
      </c>
      <c r="F1547">
        <v>-34</v>
      </c>
      <c r="G1547">
        <v>-0.18279569892473099</v>
      </c>
      <c r="H1547" t="s">
        <v>82</v>
      </c>
    </row>
    <row r="1548" spans="1:8" x14ac:dyDescent="0.25">
      <c r="A1548" s="1">
        <v>44136</v>
      </c>
      <c r="B1548" t="s">
        <v>94</v>
      </c>
      <c r="C1548" t="s">
        <v>48</v>
      </c>
      <c r="D1548">
        <v>155</v>
      </c>
      <c r="E1548">
        <v>147</v>
      </c>
      <c r="F1548">
        <v>8</v>
      </c>
      <c r="G1548">
        <v>5.4421768707482998E-2</v>
      </c>
      <c r="H1548" t="s">
        <v>82</v>
      </c>
    </row>
    <row r="1549" spans="1:8" x14ac:dyDescent="0.25">
      <c r="A1549" s="1">
        <v>44136</v>
      </c>
      <c r="B1549" t="s">
        <v>94</v>
      </c>
      <c r="C1549" t="s">
        <v>50</v>
      </c>
      <c r="D1549">
        <v>416</v>
      </c>
      <c r="E1549">
        <v>380</v>
      </c>
      <c r="F1549">
        <v>36</v>
      </c>
      <c r="G1549">
        <v>9.4736842105263203E-2</v>
      </c>
      <c r="H1549" t="s">
        <v>82</v>
      </c>
    </row>
    <row r="1550" spans="1:8" x14ac:dyDescent="0.25">
      <c r="A1550" s="1">
        <v>44136</v>
      </c>
      <c r="B1550" t="s">
        <v>95</v>
      </c>
      <c r="C1550" t="s">
        <v>46</v>
      </c>
      <c r="D1550">
        <v>249</v>
      </c>
      <c r="E1550">
        <v>238</v>
      </c>
      <c r="F1550">
        <v>11</v>
      </c>
      <c r="G1550">
        <v>4.6218487394957999E-2</v>
      </c>
      <c r="H1550" t="s">
        <v>82</v>
      </c>
    </row>
    <row r="1551" spans="1:8" x14ac:dyDescent="0.25">
      <c r="A1551" s="1">
        <v>44136</v>
      </c>
      <c r="B1551" t="s">
        <v>95</v>
      </c>
      <c r="C1551" t="s">
        <v>47</v>
      </c>
      <c r="D1551">
        <v>641</v>
      </c>
      <c r="E1551">
        <v>833</v>
      </c>
      <c r="F1551">
        <v>-192</v>
      </c>
      <c r="G1551">
        <v>-0.230492196878751</v>
      </c>
      <c r="H1551" t="s">
        <v>82</v>
      </c>
    </row>
    <row r="1552" spans="1:8" x14ac:dyDescent="0.25">
      <c r="A1552" s="1">
        <v>44136</v>
      </c>
      <c r="B1552" t="s">
        <v>95</v>
      </c>
      <c r="C1552" t="s">
        <v>48</v>
      </c>
      <c r="D1552">
        <v>326</v>
      </c>
      <c r="E1552">
        <v>310</v>
      </c>
      <c r="F1552">
        <v>16</v>
      </c>
      <c r="G1552">
        <v>5.16129032258065E-2</v>
      </c>
      <c r="H1552" t="s">
        <v>82</v>
      </c>
    </row>
    <row r="1553" spans="1:8" x14ac:dyDescent="0.25">
      <c r="A1553" s="1">
        <v>44136</v>
      </c>
      <c r="B1553" t="s">
        <v>95</v>
      </c>
      <c r="C1553" t="s">
        <v>50</v>
      </c>
      <c r="D1553">
        <v>1955</v>
      </c>
      <c r="E1553">
        <v>2174</v>
      </c>
      <c r="F1553">
        <v>-219</v>
      </c>
      <c r="G1553">
        <v>-0.100735970561178</v>
      </c>
      <c r="H1553" t="s">
        <v>82</v>
      </c>
    </row>
    <row r="1554" spans="1:8" x14ac:dyDescent="0.25">
      <c r="A1554" s="1">
        <v>44136</v>
      </c>
      <c r="B1554" t="s">
        <v>13</v>
      </c>
      <c r="C1554" t="s">
        <v>46</v>
      </c>
      <c r="D1554">
        <v>176</v>
      </c>
      <c r="E1554">
        <v>185</v>
      </c>
      <c r="F1554">
        <v>-9</v>
      </c>
      <c r="G1554">
        <v>-4.86486486486487E-2</v>
      </c>
      <c r="H1554" t="s">
        <v>82</v>
      </c>
    </row>
    <row r="1555" spans="1:8" x14ac:dyDescent="0.25">
      <c r="A1555" s="1">
        <v>44136</v>
      </c>
      <c r="B1555" t="s">
        <v>13</v>
      </c>
      <c r="C1555" t="s">
        <v>47</v>
      </c>
      <c r="D1555">
        <v>96</v>
      </c>
      <c r="E1555">
        <v>110</v>
      </c>
      <c r="F1555">
        <v>-14</v>
      </c>
      <c r="G1555">
        <v>-0.12727272727272701</v>
      </c>
      <c r="H1555" t="s">
        <v>82</v>
      </c>
    </row>
    <row r="1556" spans="1:8" x14ac:dyDescent="0.25">
      <c r="A1556" s="1">
        <v>44136</v>
      </c>
      <c r="B1556" t="s">
        <v>13</v>
      </c>
      <c r="C1556" t="s">
        <v>48</v>
      </c>
      <c r="D1556">
        <v>77</v>
      </c>
      <c r="E1556">
        <v>66</v>
      </c>
      <c r="F1556">
        <v>11</v>
      </c>
      <c r="G1556">
        <v>0.16666666666666699</v>
      </c>
      <c r="H1556" t="s">
        <v>82</v>
      </c>
    </row>
    <row r="1557" spans="1:8" x14ac:dyDescent="0.25">
      <c r="A1557" s="1">
        <v>44136</v>
      </c>
      <c r="B1557" t="s">
        <v>13</v>
      </c>
      <c r="C1557" t="s">
        <v>50</v>
      </c>
      <c r="D1557">
        <v>120</v>
      </c>
      <c r="E1557">
        <v>110</v>
      </c>
      <c r="F1557">
        <v>10</v>
      </c>
      <c r="G1557">
        <v>9.0909090909090898E-2</v>
      </c>
      <c r="H1557" t="s">
        <v>82</v>
      </c>
    </row>
    <row r="1558" spans="1:8" x14ac:dyDescent="0.25">
      <c r="A1558" s="1">
        <v>44136</v>
      </c>
      <c r="B1558" t="s">
        <v>96</v>
      </c>
      <c r="C1558" t="s">
        <v>46</v>
      </c>
      <c r="D1558">
        <v>551</v>
      </c>
      <c r="E1558">
        <v>549</v>
      </c>
      <c r="F1558">
        <v>2</v>
      </c>
      <c r="G1558">
        <v>3.6429872495446301E-3</v>
      </c>
      <c r="H1558" t="s">
        <v>82</v>
      </c>
    </row>
    <row r="1559" spans="1:8" x14ac:dyDescent="0.25">
      <c r="A1559" s="1">
        <v>44136</v>
      </c>
      <c r="B1559" t="s">
        <v>96</v>
      </c>
      <c r="C1559" t="s">
        <v>47</v>
      </c>
      <c r="D1559">
        <v>231</v>
      </c>
      <c r="E1559">
        <v>296</v>
      </c>
      <c r="F1559">
        <v>-65</v>
      </c>
      <c r="G1559">
        <v>-0.21959459459459499</v>
      </c>
      <c r="H1559" t="s">
        <v>82</v>
      </c>
    </row>
    <row r="1560" spans="1:8" x14ac:dyDescent="0.25">
      <c r="A1560" s="1">
        <v>44136</v>
      </c>
      <c r="B1560" t="s">
        <v>96</v>
      </c>
      <c r="C1560" t="s">
        <v>48</v>
      </c>
      <c r="D1560">
        <v>206</v>
      </c>
      <c r="E1560">
        <v>198</v>
      </c>
      <c r="F1560">
        <v>8</v>
      </c>
      <c r="G1560">
        <v>4.0404040404040401E-2</v>
      </c>
      <c r="H1560" t="s">
        <v>82</v>
      </c>
    </row>
    <row r="1561" spans="1:8" x14ac:dyDescent="0.25">
      <c r="A1561" s="1">
        <v>44136</v>
      </c>
      <c r="B1561" t="s">
        <v>96</v>
      </c>
      <c r="C1561" t="s">
        <v>50</v>
      </c>
      <c r="D1561">
        <v>337</v>
      </c>
      <c r="E1561">
        <v>293</v>
      </c>
      <c r="F1561">
        <v>44</v>
      </c>
      <c r="G1561">
        <v>0.150170648464164</v>
      </c>
      <c r="H1561" t="s">
        <v>82</v>
      </c>
    </row>
    <row r="1562" spans="1:8" x14ac:dyDescent="0.25">
      <c r="A1562" s="1">
        <v>44136</v>
      </c>
      <c r="B1562" t="s">
        <v>97</v>
      </c>
      <c r="C1562" t="s">
        <v>46</v>
      </c>
      <c r="D1562">
        <v>330</v>
      </c>
      <c r="E1562">
        <v>312</v>
      </c>
      <c r="F1562">
        <v>18</v>
      </c>
      <c r="G1562">
        <v>5.7692307692307702E-2</v>
      </c>
      <c r="H1562" t="s">
        <v>82</v>
      </c>
    </row>
    <row r="1563" spans="1:8" x14ac:dyDescent="0.25">
      <c r="A1563" s="1">
        <v>44136</v>
      </c>
      <c r="B1563" t="s">
        <v>97</v>
      </c>
      <c r="C1563" t="s">
        <v>47</v>
      </c>
      <c r="D1563">
        <v>443</v>
      </c>
      <c r="E1563">
        <v>495</v>
      </c>
      <c r="F1563">
        <v>-52</v>
      </c>
      <c r="G1563">
        <v>-0.10505050505050501</v>
      </c>
      <c r="H1563" t="s">
        <v>82</v>
      </c>
    </row>
    <row r="1564" spans="1:8" x14ac:dyDescent="0.25">
      <c r="A1564" s="1">
        <v>44136</v>
      </c>
      <c r="B1564" t="s">
        <v>97</v>
      </c>
      <c r="C1564" t="s">
        <v>48</v>
      </c>
      <c r="D1564">
        <v>348</v>
      </c>
      <c r="E1564">
        <v>277</v>
      </c>
      <c r="F1564">
        <v>71</v>
      </c>
      <c r="G1564">
        <v>0.25631768953068601</v>
      </c>
      <c r="H1564" t="s">
        <v>82</v>
      </c>
    </row>
    <row r="1565" spans="1:8" x14ac:dyDescent="0.25">
      <c r="A1565" s="1">
        <v>44136</v>
      </c>
      <c r="B1565" t="s">
        <v>97</v>
      </c>
      <c r="C1565" t="s">
        <v>50</v>
      </c>
      <c r="D1565">
        <v>613</v>
      </c>
      <c r="E1565">
        <v>606</v>
      </c>
      <c r="F1565">
        <v>7</v>
      </c>
      <c r="G1565">
        <v>1.1551155115511601E-2</v>
      </c>
      <c r="H1565" t="s">
        <v>82</v>
      </c>
    </row>
    <row r="1566" spans="1:8" x14ac:dyDescent="0.25">
      <c r="A1566" s="1">
        <v>44166</v>
      </c>
      <c r="B1566" t="s">
        <v>81</v>
      </c>
      <c r="C1566" t="s">
        <v>46</v>
      </c>
      <c r="D1566">
        <v>4146</v>
      </c>
      <c r="E1566">
        <v>3909.15</v>
      </c>
      <c r="F1566">
        <v>236.85</v>
      </c>
      <c r="G1566">
        <v>6.0588619009247502E-2</v>
      </c>
      <c r="H1566" t="s">
        <v>82</v>
      </c>
    </row>
    <row r="1567" spans="1:8" x14ac:dyDescent="0.25">
      <c r="A1567" s="1">
        <v>44166</v>
      </c>
      <c r="B1567" t="s">
        <v>81</v>
      </c>
      <c r="C1567" t="s">
        <v>47</v>
      </c>
      <c r="D1567">
        <v>4323</v>
      </c>
      <c r="E1567">
        <v>5103</v>
      </c>
      <c r="F1567">
        <v>-780</v>
      </c>
      <c r="G1567">
        <v>-0.152851263962375</v>
      </c>
      <c r="H1567" t="s">
        <v>82</v>
      </c>
    </row>
    <row r="1568" spans="1:8" x14ac:dyDescent="0.25">
      <c r="A1568" s="1">
        <v>44166</v>
      </c>
      <c r="B1568" t="s">
        <v>81</v>
      </c>
      <c r="C1568" t="s">
        <v>48</v>
      </c>
      <c r="D1568">
        <v>3471</v>
      </c>
      <c r="E1568">
        <v>2976.75</v>
      </c>
      <c r="F1568">
        <v>494.25</v>
      </c>
      <c r="G1568">
        <v>0.166036785084404</v>
      </c>
      <c r="H1568" t="s">
        <v>82</v>
      </c>
    </row>
    <row r="1569" spans="1:8" x14ac:dyDescent="0.25">
      <c r="A1569" s="1">
        <v>44166</v>
      </c>
      <c r="B1569" t="s">
        <v>81</v>
      </c>
      <c r="C1569" t="s">
        <v>49</v>
      </c>
      <c r="D1569">
        <v>1404</v>
      </c>
      <c r="E1569">
        <v>1615.95</v>
      </c>
      <c r="F1569">
        <v>-211.95</v>
      </c>
      <c r="G1569">
        <v>-0.13116123642439401</v>
      </c>
      <c r="H1569" t="s">
        <v>82</v>
      </c>
    </row>
    <row r="1570" spans="1:8" x14ac:dyDescent="0.25">
      <c r="A1570" s="1">
        <v>44166</v>
      </c>
      <c r="B1570" t="s">
        <v>81</v>
      </c>
      <c r="C1570" t="s">
        <v>50</v>
      </c>
      <c r="D1570">
        <v>10049</v>
      </c>
      <c r="E1570">
        <v>10111.5</v>
      </c>
      <c r="F1570">
        <v>-62.5</v>
      </c>
      <c r="G1570">
        <v>-6.1810809474360899E-3</v>
      </c>
      <c r="H1570" t="s">
        <v>82</v>
      </c>
    </row>
    <row r="1571" spans="1:8" x14ac:dyDescent="0.25">
      <c r="A1571" s="1">
        <v>44166</v>
      </c>
      <c r="B1571" t="s">
        <v>84</v>
      </c>
      <c r="C1571" t="s">
        <v>46</v>
      </c>
      <c r="D1571">
        <v>31</v>
      </c>
      <c r="E1571">
        <v>37.799999999999997</v>
      </c>
      <c r="F1571">
        <v>-6.8</v>
      </c>
      <c r="G1571">
        <v>-0.17989417989418</v>
      </c>
      <c r="H1571" t="s">
        <v>82</v>
      </c>
    </row>
    <row r="1572" spans="1:8" x14ac:dyDescent="0.25">
      <c r="A1572" s="1">
        <v>44166</v>
      </c>
      <c r="B1572" t="s">
        <v>84</v>
      </c>
      <c r="C1572" t="s">
        <v>47</v>
      </c>
      <c r="D1572">
        <v>54</v>
      </c>
      <c r="E1572">
        <v>54.6</v>
      </c>
      <c r="F1572">
        <v>-0.60000000000000098</v>
      </c>
      <c r="G1572">
        <v>-1.0989010989011E-2</v>
      </c>
      <c r="H1572" t="s">
        <v>82</v>
      </c>
    </row>
    <row r="1573" spans="1:8" x14ac:dyDescent="0.25">
      <c r="A1573" s="1">
        <v>44166</v>
      </c>
      <c r="B1573" t="s">
        <v>84</v>
      </c>
      <c r="C1573" t="s">
        <v>48</v>
      </c>
      <c r="D1573">
        <v>76</v>
      </c>
      <c r="E1573">
        <v>65.099999999999994</v>
      </c>
      <c r="F1573">
        <v>10.9</v>
      </c>
      <c r="G1573">
        <v>0.16743471582181199</v>
      </c>
      <c r="H1573" t="s">
        <v>82</v>
      </c>
    </row>
    <row r="1574" spans="1:8" x14ac:dyDescent="0.25">
      <c r="A1574" s="1">
        <v>44166</v>
      </c>
      <c r="B1574" t="s">
        <v>84</v>
      </c>
      <c r="C1574" t="s">
        <v>50</v>
      </c>
      <c r="D1574">
        <v>71</v>
      </c>
      <c r="E1574">
        <v>64.05</v>
      </c>
      <c r="F1574">
        <v>6.95</v>
      </c>
      <c r="G1574">
        <v>0.108508977361436</v>
      </c>
      <c r="H1574" t="s">
        <v>82</v>
      </c>
    </row>
    <row r="1575" spans="1:8" x14ac:dyDescent="0.25">
      <c r="A1575" s="1">
        <v>44166</v>
      </c>
      <c r="B1575" t="s">
        <v>85</v>
      </c>
      <c r="C1575" t="s">
        <v>46</v>
      </c>
      <c r="D1575">
        <v>160</v>
      </c>
      <c r="E1575">
        <v>153.30000000000001</v>
      </c>
      <c r="F1575">
        <v>6.6999999999999904</v>
      </c>
      <c r="G1575">
        <v>4.3705153294194297E-2</v>
      </c>
      <c r="H1575" t="s">
        <v>82</v>
      </c>
    </row>
    <row r="1576" spans="1:8" x14ac:dyDescent="0.25">
      <c r="A1576" s="1">
        <v>44166</v>
      </c>
      <c r="B1576" t="s">
        <v>85</v>
      </c>
      <c r="C1576" t="s">
        <v>47</v>
      </c>
      <c r="D1576">
        <v>57</v>
      </c>
      <c r="E1576">
        <v>80.849999999999994</v>
      </c>
      <c r="F1576">
        <v>-23.85</v>
      </c>
      <c r="G1576">
        <v>-0.294990723562152</v>
      </c>
      <c r="H1576" t="s">
        <v>82</v>
      </c>
    </row>
    <row r="1577" spans="1:8" x14ac:dyDescent="0.25">
      <c r="A1577" s="1">
        <v>44166</v>
      </c>
      <c r="B1577" t="s">
        <v>85</v>
      </c>
      <c r="C1577" t="s">
        <v>48</v>
      </c>
      <c r="D1577">
        <v>139</v>
      </c>
      <c r="E1577">
        <v>129.15</v>
      </c>
      <c r="F1577">
        <v>9.8499999999999908</v>
      </c>
      <c r="G1577">
        <v>7.6267905536198194E-2</v>
      </c>
      <c r="H1577" t="s">
        <v>82</v>
      </c>
    </row>
    <row r="1578" spans="1:8" x14ac:dyDescent="0.25">
      <c r="A1578" s="1">
        <v>44166</v>
      </c>
      <c r="B1578" t="s">
        <v>85</v>
      </c>
      <c r="C1578" t="s">
        <v>50</v>
      </c>
      <c r="D1578">
        <v>9</v>
      </c>
      <c r="E1578">
        <v>8.4</v>
      </c>
      <c r="F1578">
        <v>0.6</v>
      </c>
      <c r="G1578">
        <v>7.1428571428571397E-2</v>
      </c>
      <c r="H1578" t="s">
        <v>82</v>
      </c>
    </row>
    <row r="1579" spans="1:8" x14ac:dyDescent="0.25">
      <c r="A1579" s="1">
        <v>44166</v>
      </c>
      <c r="B1579" t="s">
        <v>86</v>
      </c>
      <c r="C1579" t="s">
        <v>46</v>
      </c>
      <c r="D1579">
        <v>105</v>
      </c>
      <c r="E1579">
        <v>120.75</v>
      </c>
      <c r="F1579">
        <v>-15.75</v>
      </c>
      <c r="G1579">
        <v>-0.13043478260869601</v>
      </c>
      <c r="H1579" t="s">
        <v>82</v>
      </c>
    </row>
    <row r="1580" spans="1:8" x14ac:dyDescent="0.25">
      <c r="A1580" s="1">
        <v>44166</v>
      </c>
      <c r="B1580" t="s">
        <v>86</v>
      </c>
      <c r="C1580" t="s">
        <v>47</v>
      </c>
      <c r="D1580">
        <v>232</v>
      </c>
      <c r="E1580">
        <v>190.05</v>
      </c>
      <c r="F1580">
        <v>41.95</v>
      </c>
      <c r="G1580">
        <v>0.220731386477243</v>
      </c>
      <c r="H1580" t="s">
        <v>82</v>
      </c>
    </row>
    <row r="1581" spans="1:8" x14ac:dyDescent="0.25">
      <c r="A1581" s="1">
        <v>44166</v>
      </c>
      <c r="B1581" t="s">
        <v>86</v>
      </c>
      <c r="C1581" t="s">
        <v>48</v>
      </c>
      <c r="D1581">
        <v>200</v>
      </c>
      <c r="E1581">
        <v>142.80000000000001</v>
      </c>
      <c r="F1581">
        <v>57.2</v>
      </c>
      <c r="G1581">
        <v>0.40056022408963599</v>
      </c>
      <c r="H1581" t="s">
        <v>82</v>
      </c>
    </row>
    <row r="1582" spans="1:8" x14ac:dyDescent="0.25">
      <c r="A1582" s="1">
        <v>44166</v>
      </c>
      <c r="B1582" t="s">
        <v>86</v>
      </c>
      <c r="C1582" t="s">
        <v>49</v>
      </c>
      <c r="D1582">
        <v>868</v>
      </c>
      <c r="E1582">
        <v>1157.0999999999999</v>
      </c>
      <c r="F1582">
        <v>-289.10000000000002</v>
      </c>
      <c r="G1582">
        <v>-0.249848759830611</v>
      </c>
      <c r="H1582" t="s">
        <v>82</v>
      </c>
    </row>
    <row r="1583" spans="1:8" x14ac:dyDescent="0.25">
      <c r="A1583" s="1">
        <v>44166</v>
      </c>
      <c r="B1583" t="s">
        <v>86</v>
      </c>
      <c r="C1583" t="s">
        <v>50</v>
      </c>
      <c r="D1583">
        <v>2000</v>
      </c>
      <c r="E1583">
        <v>1869</v>
      </c>
      <c r="F1583">
        <v>131</v>
      </c>
      <c r="G1583">
        <v>7.0090957731407194E-2</v>
      </c>
      <c r="H1583" t="s">
        <v>82</v>
      </c>
    </row>
    <row r="1584" spans="1:8" x14ac:dyDescent="0.25">
      <c r="A1584" s="1">
        <v>44166</v>
      </c>
      <c r="B1584" t="s">
        <v>87</v>
      </c>
      <c r="C1584" t="s">
        <v>46</v>
      </c>
      <c r="D1584">
        <v>560</v>
      </c>
      <c r="E1584">
        <v>519.75</v>
      </c>
      <c r="F1584">
        <v>40.25</v>
      </c>
      <c r="G1584">
        <v>7.7441077441077394E-2</v>
      </c>
      <c r="H1584" t="s">
        <v>82</v>
      </c>
    </row>
    <row r="1585" spans="1:8" x14ac:dyDescent="0.25">
      <c r="A1585" s="1">
        <v>44166</v>
      </c>
      <c r="B1585" t="s">
        <v>87</v>
      </c>
      <c r="C1585" t="s">
        <v>47</v>
      </c>
      <c r="D1585">
        <v>455</v>
      </c>
      <c r="E1585">
        <v>564.9</v>
      </c>
      <c r="F1585">
        <v>-109.9</v>
      </c>
      <c r="G1585">
        <v>-0.19454770755886</v>
      </c>
      <c r="H1585" t="s">
        <v>82</v>
      </c>
    </row>
    <row r="1586" spans="1:8" x14ac:dyDescent="0.25">
      <c r="A1586" s="1">
        <v>44166</v>
      </c>
      <c r="B1586" t="s">
        <v>87</v>
      </c>
      <c r="C1586" t="s">
        <v>48</v>
      </c>
      <c r="D1586">
        <v>364</v>
      </c>
      <c r="E1586">
        <v>323.39999999999998</v>
      </c>
      <c r="F1586">
        <v>40.6</v>
      </c>
      <c r="G1586">
        <v>0.12554112554112501</v>
      </c>
      <c r="H1586" t="s">
        <v>82</v>
      </c>
    </row>
    <row r="1587" spans="1:8" x14ac:dyDescent="0.25">
      <c r="A1587" s="1">
        <v>44166</v>
      </c>
      <c r="B1587" t="s">
        <v>87</v>
      </c>
      <c r="C1587" t="s">
        <v>49</v>
      </c>
      <c r="D1587">
        <v>461</v>
      </c>
      <c r="E1587">
        <v>393.75</v>
      </c>
      <c r="F1587">
        <v>67.25</v>
      </c>
      <c r="G1587">
        <v>0.170793650793651</v>
      </c>
      <c r="H1587" t="s">
        <v>82</v>
      </c>
    </row>
    <row r="1588" spans="1:8" x14ac:dyDescent="0.25">
      <c r="A1588" s="1">
        <v>44166</v>
      </c>
      <c r="B1588" t="s">
        <v>87</v>
      </c>
      <c r="C1588" t="s">
        <v>50</v>
      </c>
      <c r="D1588">
        <v>1179</v>
      </c>
      <c r="E1588">
        <v>1145.55</v>
      </c>
      <c r="F1588">
        <v>33.450000000000003</v>
      </c>
      <c r="G1588">
        <v>2.9199947623412398E-2</v>
      </c>
      <c r="H1588" t="s">
        <v>82</v>
      </c>
    </row>
    <row r="1589" spans="1:8" x14ac:dyDescent="0.25">
      <c r="A1589" s="1">
        <v>44166</v>
      </c>
      <c r="B1589" t="s">
        <v>88</v>
      </c>
      <c r="C1589" t="s">
        <v>46</v>
      </c>
      <c r="D1589">
        <v>16</v>
      </c>
      <c r="E1589">
        <v>12.6</v>
      </c>
      <c r="F1589">
        <v>3.4</v>
      </c>
      <c r="G1589">
        <v>0.26984126984126999</v>
      </c>
      <c r="H1589" t="s">
        <v>82</v>
      </c>
    </row>
    <row r="1590" spans="1:8" x14ac:dyDescent="0.25">
      <c r="A1590" s="1">
        <v>44166</v>
      </c>
      <c r="B1590" t="s">
        <v>88</v>
      </c>
      <c r="C1590" t="s">
        <v>47</v>
      </c>
      <c r="D1590">
        <v>95</v>
      </c>
      <c r="E1590">
        <v>102.9</v>
      </c>
      <c r="F1590">
        <v>-7.9000000000000101</v>
      </c>
      <c r="G1590">
        <v>-7.6773566569485002E-2</v>
      </c>
      <c r="H1590" t="s">
        <v>82</v>
      </c>
    </row>
    <row r="1591" spans="1:8" x14ac:dyDescent="0.25">
      <c r="A1591" s="1">
        <v>44166</v>
      </c>
      <c r="B1591" t="s">
        <v>88</v>
      </c>
      <c r="C1591" t="s">
        <v>48</v>
      </c>
      <c r="D1591">
        <v>61</v>
      </c>
      <c r="E1591">
        <v>43.05</v>
      </c>
      <c r="F1591">
        <v>17.95</v>
      </c>
      <c r="G1591">
        <v>0.41695702671312401</v>
      </c>
      <c r="H1591" t="s">
        <v>82</v>
      </c>
    </row>
    <row r="1592" spans="1:8" x14ac:dyDescent="0.25">
      <c r="A1592" s="1">
        <v>44166</v>
      </c>
      <c r="B1592" t="s">
        <v>88</v>
      </c>
      <c r="C1592" t="s">
        <v>50</v>
      </c>
      <c r="D1592">
        <v>89</v>
      </c>
      <c r="E1592">
        <v>64.05</v>
      </c>
      <c r="F1592">
        <v>24.95</v>
      </c>
      <c r="G1592">
        <v>0.389539422326308</v>
      </c>
      <c r="H1592" t="s">
        <v>82</v>
      </c>
    </row>
    <row r="1593" spans="1:8" x14ac:dyDescent="0.25">
      <c r="A1593" s="1">
        <v>44166</v>
      </c>
      <c r="B1593" t="s">
        <v>89</v>
      </c>
      <c r="C1593" t="s">
        <v>46</v>
      </c>
      <c r="D1593">
        <v>190</v>
      </c>
      <c r="E1593">
        <v>212.1</v>
      </c>
      <c r="F1593">
        <v>-22.1</v>
      </c>
      <c r="G1593">
        <v>-0.104196133899104</v>
      </c>
      <c r="H1593" t="s">
        <v>82</v>
      </c>
    </row>
    <row r="1594" spans="1:8" x14ac:dyDescent="0.25">
      <c r="A1594" s="1">
        <v>44166</v>
      </c>
      <c r="B1594" t="s">
        <v>89</v>
      </c>
      <c r="C1594" t="s">
        <v>47</v>
      </c>
      <c r="D1594">
        <v>285</v>
      </c>
      <c r="E1594">
        <v>312.89999999999998</v>
      </c>
      <c r="F1594">
        <v>-27.9</v>
      </c>
      <c r="G1594">
        <v>-8.9165867689357706E-2</v>
      </c>
      <c r="H1594" t="s">
        <v>82</v>
      </c>
    </row>
    <row r="1595" spans="1:8" x14ac:dyDescent="0.25">
      <c r="A1595" s="1">
        <v>44166</v>
      </c>
      <c r="B1595" t="s">
        <v>89</v>
      </c>
      <c r="C1595" t="s">
        <v>48</v>
      </c>
      <c r="D1595">
        <v>199</v>
      </c>
      <c r="E1595">
        <v>147</v>
      </c>
      <c r="F1595">
        <v>52</v>
      </c>
      <c r="G1595">
        <v>0.35374149659863902</v>
      </c>
      <c r="H1595" t="s">
        <v>82</v>
      </c>
    </row>
    <row r="1596" spans="1:8" x14ac:dyDescent="0.25">
      <c r="A1596" s="1">
        <v>44166</v>
      </c>
      <c r="B1596" t="s">
        <v>89</v>
      </c>
      <c r="C1596" t="s">
        <v>49</v>
      </c>
      <c r="D1596">
        <v>75</v>
      </c>
      <c r="E1596">
        <v>65.099999999999994</v>
      </c>
      <c r="F1596">
        <v>9.8999999999999897</v>
      </c>
      <c r="G1596">
        <v>0.15207373271889399</v>
      </c>
      <c r="H1596" t="s">
        <v>82</v>
      </c>
    </row>
    <row r="1597" spans="1:8" x14ac:dyDescent="0.25">
      <c r="A1597" s="1">
        <v>44166</v>
      </c>
      <c r="B1597" t="s">
        <v>89</v>
      </c>
      <c r="C1597" t="s">
        <v>50</v>
      </c>
      <c r="D1597">
        <v>634</v>
      </c>
      <c r="E1597">
        <v>612.15</v>
      </c>
      <c r="F1597">
        <v>21.85</v>
      </c>
      <c r="G1597">
        <v>3.5693865882545202E-2</v>
      </c>
      <c r="H1597" t="s">
        <v>82</v>
      </c>
    </row>
    <row r="1598" spans="1:8" x14ac:dyDescent="0.25">
      <c r="A1598" s="1">
        <v>44166</v>
      </c>
      <c r="B1598" t="s">
        <v>90</v>
      </c>
      <c r="C1598" t="s">
        <v>46</v>
      </c>
      <c r="D1598">
        <v>476</v>
      </c>
      <c r="E1598">
        <v>473.55</v>
      </c>
      <c r="F1598">
        <v>2.44999999999999</v>
      </c>
      <c r="G1598">
        <v>5.1736881005173402E-3</v>
      </c>
      <c r="H1598" t="s">
        <v>82</v>
      </c>
    </row>
    <row r="1599" spans="1:8" x14ac:dyDescent="0.25">
      <c r="A1599" s="1">
        <v>44166</v>
      </c>
      <c r="B1599" t="s">
        <v>90</v>
      </c>
      <c r="C1599" t="s">
        <v>47</v>
      </c>
      <c r="D1599">
        <v>457</v>
      </c>
      <c r="E1599">
        <v>596.4</v>
      </c>
      <c r="F1599">
        <v>-139.4</v>
      </c>
      <c r="G1599">
        <v>-0.233735747820255</v>
      </c>
      <c r="H1599" t="s">
        <v>82</v>
      </c>
    </row>
    <row r="1600" spans="1:8" x14ac:dyDescent="0.25">
      <c r="A1600" s="1">
        <v>44166</v>
      </c>
      <c r="B1600" t="s">
        <v>90</v>
      </c>
      <c r="C1600" t="s">
        <v>48</v>
      </c>
      <c r="D1600">
        <v>316</v>
      </c>
      <c r="E1600">
        <v>254.1</v>
      </c>
      <c r="F1600">
        <v>61.9</v>
      </c>
      <c r="G1600">
        <v>0.24360487996851601</v>
      </c>
      <c r="H1600" t="s">
        <v>82</v>
      </c>
    </row>
    <row r="1601" spans="1:8" x14ac:dyDescent="0.25">
      <c r="A1601" s="1">
        <v>44166</v>
      </c>
      <c r="B1601" t="s">
        <v>90</v>
      </c>
      <c r="C1601" t="s">
        <v>50</v>
      </c>
      <c r="D1601">
        <v>634</v>
      </c>
      <c r="E1601">
        <v>625.79999999999995</v>
      </c>
      <c r="F1601">
        <v>8.19999999999993</v>
      </c>
      <c r="G1601">
        <v>1.3103227868328401E-2</v>
      </c>
      <c r="H1601" t="s">
        <v>82</v>
      </c>
    </row>
    <row r="1602" spans="1:8" x14ac:dyDescent="0.25">
      <c r="A1602" s="1">
        <v>44166</v>
      </c>
      <c r="B1602" t="s">
        <v>91</v>
      </c>
      <c r="C1602" t="s">
        <v>46</v>
      </c>
      <c r="D1602">
        <v>64</v>
      </c>
      <c r="E1602">
        <v>64.05</v>
      </c>
      <c r="F1602">
        <v>-4.9999999999997199E-2</v>
      </c>
      <c r="G1602">
        <v>-7.8064012490237597E-4</v>
      </c>
      <c r="H1602" t="s">
        <v>82</v>
      </c>
    </row>
    <row r="1603" spans="1:8" x14ac:dyDescent="0.25">
      <c r="A1603" s="1">
        <v>44166</v>
      </c>
      <c r="B1603" t="s">
        <v>91</v>
      </c>
      <c r="C1603" t="s">
        <v>47</v>
      </c>
      <c r="D1603">
        <v>178</v>
      </c>
      <c r="E1603">
        <v>166.95</v>
      </c>
      <c r="F1603">
        <v>11.05</v>
      </c>
      <c r="G1603">
        <v>6.6187481281820795E-2</v>
      </c>
      <c r="H1603" t="s">
        <v>82</v>
      </c>
    </row>
    <row r="1604" spans="1:8" x14ac:dyDescent="0.25">
      <c r="A1604" s="1">
        <v>44166</v>
      </c>
      <c r="B1604" t="s">
        <v>91</v>
      </c>
      <c r="C1604" t="s">
        <v>48</v>
      </c>
      <c r="D1604">
        <v>145</v>
      </c>
      <c r="E1604">
        <v>119.7</v>
      </c>
      <c r="F1604">
        <v>25.3</v>
      </c>
      <c r="G1604">
        <v>0.211361737677527</v>
      </c>
      <c r="H1604" t="s">
        <v>82</v>
      </c>
    </row>
    <row r="1605" spans="1:8" x14ac:dyDescent="0.25">
      <c r="A1605" s="1">
        <v>44166</v>
      </c>
      <c r="B1605" t="s">
        <v>91</v>
      </c>
      <c r="C1605" t="s">
        <v>50</v>
      </c>
      <c r="D1605">
        <v>460</v>
      </c>
      <c r="E1605">
        <v>460.95</v>
      </c>
      <c r="F1605">
        <v>-0.95000000000004503</v>
      </c>
      <c r="G1605">
        <v>-2.0609610586832501E-3</v>
      </c>
      <c r="H1605" t="s">
        <v>82</v>
      </c>
    </row>
    <row r="1606" spans="1:8" x14ac:dyDescent="0.25">
      <c r="A1606" s="1">
        <v>44166</v>
      </c>
      <c r="B1606" t="s">
        <v>92</v>
      </c>
      <c r="C1606" t="s">
        <v>46</v>
      </c>
      <c r="D1606">
        <v>1026</v>
      </c>
      <c r="E1606">
        <v>866.25</v>
      </c>
      <c r="F1606">
        <v>159.75</v>
      </c>
      <c r="G1606">
        <v>0.18441558441558401</v>
      </c>
      <c r="H1606" t="s">
        <v>82</v>
      </c>
    </row>
    <row r="1607" spans="1:8" x14ac:dyDescent="0.25">
      <c r="A1607" s="1">
        <v>44166</v>
      </c>
      <c r="B1607" t="s">
        <v>92</v>
      </c>
      <c r="C1607" t="s">
        <v>47</v>
      </c>
      <c r="D1607">
        <v>604</v>
      </c>
      <c r="E1607">
        <v>674.1</v>
      </c>
      <c r="F1607">
        <v>-70.099999999999994</v>
      </c>
      <c r="G1607">
        <v>-0.103990505859665</v>
      </c>
      <c r="H1607" t="s">
        <v>82</v>
      </c>
    </row>
    <row r="1608" spans="1:8" x14ac:dyDescent="0.25">
      <c r="A1608" s="1">
        <v>44166</v>
      </c>
      <c r="B1608" t="s">
        <v>92</v>
      </c>
      <c r="C1608" t="s">
        <v>48</v>
      </c>
      <c r="D1608">
        <v>728</v>
      </c>
      <c r="E1608">
        <v>614.25</v>
      </c>
      <c r="F1608">
        <v>113.75</v>
      </c>
      <c r="G1608">
        <v>0.18518518518518501</v>
      </c>
      <c r="H1608" t="s">
        <v>82</v>
      </c>
    </row>
    <row r="1609" spans="1:8" x14ac:dyDescent="0.25">
      <c r="A1609" s="1">
        <v>44166</v>
      </c>
      <c r="B1609" t="s">
        <v>92</v>
      </c>
      <c r="C1609" t="s">
        <v>50</v>
      </c>
      <c r="D1609">
        <v>774</v>
      </c>
      <c r="E1609">
        <v>820.05</v>
      </c>
      <c r="F1609">
        <v>-46.050000000000097</v>
      </c>
      <c r="G1609">
        <v>-5.6155112493140702E-2</v>
      </c>
      <c r="H1609" t="s">
        <v>82</v>
      </c>
    </row>
    <row r="1610" spans="1:8" x14ac:dyDescent="0.25">
      <c r="A1610" s="1">
        <v>44166</v>
      </c>
      <c r="B1610" t="s">
        <v>93</v>
      </c>
      <c r="C1610" t="s">
        <v>46</v>
      </c>
      <c r="D1610">
        <v>23</v>
      </c>
      <c r="E1610">
        <v>24.15</v>
      </c>
      <c r="F1610">
        <v>-1.1499999999999999</v>
      </c>
      <c r="G1610">
        <v>-4.76190476190477E-2</v>
      </c>
      <c r="H1610" t="s">
        <v>82</v>
      </c>
    </row>
    <row r="1611" spans="1:8" x14ac:dyDescent="0.25">
      <c r="A1611" s="1">
        <v>44166</v>
      </c>
      <c r="B1611" t="s">
        <v>93</v>
      </c>
      <c r="C1611" t="s">
        <v>47</v>
      </c>
      <c r="D1611">
        <v>294</v>
      </c>
      <c r="E1611">
        <v>418.95</v>
      </c>
      <c r="F1611">
        <v>-124.95</v>
      </c>
      <c r="G1611">
        <v>-0.29824561403508798</v>
      </c>
      <c r="H1611" t="s">
        <v>82</v>
      </c>
    </row>
    <row r="1612" spans="1:8" x14ac:dyDescent="0.25">
      <c r="A1612" s="1">
        <v>44166</v>
      </c>
      <c r="B1612" t="s">
        <v>93</v>
      </c>
      <c r="C1612" t="s">
        <v>48</v>
      </c>
      <c r="D1612">
        <v>119</v>
      </c>
      <c r="E1612">
        <v>90.3</v>
      </c>
      <c r="F1612">
        <v>28.7</v>
      </c>
      <c r="G1612">
        <v>0.31782945736434098</v>
      </c>
      <c r="H1612" t="s">
        <v>82</v>
      </c>
    </row>
    <row r="1613" spans="1:8" x14ac:dyDescent="0.25">
      <c r="A1613" s="1">
        <v>44166</v>
      </c>
      <c r="B1613" t="s">
        <v>93</v>
      </c>
      <c r="C1613" t="s">
        <v>50</v>
      </c>
      <c r="D1613">
        <v>567</v>
      </c>
      <c r="E1613">
        <v>542.85</v>
      </c>
      <c r="F1613">
        <v>24.15</v>
      </c>
      <c r="G1613">
        <v>4.4487427466150802E-2</v>
      </c>
      <c r="H1613" t="s">
        <v>82</v>
      </c>
    </row>
    <row r="1614" spans="1:8" x14ac:dyDescent="0.25">
      <c r="A1614" s="1">
        <v>44166</v>
      </c>
      <c r="B1614" t="s">
        <v>94</v>
      </c>
      <c r="C1614" t="s">
        <v>46</v>
      </c>
      <c r="D1614">
        <v>206</v>
      </c>
      <c r="E1614">
        <v>208.95</v>
      </c>
      <c r="F1614">
        <v>-2.9500000000000202</v>
      </c>
      <c r="G1614">
        <v>-1.41182100981097E-2</v>
      </c>
      <c r="H1614" t="s">
        <v>82</v>
      </c>
    </row>
    <row r="1615" spans="1:8" x14ac:dyDescent="0.25">
      <c r="A1615" s="1">
        <v>44166</v>
      </c>
      <c r="B1615" t="s">
        <v>94</v>
      </c>
      <c r="C1615" t="s">
        <v>47</v>
      </c>
      <c r="D1615">
        <v>162</v>
      </c>
      <c r="E1615">
        <v>190.05</v>
      </c>
      <c r="F1615">
        <v>-28.05</v>
      </c>
      <c r="G1615">
        <v>-0.14759273875296</v>
      </c>
      <c r="H1615" t="s">
        <v>82</v>
      </c>
    </row>
    <row r="1616" spans="1:8" x14ac:dyDescent="0.25">
      <c r="A1616" s="1">
        <v>44166</v>
      </c>
      <c r="B1616" t="s">
        <v>94</v>
      </c>
      <c r="C1616" t="s">
        <v>48</v>
      </c>
      <c r="D1616">
        <v>126</v>
      </c>
      <c r="E1616">
        <v>149.1</v>
      </c>
      <c r="F1616">
        <v>-23.1</v>
      </c>
      <c r="G1616">
        <v>-0.154929577464789</v>
      </c>
      <c r="H1616" t="s">
        <v>82</v>
      </c>
    </row>
    <row r="1617" spans="1:8" x14ac:dyDescent="0.25">
      <c r="A1617" s="1">
        <v>44166</v>
      </c>
      <c r="B1617" t="s">
        <v>94</v>
      </c>
      <c r="C1617" t="s">
        <v>50</v>
      </c>
      <c r="D1617">
        <v>437</v>
      </c>
      <c r="E1617">
        <v>435.75</v>
      </c>
      <c r="F1617">
        <v>1.25</v>
      </c>
      <c r="G1617">
        <v>2.8686173264486502E-3</v>
      </c>
      <c r="H1617" t="s">
        <v>82</v>
      </c>
    </row>
    <row r="1618" spans="1:8" x14ac:dyDescent="0.25">
      <c r="A1618" s="1">
        <v>44166</v>
      </c>
      <c r="B1618" t="s">
        <v>95</v>
      </c>
      <c r="C1618" t="s">
        <v>46</v>
      </c>
      <c r="D1618">
        <v>204</v>
      </c>
      <c r="E1618">
        <v>202.65</v>
      </c>
      <c r="F1618">
        <v>1.3499999999999901</v>
      </c>
      <c r="G1618">
        <v>6.6617320503330598E-3</v>
      </c>
      <c r="H1618" t="s">
        <v>82</v>
      </c>
    </row>
    <row r="1619" spans="1:8" x14ac:dyDescent="0.25">
      <c r="A1619" s="1">
        <v>44166</v>
      </c>
      <c r="B1619" t="s">
        <v>95</v>
      </c>
      <c r="C1619" t="s">
        <v>47</v>
      </c>
      <c r="D1619">
        <v>684</v>
      </c>
      <c r="E1619">
        <v>878.85</v>
      </c>
      <c r="F1619">
        <v>-194.85</v>
      </c>
      <c r="G1619">
        <v>-0.22171018945212501</v>
      </c>
      <c r="H1619" t="s">
        <v>82</v>
      </c>
    </row>
    <row r="1620" spans="1:8" x14ac:dyDescent="0.25">
      <c r="A1620" s="1">
        <v>44166</v>
      </c>
      <c r="B1620" t="s">
        <v>95</v>
      </c>
      <c r="C1620" t="s">
        <v>48</v>
      </c>
      <c r="D1620">
        <v>311</v>
      </c>
      <c r="E1620">
        <v>288.75</v>
      </c>
      <c r="F1620">
        <v>22.25</v>
      </c>
      <c r="G1620">
        <v>7.70562770562771E-2</v>
      </c>
      <c r="H1620" t="s">
        <v>82</v>
      </c>
    </row>
    <row r="1621" spans="1:8" x14ac:dyDescent="0.25">
      <c r="A1621" s="1">
        <v>44166</v>
      </c>
      <c r="B1621" t="s">
        <v>95</v>
      </c>
      <c r="C1621" t="s">
        <v>50</v>
      </c>
      <c r="D1621">
        <v>2073</v>
      </c>
      <c r="E1621">
        <v>2407.65</v>
      </c>
      <c r="F1621">
        <v>-334.65</v>
      </c>
      <c r="G1621">
        <v>-0.138994455174132</v>
      </c>
      <c r="H1621" t="s">
        <v>82</v>
      </c>
    </row>
    <row r="1622" spans="1:8" x14ac:dyDescent="0.25">
      <c r="A1622" s="1">
        <v>44166</v>
      </c>
      <c r="B1622" t="s">
        <v>13</v>
      </c>
      <c r="C1622" t="s">
        <v>46</v>
      </c>
      <c r="D1622">
        <v>195</v>
      </c>
      <c r="E1622">
        <v>166.95</v>
      </c>
      <c r="F1622">
        <v>28.05</v>
      </c>
      <c r="G1622">
        <v>0.168014375561545</v>
      </c>
      <c r="H1622" t="s">
        <v>82</v>
      </c>
    </row>
    <row r="1623" spans="1:8" x14ac:dyDescent="0.25">
      <c r="A1623" s="1">
        <v>44166</v>
      </c>
      <c r="B1623" t="s">
        <v>13</v>
      </c>
      <c r="C1623" t="s">
        <v>47</v>
      </c>
      <c r="D1623">
        <v>96</v>
      </c>
      <c r="E1623">
        <v>111.3</v>
      </c>
      <c r="F1623">
        <v>-15.3</v>
      </c>
      <c r="G1623">
        <v>-0.13746630727762801</v>
      </c>
      <c r="H1623" t="s">
        <v>82</v>
      </c>
    </row>
    <row r="1624" spans="1:8" x14ac:dyDescent="0.25">
      <c r="A1624" s="1">
        <v>44166</v>
      </c>
      <c r="B1624" t="s">
        <v>13</v>
      </c>
      <c r="C1624" t="s">
        <v>48</v>
      </c>
      <c r="D1624">
        <v>83</v>
      </c>
      <c r="E1624">
        <v>87.15</v>
      </c>
      <c r="F1624">
        <v>-4.1500000000000101</v>
      </c>
      <c r="G1624">
        <v>-4.76190476190477E-2</v>
      </c>
      <c r="H1624" t="s">
        <v>82</v>
      </c>
    </row>
    <row r="1625" spans="1:8" x14ac:dyDescent="0.25">
      <c r="A1625" s="1">
        <v>44166</v>
      </c>
      <c r="B1625" t="s">
        <v>13</v>
      </c>
      <c r="C1625" t="s">
        <v>50</v>
      </c>
      <c r="D1625">
        <v>99</v>
      </c>
      <c r="E1625">
        <v>99.75</v>
      </c>
      <c r="F1625">
        <v>-0.75</v>
      </c>
      <c r="G1625">
        <v>-7.5187969924812E-3</v>
      </c>
      <c r="H1625" t="s">
        <v>82</v>
      </c>
    </row>
    <row r="1626" spans="1:8" x14ac:dyDescent="0.25">
      <c r="A1626" s="1">
        <v>44166</v>
      </c>
      <c r="B1626" t="s">
        <v>96</v>
      </c>
      <c r="C1626" t="s">
        <v>46</v>
      </c>
      <c r="D1626">
        <v>566</v>
      </c>
      <c r="E1626">
        <v>513.45000000000005</v>
      </c>
      <c r="F1626">
        <v>52.55</v>
      </c>
      <c r="G1626">
        <v>0.102346869218035</v>
      </c>
      <c r="H1626" t="s">
        <v>82</v>
      </c>
    </row>
    <row r="1627" spans="1:8" x14ac:dyDescent="0.25">
      <c r="A1627" s="1">
        <v>44166</v>
      </c>
      <c r="B1627" t="s">
        <v>96</v>
      </c>
      <c r="C1627" t="s">
        <v>47</v>
      </c>
      <c r="D1627">
        <v>232</v>
      </c>
      <c r="E1627">
        <v>236.25</v>
      </c>
      <c r="F1627">
        <v>-4.25</v>
      </c>
      <c r="G1627">
        <v>-1.7989417989418E-2</v>
      </c>
      <c r="H1627" t="s">
        <v>82</v>
      </c>
    </row>
    <row r="1628" spans="1:8" x14ac:dyDescent="0.25">
      <c r="A1628" s="1">
        <v>44166</v>
      </c>
      <c r="B1628" t="s">
        <v>96</v>
      </c>
      <c r="C1628" t="s">
        <v>48</v>
      </c>
      <c r="D1628">
        <v>247</v>
      </c>
      <c r="E1628">
        <v>195.3</v>
      </c>
      <c r="F1628">
        <v>51.7</v>
      </c>
      <c r="G1628">
        <v>0.26472094214029701</v>
      </c>
      <c r="H1628" t="s">
        <v>82</v>
      </c>
    </row>
    <row r="1629" spans="1:8" x14ac:dyDescent="0.25">
      <c r="A1629" s="1">
        <v>44166</v>
      </c>
      <c r="B1629" t="s">
        <v>96</v>
      </c>
      <c r="C1629" t="s">
        <v>50</v>
      </c>
      <c r="D1629">
        <v>302</v>
      </c>
      <c r="E1629">
        <v>292.95</v>
      </c>
      <c r="F1629">
        <v>9.0500000000000096</v>
      </c>
      <c r="G1629">
        <v>3.08926437958696E-2</v>
      </c>
      <c r="H1629" t="s">
        <v>82</v>
      </c>
    </row>
    <row r="1630" spans="1:8" x14ac:dyDescent="0.25">
      <c r="A1630" s="1">
        <v>44166</v>
      </c>
      <c r="B1630" t="s">
        <v>97</v>
      </c>
      <c r="C1630" t="s">
        <v>46</v>
      </c>
      <c r="D1630">
        <v>324</v>
      </c>
      <c r="E1630">
        <v>332.85</v>
      </c>
      <c r="F1630">
        <v>-8.8500000000000192</v>
      </c>
      <c r="G1630">
        <v>-2.6588553402433601E-2</v>
      </c>
      <c r="H1630" t="s">
        <v>82</v>
      </c>
    </row>
    <row r="1631" spans="1:8" x14ac:dyDescent="0.25">
      <c r="A1631" s="1">
        <v>44166</v>
      </c>
      <c r="B1631" t="s">
        <v>97</v>
      </c>
      <c r="C1631" t="s">
        <v>47</v>
      </c>
      <c r="D1631">
        <v>438</v>
      </c>
      <c r="E1631">
        <v>523.95000000000005</v>
      </c>
      <c r="F1631">
        <v>-85.95</v>
      </c>
      <c r="G1631">
        <v>-0.16404237045519601</v>
      </c>
      <c r="H1631" t="s">
        <v>82</v>
      </c>
    </row>
    <row r="1632" spans="1:8" x14ac:dyDescent="0.25">
      <c r="A1632" s="1">
        <v>44166</v>
      </c>
      <c r="B1632" t="s">
        <v>97</v>
      </c>
      <c r="C1632" t="s">
        <v>48</v>
      </c>
      <c r="D1632">
        <v>357</v>
      </c>
      <c r="E1632">
        <v>327.60000000000002</v>
      </c>
      <c r="F1632">
        <v>29.4</v>
      </c>
      <c r="G1632">
        <v>8.9743589743589702E-2</v>
      </c>
      <c r="H1632" t="s">
        <v>82</v>
      </c>
    </row>
    <row r="1633" spans="1:8" x14ac:dyDescent="0.25">
      <c r="A1633" s="1">
        <v>44166</v>
      </c>
      <c r="B1633" t="s">
        <v>97</v>
      </c>
      <c r="C1633" t="s">
        <v>50</v>
      </c>
      <c r="D1633">
        <v>721</v>
      </c>
      <c r="E1633">
        <v>662.55</v>
      </c>
      <c r="F1633">
        <v>58.449999999999903</v>
      </c>
      <c r="G1633">
        <v>8.8219756999471599E-2</v>
      </c>
      <c r="H1633" t="s">
        <v>82</v>
      </c>
    </row>
    <row r="1634" spans="1:8" x14ac:dyDescent="0.25">
      <c r="A1634" s="1">
        <v>43466</v>
      </c>
      <c r="B1634" t="s">
        <v>81</v>
      </c>
      <c r="C1634" t="s">
        <v>9</v>
      </c>
      <c r="D1634">
        <v>4818</v>
      </c>
      <c r="E1634">
        <v>4818</v>
      </c>
      <c r="F1634">
        <v>0</v>
      </c>
      <c r="G1634">
        <v>0</v>
      </c>
      <c r="H1634" t="s">
        <v>83</v>
      </c>
    </row>
    <row r="1635" spans="1:8" x14ac:dyDescent="0.25">
      <c r="A1635" s="1">
        <v>43466</v>
      </c>
      <c r="B1635" t="s">
        <v>81</v>
      </c>
      <c r="C1635" t="s">
        <v>10</v>
      </c>
      <c r="D1635">
        <v>3285</v>
      </c>
      <c r="E1635">
        <v>3285</v>
      </c>
      <c r="F1635">
        <v>0</v>
      </c>
      <c r="G1635">
        <v>0</v>
      </c>
      <c r="H1635" t="s">
        <v>83</v>
      </c>
    </row>
    <row r="1636" spans="1:8" x14ac:dyDescent="0.25">
      <c r="A1636" s="1">
        <v>43466</v>
      </c>
      <c r="B1636" t="s">
        <v>81</v>
      </c>
      <c r="C1636" t="s">
        <v>11</v>
      </c>
      <c r="D1636">
        <v>3291</v>
      </c>
      <c r="E1636">
        <v>3291</v>
      </c>
      <c r="F1636">
        <v>0</v>
      </c>
      <c r="G1636">
        <v>0</v>
      </c>
      <c r="H1636" t="s">
        <v>83</v>
      </c>
    </row>
    <row r="1637" spans="1:8" x14ac:dyDescent="0.25">
      <c r="A1637" s="1">
        <v>43466</v>
      </c>
      <c r="B1637" t="s">
        <v>81</v>
      </c>
      <c r="C1637" t="s">
        <v>12</v>
      </c>
      <c r="D1637">
        <v>3434</v>
      </c>
      <c r="E1637">
        <v>3434</v>
      </c>
      <c r="F1637">
        <v>0</v>
      </c>
      <c r="G1637">
        <v>0</v>
      </c>
      <c r="H1637" t="s">
        <v>83</v>
      </c>
    </row>
    <row r="1638" spans="1:8" x14ac:dyDescent="0.25">
      <c r="A1638" s="1">
        <v>43466</v>
      </c>
      <c r="B1638" t="s">
        <v>81</v>
      </c>
      <c r="C1638" t="s">
        <v>13</v>
      </c>
      <c r="D1638">
        <v>4805</v>
      </c>
      <c r="E1638">
        <v>4805</v>
      </c>
      <c r="F1638">
        <v>0</v>
      </c>
      <c r="G1638">
        <v>0</v>
      </c>
      <c r="H1638" t="s">
        <v>83</v>
      </c>
    </row>
    <row r="1639" spans="1:8" x14ac:dyDescent="0.25">
      <c r="A1639" s="1">
        <v>43466</v>
      </c>
      <c r="B1639" t="s">
        <v>86</v>
      </c>
      <c r="C1639" t="s">
        <v>9</v>
      </c>
      <c r="D1639">
        <v>1108</v>
      </c>
      <c r="E1639">
        <v>1108</v>
      </c>
      <c r="F1639">
        <v>0</v>
      </c>
      <c r="G1639">
        <v>0</v>
      </c>
      <c r="H1639" t="s">
        <v>83</v>
      </c>
    </row>
    <row r="1640" spans="1:8" x14ac:dyDescent="0.25">
      <c r="A1640" s="1">
        <v>43466</v>
      </c>
      <c r="B1640" t="s">
        <v>86</v>
      </c>
      <c r="C1640" t="s">
        <v>10</v>
      </c>
      <c r="D1640">
        <v>1193</v>
      </c>
      <c r="E1640">
        <v>1193</v>
      </c>
      <c r="F1640">
        <v>0</v>
      </c>
      <c r="G1640">
        <v>0</v>
      </c>
      <c r="H1640" t="s">
        <v>83</v>
      </c>
    </row>
    <row r="1641" spans="1:8" x14ac:dyDescent="0.25">
      <c r="A1641" s="1">
        <v>43466</v>
      </c>
      <c r="B1641" t="s">
        <v>86</v>
      </c>
      <c r="C1641" t="s">
        <v>11</v>
      </c>
      <c r="D1641">
        <v>254</v>
      </c>
      <c r="E1641">
        <v>254</v>
      </c>
      <c r="F1641">
        <v>0</v>
      </c>
      <c r="G1641">
        <v>0</v>
      </c>
      <c r="H1641" t="s">
        <v>83</v>
      </c>
    </row>
    <row r="1642" spans="1:8" x14ac:dyDescent="0.25">
      <c r="A1642" s="1">
        <v>43466</v>
      </c>
      <c r="B1642" t="s">
        <v>86</v>
      </c>
      <c r="C1642" t="s">
        <v>12</v>
      </c>
      <c r="D1642">
        <v>108</v>
      </c>
      <c r="E1642">
        <v>108</v>
      </c>
      <c r="F1642">
        <v>0</v>
      </c>
      <c r="G1642">
        <v>0</v>
      </c>
      <c r="H1642" t="s">
        <v>83</v>
      </c>
    </row>
    <row r="1643" spans="1:8" x14ac:dyDescent="0.25">
      <c r="A1643" s="1">
        <v>43466</v>
      </c>
      <c r="B1643" t="s">
        <v>86</v>
      </c>
      <c r="C1643" t="s">
        <v>13</v>
      </c>
      <c r="D1643">
        <v>784</v>
      </c>
      <c r="E1643">
        <v>784</v>
      </c>
      <c r="F1643">
        <v>0</v>
      </c>
      <c r="G1643">
        <v>0</v>
      </c>
      <c r="H1643" t="s">
        <v>83</v>
      </c>
    </row>
    <row r="1644" spans="1:8" x14ac:dyDescent="0.25">
      <c r="A1644" s="1">
        <v>43466</v>
      </c>
      <c r="B1644" t="s">
        <v>87</v>
      </c>
      <c r="C1644" t="s">
        <v>9</v>
      </c>
      <c r="D1644">
        <v>478</v>
      </c>
      <c r="E1644">
        <v>478</v>
      </c>
      <c r="F1644">
        <v>0</v>
      </c>
      <c r="G1644">
        <v>0</v>
      </c>
      <c r="H1644" t="s">
        <v>83</v>
      </c>
    </row>
    <row r="1645" spans="1:8" x14ac:dyDescent="0.25">
      <c r="A1645" s="1">
        <v>43466</v>
      </c>
      <c r="B1645" t="s">
        <v>87</v>
      </c>
      <c r="C1645" t="s">
        <v>10</v>
      </c>
      <c r="D1645">
        <v>618</v>
      </c>
      <c r="E1645">
        <v>618</v>
      </c>
      <c r="F1645">
        <v>0</v>
      </c>
      <c r="G1645">
        <v>0</v>
      </c>
      <c r="H1645" t="s">
        <v>83</v>
      </c>
    </row>
    <row r="1646" spans="1:8" x14ac:dyDescent="0.25">
      <c r="A1646" s="1">
        <v>43466</v>
      </c>
      <c r="B1646" t="s">
        <v>87</v>
      </c>
      <c r="C1646" t="s">
        <v>11</v>
      </c>
      <c r="D1646">
        <v>714</v>
      </c>
      <c r="E1646">
        <v>714</v>
      </c>
      <c r="F1646">
        <v>0</v>
      </c>
      <c r="G1646">
        <v>0</v>
      </c>
      <c r="H1646" t="s">
        <v>83</v>
      </c>
    </row>
    <row r="1647" spans="1:8" x14ac:dyDescent="0.25">
      <c r="A1647" s="1">
        <v>43466</v>
      </c>
      <c r="B1647" t="s">
        <v>87</v>
      </c>
      <c r="C1647" t="s">
        <v>12</v>
      </c>
      <c r="D1647">
        <v>451</v>
      </c>
      <c r="E1647">
        <v>451</v>
      </c>
      <c r="F1647">
        <v>0</v>
      </c>
      <c r="G1647">
        <v>0</v>
      </c>
      <c r="H1647" t="s">
        <v>83</v>
      </c>
    </row>
    <row r="1648" spans="1:8" x14ac:dyDescent="0.25">
      <c r="A1648" s="1">
        <v>43466</v>
      </c>
      <c r="B1648" t="s">
        <v>87</v>
      </c>
      <c r="C1648" t="s">
        <v>13</v>
      </c>
      <c r="D1648">
        <v>488</v>
      </c>
      <c r="E1648">
        <v>488</v>
      </c>
      <c r="F1648">
        <v>0</v>
      </c>
      <c r="G1648">
        <v>0</v>
      </c>
      <c r="H1648" t="s">
        <v>83</v>
      </c>
    </row>
    <row r="1649" spans="1:8" x14ac:dyDescent="0.25">
      <c r="A1649" s="1">
        <v>43466</v>
      </c>
      <c r="B1649" t="s">
        <v>89</v>
      </c>
      <c r="C1649" t="s">
        <v>9</v>
      </c>
      <c r="D1649">
        <v>480</v>
      </c>
      <c r="E1649">
        <v>480</v>
      </c>
      <c r="F1649">
        <v>0</v>
      </c>
      <c r="G1649">
        <v>0</v>
      </c>
      <c r="H1649" t="s">
        <v>83</v>
      </c>
    </row>
    <row r="1650" spans="1:8" x14ac:dyDescent="0.25">
      <c r="A1650" s="1">
        <v>43466</v>
      </c>
      <c r="B1650" t="s">
        <v>89</v>
      </c>
      <c r="C1650" t="s">
        <v>10</v>
      </c>
      <c r="D1650">
        <v>63</v>
      </c>
      <c r="E1650">
        <v>63</v>
      </c>
      <c r="F1650">
        <v>0</v>
      </c>
      <c r="G1650">
        <v>0</v>
      </c>
      <c r="H1650" t="s">
        <v>83</v>
      </c>
    </row>
    <row r="1651" spans="1:8" x14ac:dyDescent="0.25">
      <c r="A1651" s="1">
        <v>43466</v>
      </c>
      <c r="B1651" t="s">
        <v>89</v>
      </c>
      <c r="C1651" t="s">
        <v>11</v>
      </c>
      <c r="D1651">
        <v>163</v>
      </c>
      <c r="E1651">
        <v>163</v>
      </c>
      <c r="F1651">
        <v>0</v>
      </c>
      <c r="G1651">
        <v>0</v>
      </c>
      <c r="H1651" t="s">
        <v>83</v>
      </c>
    </row>
    <row r="1652" spans="1:8" x14ac:dyDescent="0.25">
      <c r="A1652" s="1">
        <v>43466</v>
      </c>
      <c r="B1652" t="s">
        <v>89</v>
      </c>
      <c r="C1652" t="s">
        <v>12</v>
      </c>
      <c r="D1652">
        <v>111</v>
      </c>
      <c r="E1652">
        <v>111</v>
      </c>
      <c r="F1652">
        <v>0</v>
      </c>
      <c r="G1652">
        <v>0</v>
      </c>
      <c r="H1652" t="s">
        <v>83</v>
      </c>
    </row>
    <row r="1653" spans="1:8" x14ac:dyDescent="0.25">
      <c r="A1653" s="1">
        <v>43466</v>
      </c>
      <c r="B1653" t="s">
        <v>89</v>
      </c>
      <c r="C1653" t="s">
        <v>13</v>
      </c>
      <c r="D1653">
        <v>244</v>
      </c>
      <c r="E1653">
        <v>244</v>
      </c>
      <c r="F1653">
        <v>0</v>
      </c>
      <c r="G1653">
        <v>0</v>
      </c>
      <c r="H1653" t="s">
        <v>83</v>
      </c>
    </row>
    <row r="1654" spans="1:8" x14ac:dyDescent="0.25">
      <c r="A1654" s="1">
        <v>43466</v>
      </c>
      <c r="B1654" t="s">
        <v>90</v>
      </c>
      <c r="C1654" t="s">
        <v>9</v>
      </c>
      <c r="D1654">
        <v>88</v>
      </c>
      <c r="E1654">
        <v>88</v>
      </c>
      <c r="F1654">
        <v>0</v>
      </c>
      <c r="G1654">
        <v>0</v>
      </c>
      <c r="H1654" t="s">
        <v>83</v>
      </c>
    </row>
    <row r="1655" spans="1:8" x14ac:dyDescent="0.25">
      <c r="A1655" s="1">
        <v>43466</v>
      </c>
      <c r="B1655" t="s">
        <v>90</v>
      </c>
      <c r="C1655" t="s">
        <v>10</v>
      </c>
      <c r="D1655">
        <v>86</v>
      </c>
      <c r="E1655">
        <v>86</v>
      </c>
      <c r="F1655">
        <v>0</v>
      </c>
      <c r="G1655">
        <v>0</v>
      </c>
      <c r="H1655" t="s">
        <v>83</v>
      </c>
    </row>
    <row r="1656" spans="1:8" x14ac:dyDescent="0.25">
      <c r="A1656" s="1">
        <v>43466</v>
      </c>
      <c r="B1656" t="s">
        <v>90</v>
      </c>
      <c r="C1656" t="s">
        <v>11</v>
      </c>
      <c r="D1656">
        <v>121</v>
      </c>
      <c r="E1656">
        <v>121</v>
      </c>
      <c r="F1656">
        <v>0</v>
      </c>
      <c r="G1656">
        <v>0</v>
      </c>
      <c r="H1656" t="s">
        <v>83</v>
      </c>
    </row>
    <row r="1657" spans="1:8" x14ac:dyDescent="0.25">
      <c r="A1657" s="1">
        <v>43466</v>
      </c>
      <c r="B1657" t="s">
        <v>90</v>
      </c>
      <c r="C1657" t="s">
        <v>12</v>
      </c>
      <c r="D1657">
        <v>216</v>
      </c>
      <c r="E1657">
        <v>216</v>
      </c>
      <c r="F1657">
        <v>0</v>
      </c>
      <c r="G1657">
        <v>0</v>
      </c>
      <c r="H1657" t="s">
        <v>83</v>
      </c>
    </row>
    <row r="1658" spans="1:8" x14ac:dyDescent="0.25">
      <c r="A1658" s="1">
        <v>43466</v>
      </c>
      <c r="B1658" t="s">
        <v>90</v>
      </c>
      <c r="C1658" t="s">
        <v>13</v>
      </c>
      <c r="D1658">
        <v>504</v>
      </c>
      <c r="E1658">
        <v>504</v>
      </c>
      <c r="F1658">
        <v>0</v>
      </c>
      <c r="G1658">
        <v>0</v>
      </c>
      <c r="H1658" t="s">
        <v>83</v>
      </c>
    </row>
    <row r="1659" spans="1:8" x14ac:dyDescent="0.25">
      <c r="A1659" s="1">
        <v>43466</v>
      </c>
      <c r="B1659" t="s">
        <v>92</v>
      </c>
      <c r="C1659" t="s">
        <v>9</v>
      </c>
      <c r="D1659">
        <v>574</v>
      </c>
      <c r="E1659">
        <v>574</v>
      </c>
      <c r="F1659">
        <v>0</v>
      </c>
      <c r="G1659">
        <v>0</v>
      </c>
      <c r="H1659" t="s">
        <v>83</v>
      </c>
    </row>
    <row r="1660" spans="1:8" x14ac:dyDescent="0.25">
      <c r="A1660" s="1">
        <v>43466</v>
      </c>
      <c r="B1660" t="s">
        <v>92</v>
      </c>
      <c r="C1660" t="s">
        <v>10</v>
      </c>
      <c r="D1660">
        <v>240</v>
      </c>
      <c r="E1660">
        <v>240</v>
      </c>
      <c r="F1660">
        <v>0</v>
      </c>
      <c r="G1660">
        <v>0</v>
      </c>
      <c r="H1660" t="s">
        <v>83</v>
      </c>
    </row>
    <row r="1661" spans="1:8" x14ac:dyDescent="0.25">
      <c r="A1661" s="1">
        <v>43466</v>
      </c>
      <c r="B1661" t="s">
        <v>92</v>
      </c>
      <c r="C1661" t="s">
        <v>11</v>
      </c>
      <c r="D1661">
        <v>622</v>
      </c>
      <c r="E1661">
        <v>622</v>
      </c>
      <c r="F1661">
        <v>0</v>
      </c>
      <c r="G1661">
        <v>0</v>
      </c>
      <c r="H1661" t="s">
        <v>83</v>
      </c>
    </row>
    <row r="1662" spans="1:8" x14ac:dyDescent="0.25">
      <c r="A1662" s="1">
        <v>43466</v>
      </c>
      <c r="B1662" t="s">
        <v>92</v>
      </c>
      <c r="C1662" t="s">
        <v>12</v>
      </c>
      <c r="D1662">
        <v>1347</v>
      </c>
      <c r="E1662">
        <v>1347</v>
      </c>
      <c r="F1662">
        <v>0</v>
      </c>
      <c r="G1662">
        <v>0</v>
      </c>
      <c r="H1662" t="s">
        <v>83</v>
      </c>
    </row>
    <row r="1663" spans="1:8" x14ac:dyDescent="0.25">
      <c r="A1663" s="1">
        <v>43466</v>
      </c>
      <c r="B1663" t="s">
        <v>92</v>
      </c>
      <c r="C1663" t="s">
        <v>13</v>
      </c>
      <c r="D1663">
        <v>246</v>
      </c>
      <c r="E1663">
        <v>246</v>
      </c>
      <c r="F1663">
        <v>0</v>
      </c>
      <c r="G1663">
        <v>0</v>
      </c>
      <c r="H1663" t="s">
        <v>83</v>
      </c>
    </row>
    <row r="1664" spans="1:8" x14ac:dyDescent="0.25">
      <c r="A1664" s="1">
        <v>43466</v>
      </c>
      <c r="B1664" t="s">
        <v>93</v>
      </c>
      <c r="C1664" t="s">
        <v>9</v>
      </c>
      <c r="D1664">
        <v>487</v>
      </c>
      <c r="E1664">
        <v>487</v>
      </c>
      <c r="F1664">
        <v>0</v>
      </c>
      <c r="G1664">
        <v>0</v>
      </c>
      <c r="H1664" t="s">
        <v>83</v>
      </c>
    </row>
    <row r="1665" spans="1:8" x14ac:dyDescent="0.25">
      <c r="A1665" s="1">
        <v>43466</v>
      </c>
      <c r="B1665" t="s">
        <v>93</v>
      </c>
      <c r="C1665" t="s">
        <v>10</v>
      </c>
      <c r="D1665">
        <v>201</v>
      </c>
      <c r="E1665">
        <v>201</v>
      </c>
      <c r="F1665">
        <v>0</v>
      </c>
      <c r="G1665">
        <v>0</v>
      </c>
      <c r="H1665" t="s">
        <v>83</v>
      </c>
    </row>
    <row r="1666" spans="1:8" x14ac:dyDescent="0.25">
      <c r="A1666" s="1">
        <v>43466</v>
      </c>
      <c r="B1666" t="s">
        <v>93</v>
      </c>
      <c r="C1666" t="s">
        <v>11</v>
      </c>
      <c r="D1666">
        <v>33</v>
      </c>
      <c r="E1666">
        <v>33</v>
      </c>
      <c r="F1666">
        <v>0</v>
      </c>
      <c r="G1666">
        <v>0</v>
      </c>
      <c r="H1666" t="s">
        <v>83</v>
      </c>
    </row>
    <row r="1667" spans="1:8" x14ac:dyDescent="0.25">
      <c r="A1667" s="1">
        <v>43466</v>
      </c>
      <c r="B1667" t="s">
        <v>93</v>
      </c>
      <c r="C1667" t="s">
        <v>12</v>
      </c>
      <c r="D1667">
        <v>19</v>
      </c>
      <c r="E1667">
        <v>19</v>
      </c>
      <c r="F1667">
        <v>0</v>
      </c>
      <c r="G1667">
        <v>0</v>
      </c>
      <c r="H1667" t="s">
        <v>83</v>
      </c>
    </row>
    <row r="1668" spans="1:8" x14ac:dyDescent="0.25">
      <c r="A1668" s="1">
        <v>43466</v>
      </c>
      <c r="B1668" t="s">
        <v>93</v>
      </c>
      <c r="C1668" t="s">
        <v>13</v>
      </c>
      <c r="D1668">
        <v>305</v>
      </c>
      <c r="E1668">
        <v>305</v>
      </c>
      <c r="F1668">
        <v>0</v>
      </c>
      <c r="G1668">
        <v>0</v>
      </c>
      <c r="H1668" t="s">
        <v>83</v>
      </c>
    </row>
    <row r="1669" spans="1:8" x14ac:dyDescent="0.25">
      <c r="A1669" s="1">
        <v>43466</v>
      </c>
      <c r="B1669" t="s">
        <v>94</v>
      </c>
      <c r="C1669" t="s">
        <v>9</v>
      </c>
      <c r="D1669">
        <v>61</v>
      </c>
      <c r="E1669">
        <v>61</v>
      </c>
      <c r="F1669">
        <v>0</v>
      </c>
      <c r="G1669">
        <v>0</v>
      </c>
      <c r="H1669" t="s">
        <v>83</v>
      </c>
    </row>
    <row r="1670" spans="1:8" x14ac:dyDescent="0.25">
      <c r="A1670" s="1">
        <v>43466</v>
      </c>
      <c r="B1670" t="s">
        <v>94</v>
      </c>
      <c r="C1670" t="s">
        <v>10</v>
      </c>
      <c r="D1670">
        <v>157</v>
      </c>
      <c r="E1670">
        <v>157</v>
      </c>
      <c r="F1670">
        <v>0</v>
      </c>
      <c r="G1670">
        <v>0</v>
      </c>
      <c r="H1670" t="s">
        <v>83</v>
      </c>
    </row>
    <row r="1671" spans="1:8" x14ac:dyDescent="0.25">
      <c r="A1671" s="1">
        <v>43466</v>
      </c>
      <c r="B1671" t="s">
        <v>94</v>
      </c>
      <c r="C1671" t="s">
        <v>11</v>
      </c>
      <c r="D1671">
        <v>256</v>
      </c>
      <c r="E1671">
        <v>256</v>
      </c>
      <c r="F1671">
        <v>0</v>
      </c>
      <c r="G1671">
        <v>0</v>
      </c>
      <c r="H1671" t="s">
        <v>83</v>
      </c>
    </row>
    <row r="1672" spans="1:8" x14ac:dyDescent="0.25">
      <c r="A1672" s="1">
        <v>43466</v>
      </c>
      <c r="B1672" t="s">
        <v>94</v>
      </c>
      <c r="C1672" t="s">
        <v>12</v>
      </c>
      <c r="D1672">
        <v>341</v>
      </c>
      <c r="E1672">
        <v>341</v>
      </c>
      <c r="F1672">
        <v>0</v>
      </c>
      <c r="G1672">
        <v>0</v>
      </c>
      <c r="H1672" t="s">
        <v>83</v>
      </c>
    </row>
    <row r="1673" spans="1:8" x14ac:dyDescent="0.25">
      <c r="A1673" s="1">
        <v>43466</v>
      </c>
      <c r="B1673" t="s">
        <v>94</v>
      </c>
      <c r="C1673" t="s">
        <v>13</v>
      </c>
      <c r="D1673">
        <v>278</v>
      </c>
      <c r="E1673">
        <v>278</v>
      </c>
      <c r="F1673">
        <v>0</v>
      </c>
      <c r="G1673">
        <v>0</v>
      </c>
      <c r="H1673" t="s">
        <v>83</v>
      </c>
    </row>
    <row r="1674" spans="1:8" x14ac:dyDescent="0.25">
      <c r="A1674" s="1">
        <v>43466</v>
      </c>
      <c r="B1674" t="s">
        <v>95</v>
      </c>
      <c r="C1674" t="s">
        <v>9</v>
      </c>
      <c r="D1674">
        <v>1047</v>
      </c>
      <c r="E1674">
        <v>1047</v>
      </c>
      <c r="F1674">
        <v>0</v>
      </c>
      <c r="G1674">
        <v>0</v>
      </c>
      <c r="H1674" t="s">
        <v>83</v>
      </c>
    </row>
    <row r="1675" spans="1:8" x14ac:dyDescent="0.25">
      <c r="A1675" s="1">
        <v>43466</v>
      </c>
      <c r="B1675" t="s">
        <v>95</v>
      </c>
      <c r="C1675" t="s">
        <v>10</v>
      </c>
      <c r="D1675">
        <v>479</v>
      </c>
      <c r="E1675">
        <v>479</v>
      </c>
      <c r="F1675">
        <v>0</v>
      </c>
      <c r="G1675">
        <v>0</v>
      </c>
      <c r="H1675" t="s">
        <v>83</v>
      </c>
    </row>
    <row r="1676" spans="1:8" x14ac:dyDescent="0.25">
      <c r="A1676" s="1">
        <v>43466</v>
      </c>
      <c r="B1676" t="s">
        <v>95</v>
      </c>
      <c r="C1676" t="s">
        <v>11</v>
      </c>
      <c r="D1676">
        <v>851</v>
      </c>
      <c r="E1676">
        <v>851</v>
      </c>
      <c r="F1676">
        <v>0</v>
      </c>
      <c r="G1676">
        <v>0</v>
      </c>
      <c r="H1676" t="s">
        <v>83</v>
      </c>
    </row>
    <row r="1677" spans="1:8" x14ac:dyDescent="0.25">
      <c r="A1677" s="1">
        <v>43466</v>
      </c>
      <c r="B1677" t="s">
        <v>95</v>
      </c>
      <c r="C1677" t="s">
        <v>12</v>
      </c>
      <c r="D1677">
        <v>500</v>
      </c>
      <c r="E1677">
        <v>500</v>
      </c>
      <c r="F1677">
        <v>0</v>
      </c>
      <c r="G1677">
        <v>0</v>
      </c>
      <c r="H1677" t="s">
        <v>83</v>
      </c>
    </row>
    <row r="1678" spans="1:8" x14ac:dyDescent="0.25">
      <c r="A1678" s="1">
        <v>43466</v>
      </c>
      <c r="B1678" t="s">
        <v>95</v>
      </c>
      <c r="C1678" t="s">
        <v>13</v>
      </c>
      <c r="D1678">
        <v>1044</v>
      </c>
      <c r="E1678">
        <v>1044</v>
      </c>
      <c r="F1678">
        <v>0</v>
      </c>
      <c r="G1678">
        <v>0</v>
      </c>
      <c r="H1678" t="s">
        <v>83</v>
      </c>
    </row>
    <row r="1679" spans="1:8" x14ac:dyDescent="0.25">
      <c r="A1679" s="1">
        <v>43466</v>
      </c>
      <c r="B1679" t="s">
        <v>96</v>
      </c>
      <c r="C1679" t="s">
        <v>9</v>
      </c>
      <c r="D1679">
        <v>37</v>
      </c>
      <c r="E1679">
        <v>37</v>
      </c>
      <c r="F1679">
        <v>0</v>
      </c>
      <c r="G1679">
        <v>0</v>
      </c>
      <c r="H1679" t="s">
        <v>83</v>
      </c>
    </row>
    <row r="1680" spans="1:8" x14ac:dyDescent="0.25">
      <c r="A1680" s="1">
        <v>43466</v>
      </c>
      <c r="B1680" t="s">
        <v>96</v>
      </c>
      <c r="C1680" t="s">
        <v>10</v>
      </c>
      <c r="D1680">
        <v>53</v>
      </c>
      <c r="E1680">
        <v>53</v>
      </c>
      <c r="F1680">
        <v>0</v>
      </c>
      <c r="G1680">
        <v>0</v>
      </c>
      <c r="H1680" t="s">
        <v>83</v>
      </c>
    </row>
    <row r="1681" spans="1:8" x14ac:dyDescent="0.25">
      <c r="A1681" s="1">
        <v>43466</v>
      </c>
      <c r="B1681" t="s">
        <v>96</v>
      </c>
      <c r="C1681" t="s">
        <v>11</v>
      </c>
      <c r="D1681">
        <v>89</v>
      </c>
      <c r="E1681">
        <v>89</v>
      </c>
      <c r="F1681">
        <v>0</v>
      </c>
      <c r="G1681">
        <v>0</v>
      </c>
      <c r="H1681" t="s">
        <v>83</v>
      </c>
    </row>
    <row r="1682" spans="1:8" x14ac:dyDescent="0.25">
      <c r="A1682" s="1">
        <v>43466</v>
      </c>
      <c r="B1682" t="s">
        <v>96</v>
      </c>
      <c r="C1682" t="s">
        <v>12</v>
      </c>
      <c r="D1682">
        <v>223</v>
      </c>
      <c r="E1682">
        <v>223</v>
      </c>
      <c r="F1682">
        <v>0</v>
      </c>
      <c r="G1682">
        <v>0</v>
      </c>
      <c r="H1682" t="s">
        <v>83</v>
      </c>
    </row>
    <row r="1683" spans="1:8" x14ac:dyDescent="0.25">
      <c r="A1683" s="1">
        <v>43466</v>
      </c>
      <c r="B1683" t="s">
        <v>96</v>
      </c>
      <c r="C1683" t="s">
        <v>13</v>
      </c>
      <c r="D1683">
        <v>243</v>
      </c>
      <c r="E1683">
        <v>243</v>
      </c>
      <c r="F1683">
        <v>0</v>
      </c>
      <c r="G1683">
        <v>0</v>
      </c>
      <c r="H1683" t="s">
        <v>83</v>
      </c>
    </row>
    <row r="1684" spans="1:8" x14ac:dyDescent="0.25">
      <c r="A1684" s="1">
        <v>43466</v>
      </c>
      <c r="B1684" t="s">
        <v>97</v>
      </c>
      <c r="C1684" t="s">
        <v>9</v>
      </c>
      <c r="D1684">
        <v>458</v>
      </c>
      <c r="E1684">
        <v>458</v>
      </c>
      <c r="F1684">
        <v>0</v>
      </c>
      <c r="G1684">
        <v>0</v>
      </c>
      <c r="H1684" t="s">
        <v>83</v>
      </c>
    </row>
    <row r="1685" spans="1:8" x14ac:dyDescent="0.25">
      <c r="A1685" s="1">
        <v>43466</v>
      </c>
      <c r="B1685" t="s">
        <v>97</v>
      </c>
      <c r="C1685" t="s">
        <v>10</v>
      </c>
      <c r="D1685">
        <v>195</v>
      </c>
      <c r="E1685">
        <v>195</v>
      </c>
      <c r="F1685">
        <v>0</v>
      </c>
      <c r="G1685">
        <v>0</v>
      </c>
      <c r="H1685" t="s">
        <v>83</v>
      </c>
    </row>
    <row r="1686" spans="1:8" x14ac:dyDescent="0.25">
      <c r="A1686" s="1">
        <v>43466</v>
      </c>
      <c r="B1686" t="s">
        <v>97</v>
      </c>
      <c r="C1686" t="s">
        <v>11</v>
      </c>
      <c r="D1686">
        <v>188</v>
      </c>
      <c r="E1686">
        <v>188</v>
      </c>
      <c r="F1686">
        <v>0</v>
      </c>
      <c r="G1686">
        <v>0</v>
      </c>
      <c r="H1686" t="s">
        <v>83</v>
      </c>
    </row>
    <row r="1687" spans="1:8" x14ac:dyDescent="0.25">
      <c r="A1687" s="1">
        <v>43466</v>
      </c>
      <c r="B1687" t="s">
        <v>97</v>
      </c>
      <c r="C1687" t="s">
        <v>12</v>
      </c>
      <c r="D1687">
        <v>118</v>
      </c>
      <c r="E1687">
        <v>118</v>
      </c>
      <c r="F1687">
        <v>0</v>
      </c>
      <c r="G1687">
        <v>0</v>
      </c>
      <c r="H1687" t="s">
        <v>83</v>
      </c>
    </row>
    <row r="1688" spans="1:8" x14ac:dyDescent="0.25">
      <c r="A1688" s="1">
        <v>43466</v>
      </c>
      <c r="B1688" t="s">
        <v>97</v>
      </c>
      <c r="C1688" t="s">
        <v>13</v>
      </c>
      <c r="D1688">
        <v>669</v>
      </c>
      <c r="E1688">
        <v>669</v>
      </c>
      <c r="F1688">
        <v>0</v>
      </c>
      <c r="G1688">
        <v>0</v>
      </c>
      <c r="H1688" t="s">
        <v>83</v>
      </c>
    </row>
    <row r="1689" spans="1:8" x14ac:dyDescent="0.25">
      <c r="A1689" s="1">
        <v>43497</v>
      </c>
      <c r="B1689" t="s">
        <v>81</v>
      </c>
      <c r="C1689" t="s">
        <v>9</v>
      </c>
      <c r="D1689">
        <v>4439</v>
      </c>
      <c r="E1689">
        <v>4439</v>
      </c>
      <c r="F1689">
        <v>0</v>
      </c>
      <c r="G1689">
        <v>0</v>
      </c>
      <c r="H1689" t="s">
        <v>83</v>
      </c>
    </row>
    <row r="1690" spans="1:8" x14ac:dyDescent="0.25">
      <c r="A1690" s="1">
        <v>43497</v>
      </c>
      <c r="B1690" t="s">
        <v>81</v>
      </c>
      <c r="C1690" t="s">
        <v>10</v>
      </c>
      <c r="D1690">
        <v>3008</v>
      </c>
      <c r="E1690">
        <v>3008</v>
      </c>
      <c r="F1690">
        <v>0</v>
      </c>
      <c r="G1690">
        <v>0</v>
      </c>
      <c r="H1690" t="s">
        <v>83</v>
      </c>
    </row>
    <row r="1691" spans="1:8" x14ac:dyDescent="0.25">
      <c r="A1691" s="1">
        <v>43497</v>
      </c>
      <c r="B1691" t="s">
        <v>81</v>
      </c>
      <c r="C1691" t="s">
        <v>11</v>
      </c>
      <c r="D1691">
        <v>3083</v>
      </c>
      <c r="E1691">
        <v>3083</v>
      </c>
      <c r="F1691">
        <v>0</v>
      </c>
      <c r="G1691">
        <v>0</v>
      </c>
      <c r="H1691" t="s">
        <v>83</v>
      </c>
    </row>
    <row r="1692" spans="1:8" x14ac:dyDescent="0.25">
      <c r="A1692" s="1">
        <v>43497</v>
      </c>
      <c r="B1692" t="s">
        <v>81</v>
      </c>
      <c r="C1692" t="s">
        <v>12</v>
      </c>
      <c r="D1692">
        <v>2958</v>
      </c>
      <c r="E1692">
        <v>2958</v>
      </c>
      <c r="F1692">
        <v>0</v>
      </c>
      <c r="G1692">
        <v>0</v>
      </c>
      <c r="H1692" t="s">
        <v>83</v>
      </c>
    </row>
    <row r="1693" spans="1:8" x14ac:dyDescent="0.25">
      <c r="A1693" s="1">
        <v>43497</v>
      </c>
      <c r="B1693" t="s">
        <v>81</v>
      </c>
      <c r="C1693" t="s">
        <v>13</v>
      </c>
      <c r="D1693">
        <v>4382</v>
      </c>
      <c r="E1693">
        <v>4382</v>
      </c>
      <c r="F1693">
        <v>0</v>
      </c>
      <c r="G1693">
        <v>0</v>
      </c>
      <c r="H1693" t="s">
        <v>83</v>
      </c>
    </row>
    <row r="1694" spans="1:8" x14ac:dyDescent="0.25">
      <c r="A1694" s="1">
        <v>43497</v>
      </c>
      <c r="B1694" t="s">
        <v>86</v>
      </c>
      <c r="C1694" t="s">
        <v>9</v>
      </c>
      <c r="D1694">
        <v>1056</v>
      </c>
      <c r="E1694">
        <v>1056</v>
      </c>
      <c r="F1694">
        <v>0</v>
      </c>
      <c r="G1694">
        <v>0</v>
      </c>
      <c r="H1694" t="s">
        <v>83</v>
      </c>
    </row>
    <row r="1695" spans="1:8" x14ac:dyDescent="0.25">
      <c r="A1695" s="1">
        <v>43497</v>
      </c>
      <c r="B1695" t="s">
        <v>86</v>
      </c>
      <c r="C1695" t="s">
        <v>10</v>
      </c>
      <c r="D1695">
        <v>1070</v>
      </c>
      <c r="E1695">
        <v>1070</v>
      </c>
      <c r="F1695">
        <v>0</v>
      </c>
      <c r="G1695">
        <v>0</v>
      </c>
      <c r="H1695" t="s">
        <v>83</v>
      </c>
    </row>
    <row r="1696" spans="1:8" x14ac:dyDescent="0.25">
      <c r="A1696" s="1">
        <v>43497</v>
      </c>
      <c r="B1696" t="s">
        <v>86</v>
      </c>
      <c r="C1696" t="s">
        <v>11</v>
      </c>
      <c r="D1696">
        <v>237</v>
      </c>
      <c r="E1696">
        <v>237</v>
      </c>
      <c r="F1696">
        <v>0</v>
      </c>
      <c r="G1696">
        <v>0</v>
      </c>
      <c r="H1696" t="s">
        <v>83</v>
      </c>
    </row>
    <row r="1697" spans="1:8" x14ac:dyDescent="0.25">
      <c r="A1697" s="1">
        <v>43497</v>
      </c>
      <c r="B1697" t="s">
        <v>86</v>
      </c>
      <c r="C1697" t="s">
        <v>12</v>
      </c>
      <c r="D1697">
        <v>89</v>
      </c>
      <c r="E1697">
        <v>89</v>
      </c>
      <c r="F1697">
        <v>0</v>
      </c>
      <c r="G1697">
        <v>0</v>
      </c>
      <c r="H1697" t="s">
        <v>83</v>
      </c>
    </row>
    <row r="1698" spans="1:8" x14ac:dyDescent="0.25">
      <c r="A1698" s="1">
        <v>43497</v>
      </c>
      <c r="B1698" t="s">
        <v>86</v>
      </c>
      <c r="C1698" t="s">
        <v>13</v>
      </c>
      <c r="D1698">
        <v>792</v>
      </c>
      <c r="E1698">
        <v>792</v>
      </c>
      <c r="F1698">
        <v>0</v>
      </c>
      <c r="G1698">
        <v>0</v>
      </c>
      <c r="H1698" t="s">
        <v>83</v>
      </c>
    </row>
    <row r="1699" spans="1:8" x14ac:dyDescent="0.25">
      <c r="A1699" s="1">
        <v>43497</v>
      </c>
      <c r="B1699" t="s">
        <v>87</v>
      </c>
      <c r="C1699" t="s">
        <v>9</v>
      </c>
      <c r="D1699">
        <v>409</v>
      </c>
      <c r="E1699">
        <v>409</v>
      </c>
      <c r="F1699">
        <v>0</v>
      </c>
      <c r="G1699">
        <v>0</v>
      </c>
      <c r="H1699" t="s">
        <v>83</v>
      </c>
    </row>
    <row r="1700" spans="1:8" x14ac:dyDescent="0.25">
      <c r="A1700" s="1">
        <v>43497</v>
      </c>
      <c r="B1700" t="s">
        <v>87</v>
      </c>
      <c r="C1700" t="s">
        <v>10</v>
      </c>
      <c r="D1700">
        <v>590</v>
      </c>
      <c r="E1700">
        <v>590</v>
      </c>
      <c r="F1700">
        <v>0</v>
      </c>
      <c r="G1700">
        <v>0</v>
      </c>
      <c r="H1700" t="s">
        <v>83</v>
      </c>
    </row>
    <row r="1701" spans="1:8" x14ac:dyDescent="0.25">
      <c r="A1701" s="1">
        <v>43497</v>
      </c>
      <c r="B1701" t="s">
        <v>87</v>
      </c>
      <c r="C1701" t="s">
        <v>11</v>
      </c>
      <c r="D1701">
        <v>674</v>
      </c>
      <c r="E1701">
        <v>674</v>
      </c>
      <c r="F1701">
        <v>0</v>
      </c>
      <c r="G1701">
        <v>0</v>
      </c>
      <c r="H1701" t="s">
        <v>83</v>
      </c>
    </row>
    <row r="1702" spans="1:8" x14ac:dyDescent="0.25">
      <c r="A1702" s="1">
        <v>43497</v>
      </c>
      <c r="B1702" t="s">
        <v>87</v>
      </c>
      <c r="C1702" t="s">
        <v>12</v>
      </c>
      <c r="D1702">
        <v>406</v>
      </c>
      <c r="E1702">
        <v>406</v>
      </c>
      <c r="F1702">
        <v>0</v>
      </c>
      <c r="G1702">
        <v>0</v>
      </c>
      <c r="H1702" t="s">
        <v>83</v>
      </c>
    </row>
    <row r="1703" spans="1:8" x14ac:dyDescent="0.25">
      <c r="A1703" s="1">
        <v>43497</v>
      </c>
      <c r="B1703" t="s">
        <v>87</v>
      </c>
      <c r="C1703" t="s">
        <v>13</v>
      </c>
      <c r="D1703">
        <v>464</v>
      </c>
      <c r="E1703">
        <v>464</v>
      </c>
      <c r="F1703">
        <v>0</v>
      </c>
      <c r="G1703">
        <v>0</v>
      </c>
      <c r="H1703" t="s">
        <v>83</v>
      </c>
    </row>
    <row r="1704" spans="1:8" x14ac:dyDescent="0.25">
      <c r="A1704" s="1">
        <v>43497</v>
      </c>
      <c r="B1704" t="s">
        <v>89</v>
      </c>
      <c r="C1704" t="s">
        <v>9</v>
      </c>
      <c r="D1704">
        <v>501</v>
      </c>
      <c r="E1704">
        <v>501</v>
      </c>
      <c r="F1704">
        <v>0</v>
      </c>
      <c r="G1704">
        <v>0</v>
      </c>
      <c r="H1704" t="s">
        <v>83</v>
      </c>
    </row>
    <row r="1705" spans="1:8" x14ac:dyDescent="0.25">
      <c r="A1705" s="1">
        <v>43497</v>
      </c>
      <c r="B1705" t="s">
        <v>89</v>
      </c>
      <c r="C1705" t="s">
        <v>10</v>
      </c>
      <c r="D1705">
        <v>65</v>
      </c>
      <c r="E1705">
        <v>65</v>
      </c>
      <c r="F1705">
        <v>0</v>
      </c>
      <c r="G1705">
        <v>0</v>
      </c>
      <c r="H1705" t="s">
        <v>83</v>
      </c>
    </row>
    <row r="1706" spans="1:8" x14ac:dyDescent="0.25">
      <c r="A1706" s="1">
        <v>43497</v>
      </c>
      <c r="B1706" t="s">
        <v>89</v>
      </c>
      <c r="C1706" t="s">
        <v>11</v>
      </c>
      <c r="D1706">
        <v>148</v>
      </c>
      <c r="E1706">
        <v>148</v>
      </c>
      <c r="F1706">
        <v>0</v>
      </c>
      <c r="G1706">
        <v>0</v>
      </c>
      <c r="H1706" t="s">
        <v>83</v>
      </c>
    </row>
    <row r="1707" spans="1:8" x14ac:dyDescent="0.25">
      <c r="A1707" s="1">
        <v>43497</v>
      </c>
      <c r="B1707" t="s">
        <v>89</v>
      </c>
      <c r="C1707" t="s">
        <v>12</v>
      </c>
      <c r="D1707">
        <v>100</v>
      </c>
      <c r="E1707">
        <v>100</v>
      </c>
      <c r="F1707">
        <v>0</v>
      </c>
      <c r="G1707">
        <v>0</v>
      </c>
      <c r="H1707" t="s">
        <v>83</v>
      </c>
    </row>
    <row r="1708" spans="1:8" x14ac:dyDescent="0.25">
      <c r="A1708" s="1">
        <v>43497</v>
      </c>
      <c r="B1708" t="s">
        <v>89</v>
      </c>
      <c r="C1708" t="s">
        <v>13</v>
      </c>
      <c r="D1708">
        <v>198</v>
      </c>
      <c r="E1708">
        <v>198</v>
      </c>
      <c r="F1708">
        <v>0</v>
      </c>
      <c r="G1708">
        <v>0</v>
      </c>
      <c r="H1708" t="s">
        <v>83</v>
      </c>
    </row>
    <row r="1709" spans="1:8" x14ac:dyDescent="0.25">
      <c r="A1709" s="1">
        <v>43497</v>
      </c>
      <c r="B1709" t="s">
        <v>90</v>
      </c>
      <c r="C1709" t="s">
        <v>9</v>
      </c>
      <c r="D1709">
        <v>64</v>
      </c>
      <c r="E1709">
        <v>64</v>
      </c>
      <c r="F1709">
        <v>0</v>
      </c>
      <c r="G1709">
        <v>0</v>
      </c>
      <c r="H1709" t="s">
        <v>83</v>
      </c>
    </row>
    <row r="1710" spans="1:8" x14ac:dyDescent="0.25">
      <c r="A1710" s="1">
        <v>43497</v>
      </c>
      <c r="B1710" t="s">
        <v>90</v>
      </c>
      <c r="C1710" t="s">
        <v>10</v>
      </c>
      <c r="D1710">
        <v>79</v>
      </c>
      <c r="E1710">
        <v>79</v>
      </c>
      <c r="F1710">
        <v>0</v>
      </c>
      <c r="G1710">
        <v>0</v>
      </c>
      <c r="H1710" t="s">
        <v>83</v>
      </c>
    </row>
    <row r="1711" spans="1:8" x14ac:dyDescent="0.25">
      <c r="A1711" s="1">
        <v>43497</v>
      </c>
      <c r="B1711" t="s">
        <v>90</v>
      </c>
      <c r="C1711" t="s">
        <v>11</v>
      </c>
      <c r="D1711">
        <v>93</v>
      </c>
      <c r="E1711">
        <v>93</v>
      </c>
      <c r="F1711">
        <v>0</v>
      </c>
      <c r="G1711">
        <v>0</v>
      </c>
      <c r="H1711" t="s">
        <v>83</v>
      </c>
    </row>
    <row r="1712" spans="1:8" x14ac:dyDescent="0.25">
      <c r="A1712" s="1">
        <v>43497</v>
      </c>
      <c r="B1712" t="s">
        <v>90</v>
      </c>
      <c r="C1712" t="s">
        <v>12</v>
      </c>
      <c r="D1712">
        <v>197</v>
      </c>
      <c r="E1712">
        <v>197</v>
      </c>
      <c r="F1712">
        <v>0</v>
      </c>
      <c r="G1712">
        <v>0</v>
      </c>
      <c r="H1712" t="s">
        <v>83</v>
      </c>
    </row>
    <row r="1713" spans="1:8" x14ac:dyDescent="0.25">
      <c r="A1713" s="1">
        <v>43497</v>
      </c>
      <c r="B1713" t="s">
        <v>90</v>
      </c>
      <c r="C1713" t="s">
        <v>13</v>
      </c>
      <c r="D1713">
        <v>459</v>
      </c>
      <c r="E1713">
        <v>459</v>
      </c>
      <c r="F1713">
        <v>0</v>
      </c>
      <c r="G1713">
        <v>0</v>
      </c>
      <c r="H1713" t="s">
        <v>83</v>
      </c>
    </row>
    <row r="1714" spans="1:8" x14ac:dyDescent="0.25">
      <c r="A1714" s="1">
        <v>43497</v>
      </c>
      <c r="B1714" t="s">
        <v>92</v>
      </c>
      <c r="C1714" t="s">
        <v>9</v>
      </c>
      <c r="D1714">
        <v>467</v>
      </c>
      <c r="E1714">
        <v>467</v>
      </c>
      <c r="F1714">
        <v>0</v>
      </c>
      <c r="G1714">
        <v>0</v>
      </c>
      <c r="H1714" t="s">
        <v>83</v>
      </c>
    </row>
    <row r="1715" spans="1:8" x14ac:dyDescent="0.25">
      <c r="A1715" s="1">
        <v>43497</v>
      </c>
      <c r="B1715" t="s">
        <v>92</v>
      </c>
      <c r="C1715" t="s">
        <v>10</v>
      </c>
      <c r="D1715">
        <v>213</v>
      </c>
      <c r="E1715">
        <v>213</v>
      </c>
      <c r="F1715">
        <v>0</v>
      </c>
      <c r="G1715">
        <v>0</v>
      </c>
      <c r="H1715" t="s">
        <v>83</v>
      </c>
    </row>
    <row r="1716" spans="1:8" x14ac:dyDescent="0.25">
      <c r="A1716" s="1">
        <v>43497</v>
      </c>
      <c r="B1716" t="s">
        <v>92</v>
      </c>
      <c r="C1716" t="s">
        <v>11</v>
      </c>
      <c r="D1716">
        <v>604</v>
      </c>
      <c r="E1716">
        <v>604</v>
      </c>
      <c r="F1716">
        <v>0</v>
      </c>
      <c r="G1716">
        <v>0</v>
      </c>
      <c r="H1716" t="s">
        <v>83</v>
      </c>
    </row>
    <row r="1717" spans="1:8" x14ac:dyDescent="0.25">
      <c r="A1717" s="1">
        <v>43497</v>
      </c>
      <c r="B1717" t="s">
        <v>92</v>
      </c>
      <c r="C1717" t="s">
        <v>12</v>
      </c>
      <c r="D1717">
        <v>1177</v>
      </c>
      <c r="E1717">
        <v>1177</v>
      </c>
      <c r="F1717">
        <v>0</v>
      </c>
      <c r="G1717">
        <v>0</v>
      </c>
      <c r="H1717" t="s">
        <v>83</v>
      </c>
    </row>
    <row r="1718" spans="1:8" x14ac:dyDescent="0.25">
      <c r="A1718" s="1">
        <v>43497</v>
      </c>
      <c r="B1718" t="s">
        <v>92</v>
      </c>
      <c r="C1718" t="s">
        <v>13</v>
      </c>
      <c r="D1718">
        <v>256</v>
      </c>
      <c r="E1718">
        <v>256</v>
      </c>
      <c r="F1718">
        <v>0</v>
      </c>
      <c r="G1718">
        <v>0</v>
      </c>
      <c r="H1718" t="s">
        <v>83</v>
      </c>
    </row>
    <row r="1719" spans="1:8" x14ac:dyDescent="0.25">
      <c r="A1719" s="1">
        <v>43497</v>
      </c>
      <c r="B1719" t="s">
        <v>93</v>
      </c>
      <c r="C1719" t="s">
        <v>9</v>
      </c>
      <c r="D1719">
        <v>416</v>
      </c>
      <c r="E1719">
        <v>416</v>
      </c>
      <c r="F1719">
        <v>0</v>
      </c>
      <c r="G1719">
        <v>0</v>
      </c>
      <c r="H1719" t="s">
        <v>83</v>
      </c>
    </row>
    <row r="1720" spans="1:8" x14ac:dyDescent="0.25">
      <c r="A1720" s="1">
        <v>43497</v>
      </c>
      <c r="B1720" t="s">
        <v>93</v>
      </c>
      <c r="C1720" t="s">
        <v>10</v>
      </c>
      <c r="D1720">
        <v>186</v>
      </c>
      <c r="E1720">
        <v>186</v>
      </c>
      <c r="F1720">
        <v>0</v>
      </c>
      <c r="G1720">
        <v>0</v>
      </c>
      <c r="H1720" t="s">
        <v>83</v>
      </c>
    </row>
    <row r="1721" spans="1:8" x14ac:dyDescent="0.25">
      <c r="A1721" s="1">
        <v>43497</v>
      </c>
      <c r="B1721" t="s">
        <v>93</v>
      </c>
      <c r="C1721" t="s">
        <v>11</v>
      </c>
      <c r="D1721">
        <v>32</v>
      </c>
      <c r="E1721">
        <v>32</v>
      </c>
      <c r="F1721">
        <v>0</v>
      </c>
      <c r="G1721">
        <v>0</v>
      </c>
      <c r="H1721" t="s">
        <v>83</v>
      </c>
    </row>
    <row r="1722" spans="1:8" x14ac:dyDescent="0.25">
      <c r="A1722" s="1">
        <v>43497</v>
      </c>
      <c r="B1722" t="s">
        <v>93</v>
      </c>
      <c r="C1722" t="s">
        <v>12</v>
      </c>
      <c r="D1722">
        <v>24</v>
      </c>
      <c r="E1722">
        <v>24</v>
      </c>
      <c r="F1722">
        <v>0</v>
      </c>
      <c r="G1722">
        <v>0</v>
      </c>
      <c r="H1722" t="s">
        <v>83</v>
      </c>
    </row>
    <row r="1723" spans="1:8" x14ac:dyDescent="0.25">
      <c r="A1723" s="1">
        <v>43497</v>
      </c>
      <c r="B1723" t="s">
        <v>93</v>
      </c>
      <c r="C1723" t="s">
        <v>13</v>
      </c>
      <c r="D1723">
        <v>271</v>
      </c>
      <c r="E1723">
        <v>271</v>
      </c>
      <c r="F1723">
        <v>0</v>
      </c>
      <c r="G1723">
        <v>0</v>
      </c>
      <c r="H1723" t="s">
        <v>83</v>
      </c>
    </row>
    <row r="1724" spans="1:8" x14ac:dyDescent="0.25">
      <c r="A1724" s="1">
        <v>43497</v>
      </c>
      <c r="B1724" t="s">
        <v>94</v>
      </c>
      <c r="C1724" t="s">
        <v>9</v>
      </c>
      <c r="D1724">
        <v>58</v>
      </c>
      <c r="E1724">
        <v>58</v>
      </c>
      <c r="F1724">
        <v>0</v>
      </c>
      <c r="G1724">
        <v>0</v>
      </c>
      <c r="H1724" t="s">
        <v>83</v>
      </c>
    </row>
    <row r="1725" spans="1:8" x14ac:dyDescent="0.25">
      <c r="A1725" s="1">
        <v>43497</v>
      </c>
      <c r="B1725" t="s">
        <v>94</v>
      </c>
      <c r="C1725" t="s">
        <v>10</v>
      </c>
      <c r="D1725">
        <v>125</v>
      </c>
      <c r="E1725">
        <v>125</v>
      </c>
      <c r="F1725">
        <v>0</v>
      </c>
      <c r="G1725">
        <v>0</v>
      </c>
      <c r="H1725" t="s">
        <v>83</v>
      </c>
    </row>
    <row r="1726" spans="1:8" x14ac:dyDescent="0.25">
      <c r="A1726" s="1">
        <v>43497</v>
      </c>
      <c r="B1726" t="s">
        <v>94</v>
      </c>
      <c r="C1726" t="s">
        <v>11</v>
      </c>
      <c r="D1726">
        <v>201</v>
      </c>
      <c r="E1726">
        <v>201</v>
      </c>
      <c r="F1726">
        <v>0</v>
      </c>
      <c r="G1726">
        <v>0</v>
      </c>
      <c r="H1726" t="s">
        <v>83</v>
      </c>
    </row>
    <row r="1727" spans="1:8" x14ac:dyDescent="0.25">
      <c r="A1727" s="1">
        <v>43497</v>
      </c>
      <c r="B1727" t="s">
        <v>94</v>
      </c>
      <c r="C1727" t="s">
        <v>12</v>
      </c>
      <c r="D1727">
        <v>234</v>
      </c>
      <c r="E1727">
        <v>234</v>
      </c>
      <c r="F1727">
        <v>0</v>
      </c>
      <c r="G1727">
        <v>0</v>
      </c>
      <c r="H1727" t="s">
        <v>83</v>
      </c>
    </row>
    <row r="1728" spans="1:8" x14ac:dyDescent="0.25">
      <c r="A1728" s="1">
        <v>43497</v>
      </c>
      <c r="B1728" t="s">
        <v>94</v>
      </c>
      <c r="C1728" t="s">
        <v>13</v>
      </c>
      <c r="D1728">
        <v>240</v>
      </c>
      <c r="E1728">
        <v>240</v>
      </c>
      <c r="F1728">
        <v>0</v>
      </c>
      <c r="G1728">
        <v>0</v>
      </c>
      <c r="H1728" t="s">
        <v>83</v>
      </c>
    </row>
    <row r="1729" spans="1:8" x14ac:dyDescent="0.25">
      <c r="A1729" s="1">
        <v>43497</v>
      </c>
      <c r="B1729" t="s">
        <v>95</v>
      </c>
      <c r="C1729" t="s">
        <v>9</v>
      </c>
      <c r="D1729">
        <v>1037</v>
      </c>
      <c r="E1729">
        <v>1037</v>
      </c>
      <c r="F1729">
        <v>0</v>
      </c>
      <c r="G1729">
        <v>0</v>
      </c>
      <c r="H1729" t="s">
        <v>83</v>
      </c>
    </row>
    <row r="1730" spans="1:8" x14ac:dyDescent="0.25">
      <c r="A1730" s="1">
        <v>43497</v>
      </c>
      <c r="B1730" t="s">
        <v>95</v>
      </c>
      <c r="C1730" t="s">
        <v>10</v>
      </c>
      <c r="D1730">
        <v>460</v>
      </c>
      <c r="E1730">
        <v>460</v>
      </c>
      <c r="F1730">
        <v>0</v>
      </c>
      <c r="G1730">
        <v>0</v>
      </c>
      <c r="H1730" t="s">
        <v>83</v>
      </c>
    </row>
    <row r="1731" spans="1:8" x14ac:dyDescent="0.25">
      <c r="A1731" s="1">
        <v>43497</v>
      </c>
      <c r="B1731" t="s">
        <v>95</v>
      </c>
      <c r="C1731" t="s">
        <v>11</v>
      </c>
      <c r="D1731">
        <v>866</v>
      </c>
      <c r="E1731">
        <v>866</v>
      </c>
      <c r="F1731">
        <v>0</v>
      </c>
      <c r="G1731">
        <v>0</v>
      </c>
      <c r="H1731" t="s">
        <v>83</v>
      </c>
    </row>
    <row r="1732" spans="1:8" x14ac:dyDescent="0.25">
      <c r="A1732" s="1">
        <v>43497</v>
      </c>
      <c r="B1732" t="s">
        <v>95</v>
      </c>
      <c r="C1732" t="s">
        <v>12</v>
      </c>
      <c r="D1732">
        <v>426</v>
      </c>
      <c r="E1732">
        <v>426</v>
      </c>
      <c r="F1732">
        <v>0</v>
      </c>
      <c r="G1732">
        <v>0</v>
      </c>
      <c r="H1732" t="s">
        <v>83</v>
      </c>
    </row>
    <row r="1733" spans="1:8" x14ac:dyDescent="0.25">
      <c r="A1733" s="1">
        <v>43497</v>
      </c>
      <c r="B1733" t="s">
        <v>95</v>
      </c>
      <c r="C1733" t="s">
        <v>13</v>
      </c>
      <c r="D1733">
        <v>887</v>
      </c>
      <c r="E1733">
        <v>887</v>
      </c>
      <c r="F1733">
        <v>0</v>
      </c>
      <c r="G1733">
        <v>0</v>
      </c>
      <c r="H1733" t="s">
        <v>83</v>
      </c>
    </row>
    <row r="1734" spans="1:8" x14ac:dyDescent="0.25">
      <c r="A1734" s="1">
        <v>43497</v>
      </c>
      <c r="B1734" t="s">
        <v>96</v>
      </c>
      <c r="C1734" t="s">
        <v>9</v>
      </c>
      <c r="D1734">
        <v>32</v>
      </c>
      <c r="E1734">
        <v>32</v>
      </c>
      <c r="F1734">
        <v>0</v>
      </c>
      <c r="G1734">
        <v>0</v>
      </c>
      <c r="H1734" t="s">
        <v>83</v>
      </c>
    </row>
    <row r="1735" spans="1:8" x14ac:dyDescent="0.25">
      <c r="A1735" s="1">
        <v>43497</v>
      </c>
      <c r="B1735" t="s">
        <v>96</v>
      </c>
      <c r="C1735" t="s">
        <v>10</v>
      </c>
      <c r="D1735">
        <v>48</v>
      </c>
      <c r="E1735">
        <v>48</v>
      </c>
      <c r="F1735">
        <v>0</v>
      </c>
      <c r="G1735">
        <v>0</v>
      </c>
      <c r="H1735" t="s">
        <v>83</v>
      </c>
    </row>
    <row r="1736" spans="1:8" x14ac:dyDescent="0.25">
      <c r="A1736" s="1">
        <v>43497</v>
      </c>
      <c r="B1736" t="s">
        <v>96</v>
      </c>
      <c r="C1736" t="s">
        <v>11</v>
      </c>
      <c r="D1736">
        <v>55</v>
      </c>
      <c r="E1736">
        <v>55</v>
      </c>
      <c r="F1736">
        <v>0</v>
      </c>
      <c r="G1736">
        <v>0</v>
      </c>
      <c r="H1736" t="s">
        <v>83</v>
      </c>
    </row>
    <row r="1737" spans="1:8" x14ac:dyDescent="0.25">
      <c r="A1737" s="1">
        <v>43497</v>
      </c>
      <c r="B1737" t="s">
        <v>96</v>
      </c>
      <c r="C1737" t="s">
        <v>12</v>
      </c>
      <c r="D1737">
        <v>206</v>
      </c>
      <c r="E1737">
        <v>206</v>
      </c>
      <c r="F1737">
        <v>0</v>
      </c>
      <c r="G1737">
        <v>0</v>
      </c>
      <c r="H1737" t="s">
        <v>83</v>
      </c>
    </row>
    <row r="1738" spans="1:8" x14ac:dyDescent="0.25">
      <c r="A1738" s="1">
        <v>43497</v>
      </c>
      <c r="B1738" t="s">
        <v>96</v>
      </c>
      <c r="C1738" t="s">
        <v>13</v>
      </c>
      <c r="D1738">
        <v>233</v>
      </c>
      <c r="E1738">
        <v>233</v>
      </c>
      <c r="F1738">
        <v>0</v>
      </c>
      <c r="G1738">
        <v>0</v>
      </c>
      <c r="H1738" t="s">
        <v>83</v>
      </c>
    </row>
    <row r="1739" spans="1:8" x14ac:dyDescent="0.25">
      <c r="A1739" s="1">
        <v>43497</v>
      </c>
      <c r="B1739" t="s">
        <v>97</v>
      </c>
      <c r="C1739" t="s">
        <v>9</v>
      </c>
      <c r="D1739">
        <v>399</v>
      </c>
      <c r="E1739">
        <v>399</v>
      </c>
      <c r="F1739">
        <v>0</v>
      </c>
      <c r="G1739">
        <v>0</v>
      </c>
      <c r="H1739" t="s">
        <v>83</v>
      </c>
    </row>
    <row r="1740" spans="1:8" x14ac:dyDescent="0.25">
      <c r="A1740" s="1">
        <v>43497</v>
      </c>
      <c r="B1740" t="s">
        <v>97</v>
      </c>
      <c r="C1740" t="s">
        <v>10</v>
      </c>
      <c r="D1740">
        <v>172</v>
      </c>
      <c r="E1740">
        <v>172</v>
      </c>
      <c r="F1740">
        <v>0</v>
      </c>
      <c r="G1740">
        <v>0</v>
      </c>
      <c r="H1740" t="s">
        <v>83</v>
      </c>
    </row>
    <row r="1741" spans="1:8" x14ac:dyDescent="0.25">
      <c r="A1741" s="1">
        <v>43497</v>
      </c>
      <c r="B1741" t="s">
        <v>97</v>
      </c>
      <c r="C1741" t="s">
        <v>11</v>
      </c>
      <c r="D1741">
        <v>173</v>
      </c>
      <c r="E1741">
        <v>173</v>
      </c>
      <c r="F1741">
        <v>0</v>
      </c>
      <c r="G1741">
        <v>0</v>
      </c>
      <c r="H1741" t="s">
        <v>83</v>
      </c>
    </row>
    <row r="1742" spans="1:8" x14ac:dyDescent="0.25">
      <c r="A1742" s="1">
        <v>43497</v>
      </c>
      <c r="B1742" t="s">
        <v>97</v>
      </c>
      <c r="C1742" t="s">
        <v>12</v>
      </c>
      <c r="D1742">
        <v>99</v>
      </c>
      <c r="E1742">
        <v>99</v>
      </c>
      <c r="F1742">
        <v>0</v>
      </c>
      <c r="G1742">
        <v>0</v>
      </c>
      <c r="H1742" t="s">
        <v>83</v>
      </c>
    </row>
    <row r="1743" spans="1:8" x14ac:dyDescent="0.25">
      <c r="A1743" s="1">
        <v>43497</v>
      </c>
      <c r="B1743" t="s">
        <v>97</v>
      </c>
      <c r="C1743" t="s">
        <v>13</v>
      </c>
      <c r="D1743">
        <v>582</v>
      </c>
      <c r="E1743">
        <v>582</v>
      </c>
      <c r="F1743">
        <v>0</v>
      </c>
      <c r="G1743">
        <v>0</v>
      </c>
      <c r="H1743" t="s">
        <v>83</v>
      </c>
    </row>
    <row r="1744" spans="1:8" x14ac:dyDescent="0.25">
      <c r="A1744" s="1">
        <v>43525</v>
      </c>
      <c r="B1744" t="s">
        <v>81</v>
      </c>
      <c r="C1744" t="s">
        <v>9</v>
      </c>
      <c r="D1744">
        <v>4737</v>
      </c>
      <c r="E1744">
        <v>4737</v>
      </c>
      <c r="F1744">
        <v>0</v>
      </c>
      <c r="G1744">
        <v>0</v>
      </c>
      <c r="H1744" t="s">
        <v>83</v>
      </c>
    </row>
    <row r="1745" spans="1:8" x14ac:dyDescent="0.25">
      <c r="A1745" s="1">
        <v>43525</v>
      </c>
      <c r="B1745" t="s">
        <v>81</v>
      </c>
      <c r="C1745" t="s">
        <v>10</v>
      </c>
      <c r="D1745">
        <v>3168</v>
      </c>
      <c r="E1745">
        <v>3168</v>
      </c>
      <c r="F1745">
        <v>0</v>
      </c>
      <c r="G1745">
        <v>0</v>
      </c>
      <c r="H1745" t="s">
        <v>83</v>
      </c>
    </row>
    <row r="1746" spans="1:8" x14ac:dyDescent="0.25">
      <c r="A1746" s="1">
        <v>43525</v>
      </c>
      <c r="B1746" t="s">
        <v>81</v>
      </c>
      <c r="C1746" t="s">
        <v>11</v>
      </c>
      <c r="D1746">
        <v>3170</v>
      </c>
      <c r="E1746">
        <v>3170</v>
      </c>
      <c r="F1746">
        <v>0</v>
      </c>
      <c r="G1746">
        <v>0</v>
      </c>
      <c r="H1746" t="s">
        <v>83</v>
      </c>
    </row>
    <row r="1747" spans="1:8" x14ac:dyDescent="0.25">
      <c r="A1747" s="1">
        <v>43525</v>
      </c>
      <c r="B1747" t="s">
        <v>81</v>
      </c>
      <c r="C1747" t="s">
        <v>12</v>
      </c>
      <c r="D1747">
        <v>3076</v>
      </c>
      <c r="E1747">
        <v>3076</v>
      </c>
      <c r="F1747">
        <v>0</v>
      </c>
      <c r="G1747">
        <v>0</v>
      </c>
      <c r="H1747" t="s">
        <v>83</v>
      </c>
    </row>
    <row r="1748" spans="1:8" x14ac:dyDescent="0.25">
      <c r="A1748" s="1">
        <v>43525</v>
      </c>
      <c r="B1748" t="s">
        <v>81</v>
      </c>
      <c r="C1748" t="s">
        <v>13</v>
      </c>
      <c r="D1748">
        <v>4634</v>
      </c>
      <c r="E1748">
        <v>4634</v>
      </c>
      <c r="F1748">
        <v>0</v>
      </c>
      <c r="G1748">
        <v>0</v>
      </c>
      <c r="H1748" t="s">
        <v>83</v>
      </c>
    </row>
    <row r="1749" spans="1:8" x14ac:dyDescent="0.25">
      <c r="A1749" s="1">
        <v>43525</v>
      </c>
      <c r="B1749" t="s">
        <v>86</v>
      </c>
      <c r="C1749" t="s">
        <v>9</v>
      </c>
      <c r="D1749">
        <v>1198</v>
      </c>
      <c r="E1749">
        <v>1198</v>
      </c>
      <c r="F1749">
        <v>0</v>
      </c>
      <c r="G1749">
        <v>0</v>
      </c>
      <c r="H1749" t="s">
        <v>83</v>
      </c>
    </row>
    <row r="1750" spans="1:8" x14ac:dyDescent="0.25">
      <c r="A1750" s="1">
        <v>43525</v>
      </c>
      <c r="B1750" t="s">
        <v>86</v>
      </c>
      <c r="C1750" t="s">
        <v>10</v>
      </c>
      <c r="D1750">
        <v>1144</v>
      </c>
      <c r="E1750">
        <v>1144</v>
      </c>
      <c r="F1750">
        <v>0</v>
      </c>
      <c r="G1750">
        <v>0</v>
      </c>
      <c r="H1750" t="s">
        <v>83</v>
      </c>
    </row>
    <row r="1751" spans="1:8" x14ac:dyDescent="0.25">
      <c r="A1751" s="1">
        <v>43525</v>
      </c>
      <c r="B1751" t="s">
        <v>86</v>
      </c>
      <c r="C1751" t="s">
        <v>11</v>
      </c>
      <c r="D1751">
        <v>257</v>
      </c>
      <c r="E1751">
        <v>257</v>
      </c>
      <c r="F1751">
        <v>0</v>
      </c>
      <c r="G1751">
        <v>0</v>
      </c>
      <c r="H1751" t="s">
        <v>83</v>
      </c>
    </row>
    <row r="1752" spans="1:8" x14ac:dyDescent="0.25">
      <c r="A1752" s="1">
        <v>43525</v>
      </c>
      <c r="B1752" t="s">
        <v>86</v>
      </c>
      <c r="C1752" t="s">
        <v>12</v>
      </c>
      <c r="D1752">
        <v>94</v>
      </c>
      <c r="E1752">
        <v>94</v>
      </c>
      <c r="F1752">
        <v>0</v>
      </c>
      <c r="G1752">
        <v>0</v>
      </c>
      <c r="H1752" t="s">
        <v>83</v>
      </c>
    </row>
    <row r="1753" spans="1:8" x14ac:dyDescent="0.25">
      <c r="A1753" s="1">
        <v>43525</v>
      </c>
      <c r="B1753" t="s">
        <v>86</v>
      </c>
      <c r="C1753" t="s">
        <v>13</v>
      </c>
      <c r="D1753">
        <v>826</v>
      </c>
      <c r="E1753">
        <v>826</v>
      </c>
      <c r="F1753">
        <v>0</v>
      </c>
      <c r="G1753">
        <v>0</v>
      </c>
      <c r="H1753" t="s">
        <v>83</v>
      </c>
    </row>
    <row r="1754" spans="1:8" x14ac:dyDescent="0.25">
      <c r="A1754" s="1">
        <v>43525</v>
      </c>
      <c r="B1754" t="s">
        <v>87</v>
      </c>
      <c r="C1754" t="s">
        <v>9</v>
      </c>
      <c r="D1754">
        <v>486</v>
      </c>
      <c r="E1754">
        <v>486</v>
      </c>
      <c r="F1754">
        <v>0</v>
      </c>
      <c r="G1754">
        <v>0</v>
      </c>
      <c r="H1754" t="s">
        <v>83</v>
      </c>
    </row>
    <row r="1755" spans="1:8" x14ac:dyDescent="0.25">
      <c r="A1755" s="1">
        <v>43525</v>
      </c>
      <c r="B1755" t="s">
        <v>87</v>
      </c>
      <c r="C1755" t="s">
        <v>10</v>
      </c>
      <c r="D1755">
        <v>582</v>
      </c>
      <c r="E1755">
        <v>582</v>
      </c>
      <c r="F1755">
        <v>0</v>
      </c>
      <c r="G1755">
        <v>0</v>
      </c>
      <c r="H1755" t="s">
        <v>83</v>
      </c>
    </row>
    <row r="1756" spans="1:8" x14ac:dyDescent="0.25">
      <c r="A1756" s="1">
        <v>43525</v>
      </c>
      <c r="B1756" t="s">
        <v>87</v>
      </c>
      <c r="C1756" t="s">
        <v>11</v>
      </c>
      <c r="D1756">
        <v>718</v>
      </c>
      <c r="E1756">
        <v>718</v>
      </c>
      <c r="F1756">
        <v>0</v>
      </c>
      <c r="G1756">
        <v>0</v>
      </c>
      <c r="H1756" t="s">
        <v>83</v>
      </c>
    </row>
    <row r="1757" spans="1:8" x14ac:dyDescent="0.25">
      <c r="A1757" s="1">
        <v>43525</v>
      </c>
      <c r="B1757" t="s">
        <v>87</v>
      </c>
      <c r="C1757" t="s">
        <v>12</v>
      </c>
      <c r="D1757">
        <v>423</v>
      </c>
      <c r="E1757">
        <v>423</v>
      </c>
      <c r="F1757">
        <v>0</v>
      </c>
      <c r="G1757">
        <v>0</v>
      </c>
      <c r="H1757" t="s">
        <v>83</v>
      </c>
    </row>
    <row r="1758" spans="1:8" x14ac:dyDescent="0.25">
      <c r="A1758" s="1">
        <v>43525</v>
      </c>
      <c r="B1758" t="s">
        <v>87</v>
      </c>
      <c r="C1758" t="s">
        <v>13</v>
      </c>
      <c r="D1758">
        <v>473</v>
      </c>
      <c r="E1758">
        <v>473</v>
      </c>
      <c r="F1758">
        <v>0</v>
      </c>
      <c r="G1758">
        <v>0</v>
      </c>
      <c r="H1758" t="s">
        <v>83</v>
      </c>
    </row>
    <row r="1759" spans="1:8" x14ac:dyDescent="0.25">
      <c r="A1759" s="1">
        <v>43525</v>
      </c>
      <c r="B1759" t="s">
        <v>89</v>
      </c>
      <c r="C1759" t="s">
        <v>9</v>
      </c>
      <c r="D1759">
        <v>496</v>
      </c>
      <c r="E1759">
        <v>496</v>
      </c>
      <c r="F1759">
        <v>0</v>
      </c>
      <c r="G1759">
        <v>0</v>
      </c>
      <c r="H1759" t="s">
        <v>83</v>
      </c>
    </row>
    <row r="1760" spans="1:8" x14ac:dyDescent="0.25">
      <c r="A1760" s="1">
        <v>43525</v>
      </c>
      <c r="B1760" t="s">
        <v>89</v>
      </c>
      <c r="C1760" t="s">
        <v>10</v>
      </c>
      <c r="D1760">
        <v>60</v>
      </c>
      <c r="E1760">
        <v>60</v>
      </c>
      <c r="F1760">
        <v>0</v>
      </c>
      <c r="G1760">
        <v>0</v>
      </c>
      <c r="H1760" t="s">
        <v>83</v>
      </c>
    </row>
    <row r="1761" spans="1:8" x14ac:dyDescent="0.25">
      <c r="A1761" s="1">
        <v>43525</v>
      </c>
      <c r="B1761" t="s">
        <v>89</v>
      </c>
      <c r="C1761" t="s">
        <v>11</v>
      </c>
      <c r="D1761">
        <v>166</v>
      </c>
      <c r="E1761">
        <v>166</v>
      </c>
      <c r="F1761">
        <v>0</v>
      </c>
      <c r="G1761">
        <v>0</v>
      </c>
      <c r="H1761" t="s">
        <v>83</v>
      </c>
    </row>
    <row r="1762" spans="1:8" x14ac:dyDescent="0.25">
      <c r="A1762" s="1">
        <v>43525</v>
      </c>
      <c r="B1762" t="s">
        <v>89</v>
      </c>
      <c r="C1762" t="s">
        <v>12</v>
      </c>
      <c r="D1762">
        <v>123</v>
      </c>
      <c r="E1762">
        <v>123</v>
      </c>
      <c r="F1762">
        <v>0</v>
      </c>
      <c r="G1762">
        <v>0</v>
      </c>
      <c r="H1762" t="s">
        <v>83</v>
      </c>
    </row>
    <row r="1763" spans="1:8" x14ac:dyDescent="0.25">
      <c r="A1763" s="1">
        <v>43525</v>
      </c>
      <c r="B1763" t="s">
        <v>89</v>
      </c>
      <c r="C1763" t="s">
        <v>13</v>
      </c>
      <c r="D1763">
        <v>202</v>
      </c>
      <c r="E1763">
        <v>202</v>
      </c>
      <c r="F1763">
        <v>0</v>
      </c>
      <c r="G1763">
        <v>0</v>
      </c>
      <c r="H1763" t="s">
        <v>83</v>
      </c>
    </row>
    <row r="1764" spans="1:8" x14ac:dyDescent="0.25">
      <c r="A1764" s="1">
        <v>43525</v>
      </c>
      <c r="B1764" t="s">
        <v>90</v>
      </c>
      <c r="C1764" t="s">
        <v>9</v>
      </c>
      <c r="D1764">
        <v>81</v>
      </c>
      <c r="E1764">
        <v>81</v>
      </c>
      <c r="F1764">
        <v>0</v>
      </c>
      <c r="G1764">
        <v>0</v>
      </c>
      <c r="H1764" t="s">
        <v>83</v>
      </c>
    </row>
    <row r="1765" spans="1:8" x14ac:dyDescent="0.25">
      <c r="A1765" s="1">
        <v>43525</v>
      </c>
      <c r="B1765" t="s">
        <v>90</v>
      </c>
      <c r="C1765" t="s">
        <v>10</v>
      </c>
      <c r="D1765">
        <v>84</v>
      </c>
      <c r="E1765">
        <v>84</v>
      </c>
      <c r="F1765">
        <v>0</v>
      </c>
      <c r="G1765">
        <v>0</v>
      </c>
      <c r="H1765" t="s">
        <v>83</v>
      </c>
    </row>
    <row r="1766" spans="1:8" x14ac:dyDescent="0.25">
      <c r="A1766" s="1">
        <v>43525</v>
      </c>
      <c r="B1766" t="s">
        <v>90</v>
      </c>
      <c r="C1766" t="s">
        <v>11</v>
      </c>
      <c r="D1766">
        <v>100</v>
      </c>
      <c r="E1766">
        <v>100</v>
      </c>
      <c r="F1766">
        <v>0</v>
      </c>
      <c r="G1766">
        <v>0</v>
      </c>
      <c r="H1766" t="s">
        <v>83</v>
      </c>
    </row>
    <row r="1767" spans="1:8" x14ac:dyDescent="0.25">
      <c r="A1767" s="1">
        <v>43525</v>
      </c>
      <c r="B1767" t="s">
        <v>90</v>
      </c>
      <c r="C1767" t="s">
        <v>12</v>
      </c>
      <c r="D1767">
        <v>221</v>
      </c>
      <c r="E1767">
        <v>221</v>
      </c>
      <c r="F1767">
        <v>0</v>
      </c>
      <c r="G1767">
        <v>0</v>
      </c>
      <c r="H1767" t="s">
        <v>83</v>
      </c>
    </row>
    <row r="1768" spans="1:8" x14ac:dyDescent="0.25">
      <c r="A1768" s="1">
        <v>43525</v>
      </c>
      <c r="B1768" t="s">
        <v>90</v>
      </c>
      <c r="C1768" t="s">
        <v>13</v>
      </c>
      <c r="D1768">
        <v>525</v>
      </c>
      <c r="E1768">
        <v>525</v>
      </c>
      <c r="F1768">
        <v>0</v>
      </c>
      <c r="G1768">
        <v>0</v>
      </c>
      <c r="H1768" t="s">
        <v>83</v>
      </c>
    </row>
    <row r="1769" spans="1:8" x14ac:dyDescent="0.25">
      <c r="A1769" s="1">
        <v>43525</v>
      </c>
      <c r="B1769" t="s">
        <v>92</v>
      </c>
      <c r="C1769" t="s">
        <v>9</v>
      </c>
      <c r="D1769">
        <v>532</v>
      </c>
      <c r="E1769">
        <v>532</v>
      </c>
      <c r="F1769">
        <v>0</v>
      </c>
      <c r="G1769">
        <v>0</v>
      </c>
      <c r="H1769" t="s">
        <v>83</v>
      </c>
    </row>
    <row r="1770" spans="1:8" x14ac:dyDescent="0.25">
      <c r="A1770" s="1">
        <v>43525</v>
      </c>
      <c r="B1770" t="s">
        <v>92</v>
      </c>
      <c r="C1770" t="s">
        <v>10</v>
      </c>
      <c r="D1770">
        <v>233</v>
      </c>
      <c r="E1770">
        <v>233</v>
      </c>
      <c r="F1770">
        <v>0</v>
      </c>
      <c r="G1770">
        <v>0</v>
      </c>
      <c r="H1770" t="s">
        <v>83</v>
      </c>
    </row>
    <row r="1771" spans="1:8" x14ac:dyDescent="0.25">
      <c r="A1771" s="1">
        <v>43525</v>
      </c>
      <c r="B1771" t="s">
        <v>92</v>
      </c>
      <c r="C1771" t="s">
        <v>11</v>
      </c>
      <c r="D1771">
        <v>612</v>
      </c>
      <c r="E1771">
        <v>612</v>
      </c>
      <c r="F1771">
        <v>0</v>
      </c>
      <c r="G1771">
        <v>0</v>
      </c>
      <c r="H1771" t="s">
        <v>83</v>
      </c>
    </row>
    <row r="1772" spans="1:8" x14ac:dyDescent="0.25">
      <c r="A1772" s="1">
        <v>43525</v>
      </c>
      <c r="B1772" t="s">
        <v>92</v>
      </c>
      <c r="C1772" t="s">
        <v>12</v>
      </c>
      <c r="D1772">
        <v>1149</v>
      </c>
      <c r="E1772">
        <v>1149</v>
      </c>
      <c r="F1772">
        <v>0</v>
      </c>
      <c r="G1772">
        <v>0</v>
      </c>
      <c r="H1772" t="s">
        <v>83</v>
      </c>
    </row>
    <row r="1773" spans="1:8" x14ac:dyDescent="0.25">
      <c r="A1773" s="1">
        <v>43525</v>
      </c>
      <c r="B1773" t="s">
        <v>92</v>
      </c>
      <c r="C1773" t="s">
        <v>13</v>
      </c>
      <c r="D1773">
        <v>253</v>
      </c>
      <c r="E1773">
        <v>253</v>
      </c>
      <c r="F1773">
        <v>0</v>
      </c>
      <c r="G1773">
        <v>0</v>
      </c>
      <c r="H1773" t="s">
        <v>83</v>
      </c>
    </row>
    <row r="1774" spans="1:8" x14ac:dyDescent="0.25">
      <c r="A1774" s="1">
        <v>43525</v>
      </c>
      <c r="B1774" t="s">
        <v>93</v>
      </c>
      <c r="C1774" t="s">
        <v>9</v>
      </c>
      <c r="D1774">
        <v>494</v>
      </c>
      <c r="E1774">
        <v>494</v>
      </c>
      <c r="F1774">
        <v>0</v>
      </c>
      <c r="G1774">
        <v>0</v>
      </c>
      <c r="H1774" t="s">
        <v>83</v>
      </c>
    </row>
    <row r="1775" spans="1:8" x14ac:dyDescent="0.25">
      <c r="A1775" s="1">
        <v>43525</v>
      </c>
      <c r="B1775" t="s">
        <v>93</v>
      </c>
      <c r="C1775" t="s">
        <v>10</v>
      </c>
      <c r="D1775">
        <v>190</v>
      </c>
      <c r="E1775">
        <v>190</v>
      </c>
      <c r="F1775">
        <v>0</v>
      </c>
      <c r="G1775">
        <v>0</v>
      </c>
      <c r="H1775" t="s">
        <v>83</v>
      </c>
    </row>
    <row r="1776" spans="1:8" x14ac:dyDescent="0.25">
      <c r="A1776" s="1">
        <v>43525</v>
      </c>
      <c r="B1776" t="s">
        <v>93</v>
      </c>
      <c r="C1776" t="s">
        <v>11</v>
      </c>
      <c r="D1776">
        <v>38</v>
      </c>
      <c r="E1776">
        <v>38</v>
      </c>
      <c r="F1776">
        <v>0</v>
      </c>
      <c r="G1776">
        <v>0</v>
      </c>
      <c r="H1776" t="s">
        <v>83</v>
      </c>
    </row>
    <row r="1777" spans="1:8" x14ac:dyDescent="0.25">
      <c r="A1777" s="1">
        <v>43525</v>
      </c>
      <c r="B1777" t="s">
        <v>93</v>
      </c>
      <c r="C1777" t="s">
        <v>12</v>
      </c>
      <c r="D1777">
        <v>18</v>
      </c>
      <c r="E1777">
        <v>18</v>
      </c>
      <c r="F1777">
        <v>0</v>
      </c>
      <c r="G1777">
        <v>0</v>
      </c>
      <c r="H1777" t="s">
        <v>83</v>
      </c>
    </row>
    <row r="1778" spans="1:8" x14ac:dyDescent="0.25">
      <c r="A1778" s="1">
        <v>43525</v>
      </c>
      <c r="B1778" t="s">
        <v>93</v>
      </c>
      <c r="C1778" t="s">
        <v>13</v>
      </c>
      <c r="D1778">
        <v>290</v>
      </c>
      <c r="E1778">
        <v>290</v>
      </c>
      <c r="F1778">
        <v>0</v>
      </c>
      <c r="G1778">
        <v>0</v>
      </c>
      <c r="H1778" t="s">
        <v>83</v>
      </c>
    </row>
    <row r="1779" spans="1:8" x14ac:dyDescent="0.25">
      <c r="A1779" s="1">
        <v>43525</v>
      </c>
      <c r="B1779" t="s">
        <v>94</v>
      </c>
      <c r="C1779" t="s">
        <v>9</v>
      </c>
      <c r="D1779">
        <v>68</v>
      </c>
      <c r="E1779">
        <v>68</v>
      </c>
      <c r="F1779">
        <v>0</v>
      </c>
      <c r="G1779">
        <v>0</v>
      </c>
      <c r="H1779" t="s">
        <v>83</v>
      </c>
    </row>
    <row r="1780" spans="1:8" x14ac:dyDescent="0.25">
      <c r="A1780" s="1">
        <v>43525</v>
      </c>
      <c r="B1780" t="s">
        <v>94</v>
      </c>
      <c r="C1780" t="s">
        <v>10</v>
      </c>
      <c r="D1780">
        <v>168</v>
      </c>
      <c r="E1780">
        <v>168</v>
      </c>
      <c r="F1780">
        <v>0</v>
      </c>
      <c r="G1780">
        <v>0</v>
      </c>
      <c r="H1780" t="s">
        <v>83</v>
      </c>
    </row>
    <row r="1781" spans="1:8" x14ac:dyDescent="0.25">
      <c r="A1781" s="1">
        <v>43525</v>
      </c>
      <c r="B1781" t="s">
        <v>94</v>
      </c>
      <c r="C1781" t="s">
        <v>11</v>
      </c>
      <c r="D1781">
        <v>221</v>
      </c>
      <c r="E1781">
        <v>221</v>
      </c>
      <c r="F1781">
        <v>0</v>
      </c>
      <c r="G1781">
        <v>0</v>
      </c>
      <c r="H1781" t="s">
        <v>83</v>
      </c>
    </row>
    <row r="1782" spans="1:8" x14ac:dyDescent="0.25">
      <c r="A1782" s="1">
        <v>43525</v>
      </c>
      <c r="B1782" t="s">
        <v>94</v>
      </c>
      <c r="C1782" t="s">
        <v>12</v>
      </c>
      <c r="D1782">
        <v>309</v>
      </c>
      <c r="E1782">
        <v>309</v>
      </c>
      <c r="F1782">
        <v>0</v>
      </c>
      <c r="G1782">
        <v>0</v>
      </c>
      <c r="H1782" t="s">
        <v>83</v>
      </c>
    </row>
    <row r="1783" spans="1:8" x14ac:dyDescent="0.25">
      <c r="A1783" s="1">
        <v>43525</v>
      </c>
      <c r="B1783" t="s">
        <v>94</v>
      </c>
      <c r="C1783" t="s">
        <v>13</v>
      </c>
      <c r="D1783">
        <v>294</v>
      </c>
      <c r="E1783">
        <v>294</v>
      </c>
      <c r="F1783">
        <v>0</v>
      </c>
      <c r="G1783">
        <v>0</v>
      </c>
      <c r="H1783" t="s">
        <v>83</v>
      </c>
    </row>
    <row r="1784" spans="1:8" x14ac:dyDescent="0.25">
      <c r="A1784" s="1">
        <v>43525</v>
      </c>
      <c r="B1784" t="s">
        <v>95</v>
      </c>
      <c r="C1784" t="s">
        <v>9</v>
      </c>
      <c r="D1784">
        <v>945</v>
      </c>
      <c r="E1784">
        <v>945</v>
      </c>
      <c r="F1784">
        <v>0</v>
      </c>
      <c r="G1784">
        <v>0</v>
      </c>
      <c r="H1784" t="s">
        <v>83</v>
      </c>
    </row>
    <row r="1785" spans="1:8" x14ac:dyDescent="0.25">
      <c r="A1785" s="1">
        <v>43525</v>
      </c>
      <c r="B1785" t="s">
        <v>95</v>
      </c>
      <c r="C1785" t="s">
        <v>10</v>
      </c>
      <c r="D1785">
        <v>451</v>
      </c>
      <c r="E1785">
        <v>451</v>
      </c>
      <c r="F1785">
        <v>0</v>
      </c>
      <c r="G1785">
        <v>0</v>
      </c>
      <c r="H1785" t="s">
        <v>83</v>
      </c>
    </row>
    <row r="1786" spans="1:8" x14ac:dyDescent="0.25">
      <c r="A1786" s="1">
        <v>43525</v>
      </c>
      <c r="B1786" t="s">
        <v>95</v>
      </c>
      <c r="C1786" t="s">
        <v>11</v>
      </c>
      <c r="D1786">
        <v>832</v>
      </c>
      <c r="E1786">
        <v>832</v>
      </c>
      <c r="F1786">
        <v>0</v>
      </c>
      <c r="G1786">
        <v>0</v>
      </c>
      <c r="H1786" t="s">
        <v>83</v>
      </c>
    </row>
    <row r="1787" spans="1:8" x14ac:dyDescent="0.25">
      <c r="A1787" s="1">
        <v>43525</v>
      </c>
      <c r="B1787" t="s">
        <v>95</v>
      </c>
      <c r="C1787" t="s">
        <v>12</v>
      </c>
      <c r="D1787">
        <v>472</v>
      </c>
      <c r="E1787">
        <v>472</v>
      </c>
      <c r="F1787">
        <v>0</v>
      </c>
      <c r="G1787">
        <v>0</v>
      </c>
      <c r="H1787" t="s">
        <v>83</v>
      </c>
    </row>
    <row r="1788" spans="1:8" x14ac:dyDescent="0.25">
      <c r="A1788" s="1">
        <v>43525</v>
      </c>
      <c r="B1788" t="s">
        <v>95</v>
      </c>
      <c r="C1788" t="s">
        <v>13</v>
      </c>
      <c r="D1788">
        <v>901</v>
      </c>
      <c r="E1788">
        <v>901</v>
      </c>
      <c r="F1788">
        <v>0</v>
      </c>
      <c r="G1788">
        <v>0</v>
      </c>
      <c r="H1788" t="s">
        <v>83</v>
      </c>
    </row>
    <row r="1789" spans="1:8" x14ac:dyDescent="0.25">
      <c r="A1789" s="1">
        <v>43525</v>
      </c>
      <c r="B1789" t="s">
        <v>96</v>
      </c>
      <c r="C1789" t="s">
        <v>9</v>
      </c>
      <c r="D1789">
        <v>35</v>
      </c>
      <c r="E1789">
        <v>35</v>
      </c>
      <c r="F1789">
        <v>0</v>
      </c>
      <c r="G1789">
        <v>0</v>
      </c>
      <c r="H1789" t="s">
        <v>83</v>
      </c>
    </row>
    <row r="1790" spans="1:8" x14ac:dyDescent="0.25">
      <c r="A1790" s="1">
        <v>43525</v>
      </c>
      <c r="B1790" t="s">
        <v>96</v>
      </c>
      <c r="C1790" t="s">
        <v>10</v>
      </c>
      <c r="D1790">
        <v>51</v>
      </c>
      <c r="E1790">
        <v>51</v>
      </c>
      <c r="F1790">
        <v>0</v>
      </c>
      <c r="G1790">
        <v>0</v>
      </c>
      <c r="H1790" t="s">
        <v>83</v>
      </c>
    </row>
    <row r="1791" spans="1:8" x14ac:dyDescent="0.25">
      <c r="A1791" s="1">
        <v>43525</v>
      </c>
      <c r="B1791" t="s">
        <v>96</v>
      </c>
      <c r="C1791" t="s">
        <v>11</v>
      </c>
      <c r="D1791">
        <v>68</v>
      </c>
      <c r="E1791">
        <v>68</v>
      </c>
      <c r="F1791">
        <v>0</v>
      </c>
      <c r="G1791">
        <v>0</v>
      </c>
      <c r="H1791" t="s">
        <v>83</v>
      </c>
    </row>
    <row r="1792" spans="1:8" x14ac:dyDescent="0.25">
      <c r="A1792" s="1">
        <v>43525</v>
      </c>
      <c r="B1792" t="s">
        <v>96</v>
      </c>
      <c r="C1792" t="s">
        <v>12</v>
      </c>
      <c r="D1792">
        <v>177</v>
      </c>
      <c r="E1792">
        <v>177</v>
      </c>
      <c r="F1792">
        <v>0</v>
      </c>
      <c r="G1792">
        <v>0</v>
      </c>
      <c r="H1792" t="s">
        <v>83</v>
      </c>
    </row>
    <row r="1793" spans="1:8" x14ac:dyDescent="0.25">
      <c r="A1793" s="1">
        <v>43525</v>
      </c>
      <c r="B1793" t="s">
        <v>96</v>
      </c>
      <c r="C1793" t="s">
        <v>13</v>
      </c>
      <c r="D1793">
        <v>256</v>
      </c>
      <c r="E1793">
        <v>256</v>
      </c>
      <c r="F1793">
        <v>0</v>
      </c>
      <c r="G1793">
        <v>0</v>
      </c>
      <c r="H1793" t="s">
        <v>83</v>
      </c>
    </row>
    <row r="1794" spans="1:8" x14ac:dyDescent="0.25">
      <c r="A1794" s="1">
        <v>43525</v>
      </c>
      <c r="B1794" t="s">
        <v>97</v>
      </c>
      <c r="C1794" t="s">
        <v>9</v>
      </c>
      <c r="D1794">
        <v>402</v>
      </c>
      <c r="E1794">
        <v>402</v>
      </c>
      <c r="F1794">
        <v>0</v>
      </c>
      <c r="G1794">
        <v>0</v>
      </c>
      <c r="H1794" t="s">
        <v>83</v>
      </c>
    </row>
    <row r="1795" spans="1:8" x14ac:dyDescent="0.25">
      <c r="A1795" s="1">
        <v>43525</v>
      </c>
      <c r="B1795" t="s">
        <v>97</v>
      </c>
      <c r="C1795" t="s">
        <v>10</v>
      </c>
      <c r="D1795">
        <v>205</v>
      </c>
      <c r="E1795">
        <v>205</v>
      </c>
      <c r="F1795">
        <v>0</v>
      </c>
      <c r="G1795">
        <v>0</v>
      </c>
      <c r="H1795" t="s">
        <v>83</v>
      </c>
    </row>
    <row r="1796" spans="1:8" x14ac:dyDescent="0.25">
      <c r="A1796" s="1">
        <v>43525</v>
      </c>
      <c r="B1796" t="s">
        <v>97</v>
      </c>
      <c r="C1796" t="s">
        <v>11</v>
      </c>
      <c r="D1796">
        <v>158</v>
      </c>
      <c r="E1796">
        <v>158</v>
      </c>
      <c r="F1796">
        <v>0</v>
      </c>
      <c r="G1796">
        <v>0</v>
      </c>
      <c r="H1796" t="s">
        <v>83</v>
      </c>
    </row>
    <row r="1797" spans="1:8" x14ac:dyDescent="0.25">
      <c r="A1797" s="1">
        <v>43525</v>
      </c>
      <c r="B1797" t="s">
        <v>97</v>
      </c>
      <c r="C1797" t="s">
        <v>12</v>
      </c>
      <c r="D1797">
        <v>90</v>
      </c>
      <c r="E1797">
        <v>90</v>
      </c>
      <c r="F1797">
        <v>0</v>
      </c>
      <c r="G1797">
        <v>0</v>
      </c>
      <c r="H1797" t="s">
        <v>83</v>
      </c>
    </row>
    <row r="1798" spans="1:8" x14ac:dyDescent="0.25">
      <c r="A1798" s="1">
        <v>43525</v>
      </c>
      <c r="B1798" t="s">
        <v>97</v>
      </c>
      <c r="C1798" t="s">
        <v>13</v>
      </c>
      <c r="D1798">
        <v>614</v>
      </c>
      <c r="E1798">
        <v>614</v>
      </c>
      <c r="F1798">
        <v>0</v>
      </c>
      <c r="G1798">
        <v>0</v>
      </c>
      <c r="H1798" t="s">
        <v>83</v>
      </c>
    </row>
    <row r="1799" spans="1:8" x14ac:dyDescent="0.25">
      <c r="A1799" s="1">
        <v>43556</v>
      </c>
      <c r="B1799" t="s">
        <v>81</v>
      </c>
      <c r="C1799" t="s">
        <v>9</v>
      </c>
      <c r="D1799">
        <v>4697</v>
      </c>
      <c r="E1799">
        <v>4697</v>
      </c>
      <c r="F1799">
        <v>0</v>
      </c>
      <c r="G1799">
        <v>0</v>
      </c>
      <c r="H1799" t="s">
        <v>83</v>
      </c>
    </row>
    <row r="1800" spans="1:8" x14ac:dyDescent="0.25">
      <c r="A1800" s="1">
        <v>43556</v>
      </c>
      <c r="B1800" t="s">
        <v>81</v>
      </c>
      <c r="C1800" t="s">
        <v>10</v>
      </c>
      <c r="D1800">
        <v>3193</v>
      </c>
      <c r="E1800">
        <v>3193</v>
      </c>
      <c r="F1800">
        <v>0</v>
      </c>
      <c r="G1800">
        <v>0</v>
      </c>
      <c r="H1800" t="s">
        <v>83</v>
      </c>
    </row>
    <row r="1801" spans="1:8" x14ac:dyDescent="0.25">
      <c r="A1801" s="1">
        <v>43556</v>
      </c>
      <c r="B1801" t="s">
        <v>81</v>
      </c>
      <c r="C1801" t="s">
        <v>11</v>
      </c>
      <c r="D1801">
        <v>3123</v>
      </c>
      <c r="E1801">
        <v>3123</v>
      </c>
      <c r="F1801">
        <v>0</v>
      </c>
      <c r="G1801">
        <v>0</v>
      </c>
      <c r="H1801" t="s">
        <v>83</v>
      </c>
    </row>
    <row r="1802" spans="1:8" x14ac:dyDescent="0.25">
      <c r="A1802" s="1">
        <v>43556</v>
      </c>
      <c r="B1802" t="s">
        <v>81</v>
      </c>
      <c r="C1802" t="s">
        <v>12</v>
      </c>
      <c r="D1802">
        <v>3198</v>
      </c>
      <c r="E1802">
        <v>3198</v>
      </c>
      <c r="F1802">
        <v>0</v>
      </c>
      <c r="G1802">
        <v>0</v>
      </c>
      <c r="H1802" t="s">
        <v>83</v>
      </c>
    </row>
    <row r="1803" spans="1:8" x14ac:dyDescent="0.25">
      <c r="A1803" s="1">
        <v>43556</v>
      </c>
      <c r="B1803" t="s">
        <v>81</v>
      </c>
      <c r="C1803" t="s">
        <v>13</v>
      </c>
      <c r="D1803">
        <v>4576</v>
      </c>
      <c r="E1803">
        <v>4576</v>
      </c>
      <c r="F1803">
        <v>0</v>
      </c>
      <c r="G1803">
        <v>0</v>
      </c>
      <c r="H1803" t="s">
        <v>83</v>
      </c>
    </row>
    <row r="1804" spans="1:8" x14ac:dyDescent="0.25">
      <c r="A1804" s="1">
        <v>43556</v>
      </c>
      <c r="B1804" t="s">
        <v>86</v>
      </c>
      <c r="C1804" t="s">
        <v>9</v>
      </c>
      <c r="D1804">
        <v>1182</v>
      </c>
      <c r="E1804">
        <v>1182</v>
      </c>
      <c r="F1804">
        <v>0</v>
      </c>
      <c r="G1804">
        <v>0</v>
      </c>
      <c r="H1804" t="s">
        <v>83</v>
      </c>
    </row>
    <row r="1805" spans="1:8" x14ac:dyDescent="0.25">
      <c r="A1805" s="1">
        <v>43556</v>
      </c>
      <c r="B1805" t="s">
        <v>86</v>
      </c>
      <c r="C1805" t="s">
        <v>10</v>
      </c>
      <c r="D1805">
        <v>1115</v>
      </c>
      <c r="E1805">
        <v>1115</v>
      </c>
      <c r="F1805">
        <v>0</v>
      </c>
      <c r="G1805">
        <v>0</v>
      </c>
      <c r="H1805" t="s">
        <v>83</v>
      </c>
    </row>
    <row r="1806" spans="1:8" x14ac:dyDescent="0.25">
      <c r="A1806" s="1">
        <v>43556</v>
      </c>
      <c r="B1806" t="s">
        <v>86</v>
      </c>
      <c r="C1806" t="s">
        <v>11</v>
      </c>
      <c r="D1806">
        <v>288</v>
      </c>
      <c r="E1806">
        <v>288</v>
      </c>
      <c r="F1806">
        <v>0</v>
      </c>
      <c r="G1806">
        <v>0</v>
      </c>
      <c r="H1806" t="s">
        <v>83</v>
      </c>
    </row>
    <row r="1807" spans="1:8" x14ac:dyDescent="0.25">
      <c r="A1807" s="1">
        <v>43556</v>
      </c>
      <c r="B1807" t="s">
        <v>86</v>
      </c>
      <c r="C1807" t="s">
        <v>12</v>
      </c>
      <c r="D1807">
        <v>101</v>
      </c>
      <c r="E1807">
        <v>101</v>
      </c>
      <c r="F1807">
        <v>0</v>
      </c>
      <c r="G1807">
        <v>0</v>
      </c>
      <c r="H1807" t="s">
        <v>83</v>
      </c>
    </row>
    <row r="1808" spans="1:8" x14ac:dyDescent="0.25">
      <c r="A1808" s="1">
        <v>43556</v>
      </c>
      <c r="B1808" t="s">
        <v>86</v>
      </c>
      <c r="C1808" t="s">
        <v>13</v>
      </c>
      <c r="D1808">
        <v>828</v>
      </c>
      <c r="E1808">
        <v>828</v>
      </c>
      <c r="F1808">
        <v>0</v>
      </c>
      <c r="G1808">
        <v>0</v>
      </c>
      <c r="H1808" t="s">
        <v>83</v>
      </c>
    </row>
    <row r="1809" spans="1:8" x14ac:dyDescent="0.25">
      <c r="A1809" s="1">
        <v>43556</v>
      </c>
      <c r="B1809" t="s">
        <v>87</v>
      </c>
      <c r="C1809" t="s">
        <v>9</v>
      </c>
      <c r="D1809">
        <v>408</v>
      </c>
      <c r="E1809">
        <v>408</v>
      </c>
      <c r="F1809">
        <v>0</v>
      </c>
      <c r="G1809">
        <v>0</v>
      </c>
      <c r="H1809" t="s">
        <v>83</v>
      </c>
    </row>
    <row r="1810" spans="1:8" x14ac:dyDescent="0.25">
      <c r="A1810" s="1">
        <v>43556</v>
      </c>
      <c r="B1810" t="s">
        <v>87</v>
      </c>
      <c r="C1810" t="s">
        <v>10</v>
      </c>
      <c r="D1810">
        <v>587</v>
      </c>
      <c r="E1810">
        <v>587</v>
      </c>
      <c r="F1810">
        <v>0</v>
      </c>
      <c r="G1810">
        <v>0</v>
      </c>
      <c r="H1810" t="s">
        <v>83</v>
      </c>
    </row>
    <row r="1811" spans="1:8" x14ac:dyDescent="0.25">
      <c r="A1811" s="1">
        <v>43556</v>
      </c>
      <c r="B1811" t="s">
        <v>87</v>
      </c>
      <c r="C1811" t="s">
        <v>11</v>
      </c>
      <c r="D1811">
        <v>712</v>
      </c>
      <c r="E1811">
        <v>712</v>
      </c>
      <c r="F1811">
        <v>0</v>
      </c>
      <c r="G1811">
        <v>0</v>
      </c>
      <c r="H1811" t="s">
        <v>83</v>
      </c>
    </row>
    <row r="1812" spans="1:8" x14ac:dyDescent="0.25">
      <c r="A1812" s="1">
        <v>43556</v>
      </c>
      <c r="B1812" t="s">
        <v>87</v>
      </c>
      <c r="C1812" t="s">
        <v>12</v>
      </c>
      <c r="D1812">
        <v>467</v>
      </c>
      <c r="E1812">
        <v>467</v>
      </c>
      <c r="F1812">
        <v>0</v>
      </c>
      <c r="G1812">
        <v>0</v>
      </c>
      <c r="H1812" t="s">
        <v>83</v>
      </c>
    </row>
    <row r="1813" spans="1:8" x14ac:dyDescent="0.25">
      <c r="A1813" s="1">
        <v>43556</v>
      </c>
      <c r="B1813" t="s">
        <v>87</v>
      </c>
      <c r="C1813" t="s">
        <v>13</v>
      </c>
      <c r="D1813">
        <v>447</v>
      </c>
      <c r="E1813">
        <v>447</v>
      </c>
      <c r="F1813">
        <v>0</v>
      </c>
      <c r="G1813">
        <v>0</v>
      </c>
      <c r="H1813" t="s">
        <v>83</v>
      </c>
    </row>
    <row r="1814" spans="1:8" x14ac:dyDescent="0.25">
      <c r="A1814" s="1">
        <v>43556</v>
      </c>
      <c r="B1814" t="s">
        <v>89</v>
      </c>
      <c r="C1814" t="s">
        <v>9</v>
      </c>
      <c r="D1814">
        <v>503</v>
      </c>
      <c r="E1814">
        <v>503</v>
      </c>
      <c r="F1814">
        <v>0</v>
      </c>
      <c r="G1814">
        <v>0</v>
      </c>
      <c r="H1814" t="s">
        <v>83</v>
      </c>
    </row>
    <row r="1815" spans="1:8" x14ac:dyDescent="0.25">
      <c r="A1815" s="1">
        <v>43556</v>
      </c>
      <c r="B1815" t="s">
        <v>89</v>
      </c>
      <c r="C1815" t="s">
        <v>10</v>
      </c>
      <c r="D1815">
        <v>65</v>
      </c>
      <c r="E1815">
        <v>65</v>
      </c>
      <c r="F1815">
        <v>0</v>
      </c>
      <c r="G1815">
        <v>0</v>
      </c>
      <c r="H1815" t="s">
        <v>83</v>
      </c>
    </row>
    <row r="1816" spans="1:8" x14ac:dyDescent="0.25">
      <c r="A1816" s="1">
        <v>43556</v>
      </c>
      <c r="B1816" t="s">
        <v>89</v>
      </c>
      <c r="C1816" t="s">
        <v>11</v>
      </c>
      <c r="D1816">
        <v>164</v>
      </c>
      <c r="E1816">
        <v>164</v>
      </c>
      <c r="F1816">
        <v>0</v>
      </c>
      <c r="G1816">
        <v>0</v>
      </c>
      <c r="H1816" t="s">
        <v>83</v>
      </c>
    </row>
    <row r="1817" spans="1:8" x14ac:dyDescent="0.25">
      <c r="A1817" s="1">
        <v>43556</v>
      </c>
      <c r="B1817" t="s">
        <v>89</v>
      </c>
      <c r="C1817" t="s">
        <v>12</v>
      </c>
      <c r="D1817">
        <v>109</v>
      </c>
      <c r="E1817">
        <v>109</v>
      </c>
      <c r="F1817">
        <v>0</v>
      </c>
      <c r="G1817">
        <v>0</v>
      </c>
      <c r="H1817" t="s">
        <v>83</v>
      </c>
    </row>
    <row r="1818" spans="1:8" x14ac:dyDescent="0.25">
      <c r="A1818" s="1">
        <v>43556</v>
      </c>
      <c r="B1818" t="s">
        <v>89</v>
      </c>
      <c r="C1818" t="s">
        <v>13</v>
      </c>
      <c r="D1818">
        <v>253</v>
      </c>
      <c r="E1818">
        <v>253</v>
      </c>
      <c r="F1818">
        <v>0</v>
      </c>
      <c r="G1818">
        <v>0</v>
      </c>
      <c r="H1818" t="s">
        <v>83</v>
      </c>
    </row>
    <row r="1819" spans="1:8" x14ac:dyDescent="0.25">
      <c r="A1819" s="1">
        <v>43556</v>
      </c>
      <c r="B1819" t="s">
        <v>90</v>
      </c>
      <c r="C1819" t="s">
        <v>9</v>
      </c>
      <c r="D1819">
        <v>77</v>
      </c>
      <c r="E1819">
        <v>77</v>
      </c>
      <c r="F1819">
        <v>0</v>
      </c>
      <c r="G1819">
        <v>0</v>
      </c>
      <c r="H1819" t="s">
        <v>83</v>
      </c>
    </row>
    <row r="1820" spans="1:8" x14ac:dyDescent="0.25">
      <c r="A1820" s="1">
        <v>43556</v>
      </c>
      <c r="B1820" t="s">
        <v>90</v>
      </c>
      <c r="C1820" t="s">
        <v>10</v>
      </c>
      <c r="D1820">
        <v>81</v>
      </c>
      <c r="E1820">
        <v>81</v>
      </c>
      <c r="F1820">
        <v>0</v>
      </c>
      <c r="G1820">
        <v>0</v>
      </c>
      <c r="H1820" t="s">
        <v>83</v>
      </c>
    </row>
    <row r="1821" spans="1:8" x14ac:dyDescent="0.25">
      <c r="A1821" s="1">
        <v>43556</v>
      </c>
      <c r="B1821" t="s">
        <v>90</v>
      </c>
      <c r="C1821" t="s">
        <v>11</v>
      </c>
      <c r="D1821">
        <v>85</v>
      </c>
      <c r="E1821">
        <v>85</v>
      </c>
      <c r="F1821">
        <v>0</v>
      </c>
      <c r="G1821">
        <v>0</v>
      </c>
      <c r="H1821" t="s">
        <v>83</v>
      </c>
    </row>
    <row r="1822" spans="1:8" x14ac:dyDescent="0.25">
      <c r="A1822" s="1">
        <v>43556</v>
      </c>
      <c r="B1822" t="s">
        <v>90</v>
      </c>
      <c r="C1822" t="s">
        <v>12</v>
      </c>
      <c r="D1822">
        <v>218</v>
      </c>
      <c r="E1822">
        <v>218</v>
      </c>
      <c r="F1822">
        <v>0</v>
      </c>
      <c r="G1822">
        <v>0</v>
      </c>
      <c r="H1822" t="s">
        <v>83</v>
      </c>
    </row>
    <row r="1823" spans="1:8" x14ac:dyDescent="0.25">
      <c r="A1823" s="1">
        <v>43556</v>
      </c>
      <c r="B1823" t="s">
        <v>90</v>
      </c>
      <c r="C1823" t="s">
        <v>13</v>
      </c>
      <c r="D1823">
        <v>483</v>
      </c>
      <c r="E1823">
        <v>483</v>
      </c>
      <c r="F1823">
        <v>0</v>
      </c>
      <c r="G1823">
        <v>0</v>
      </c>
      <c r="H1823" t="s">
        <v>83</v>
      </c>
    </row>
    <row r="1824" spans="1:8" x14ac:dyDescent="0.25">
      <c r="A1824" s="1">
        <v>43556</v>
      </c>
      <c r="B1824" t="s">
        <v>92</v>
      </c>
      <c r="C1824" t="s">
        <v>9</v>
      </c>
      <c r="D1824">
        <v>544</v>
      </c>
      <c r="E1824">
        <v>544</v>
      </c>
      <c r="F1824">
        <v>0</v>
      </c>
      <c r="G1824">
        <v>0</v>
      </c>
      <c r="H1824" t="s">
        <v>83</v>
      </c>
    </row>
    <row r="1825" spans="1:8" x14ac:dyDescent="0.25">
      <c r="A1825" s="1">
        <v>43556</v>
      </c>
      <c r="B1825" t="s">
        <v>92</v>
      </c>
      <c r="C1825" t="s">
        <v>10</v>
      </c>
      <c r="D1825">
        <v>221</v>
      </c>
      <c r="E1825">
        <v>221</v>
      </c>
      <c r="F1825">
        <v>0</v>
      </c>
      <c r="G1825">
        <v>0</v>
      </c>
      <c r="H1825" t="s">
        <v>83</v>
      </c>
    </row>
    <row r="1826" spans="1:8" x14ac:dyDescent="0.25">
      <c r="A1826" s="1">
        <v>43556</v>
      </c>
      <c r="B1826" t="s">
        <v>92</v>
      </c>
      <c r="C1826" t="s">
        <v>11</v>
      </c>
      <c r="D1826">
        <v>574</v>
      </c>
      <c r="E1826">
        <v>574</v>
      </c>
      <c r="F1826">
        <v>0</v>
      </c>
      <c r="G1826">
        <v>0</v>
      </c>
      <c r="H1826" t="s">
        <v>83</v>
      </c>
    </row>
    <row r="1827" spans="1:8" x14ac:dyDescent="0.25">
      <c r="A1827" s="1">
        <v>43556</v>
      </c>
      <c r="B1827" t="s">
        <v>92</v>
      </c>
      <c r="C1827" t="s">
        <v>12</v>
      </c>
      <c r="D1827">
        <v>1229</v>
      </c>
      <c r="E1827">
        <v>1229</v>
      </c>
      <c r="F1827">
        <v>0</v>
      </c>
      <c r="G1827">
        <v>0</v>
      </c>
      <c r="H1827" t="s">
        <v>83</v>
      </c>
    </row>
    <row r="1828" spans="1:8" x14ac:dyDescent="0.25">
      <c r="A1828" s="1">
        <v>43556</v>
      </c>
      <c r="B1828" t="s">
        <v>92</v>
      </c>
      <c r="C1828" t="s">
        <v>13</v>
      </c>
      <c r="D1828">
        <v>251</v>
      </c>
      <c r="E1828">
        <v>251</v>
      </c>
      <c r="F1828">
        <v>0</v>
      </c>
      <c r="G1828">
        <v>0</v>
      </c>
      <c r="H1828" t="s">
        <v>83</v>
      </c>
    </row>
    <row r="1829" spans="1:8" x14ac:dyDescent="0.25">
      <c r="A1829" s="1">
        <v>43556</v>
      </c>
      <c r="B1829" t="s">
        <v>93</v>
      </c>
      <c r="C1829" t="s">
        <v>9</v>
      </c>
      <c r="D1829">
        <v>508</v>
      </c>
      <c r="E1829">
        <v>508</v>
      </c>
      <c r="F1829">
        <v>0</v>
      </c>
      <c r="G1829">
        <v>0</v>
      </c>
      <c r="H1829" t="s">
        <v>83</v>
      </c>
    </row>
    <row r="1830" spans="1:8" x14ac:dyDescent="0.25">
      <c r="A1830" s="1">
        <v>43556</v>
      </c>
      <c r="B1830" t="s">
        <v>93</v>
      </c>
      <c r="C1830" t="s">
        <v>10</v>
      </c>
      <c r="D1830">
        <v>228</v>
      </c>
      <c r="E1830">
        <v>228</v>
      </c>
      <c r="F1830">
        <v>0</v>
      </c>
      <c r="G1830">
        <v>0</v>
      </c>
      <c r="H1830" t="s">
        <v>83</v>
      </c>
    </row>
    <row r="1831" spans="1:8" x14ac:dyDescent="0.25">
      <c r="A1831" s="1">
        <v>43556</v>
      </c>
      <c r="B1831" t="s">
        <v>93</v>
      </c>
      <c r="C1831" t="s">
        <v>11</v>
      </c>
      <c r="D1831">
        <v>36</v>
      </c>
      <c r="E1831">
        <v>36</v>
      </c>
      <c r="F1831">
        <v>0</v>
      </c>
      <c r="G1831">
        <v>0</v>
      </c>
      <c r="H1831" t="s">
        <v>83</v>
      </c>
    </row>
    <row r="1832" spans="1:8" x14ac:dyDescent="0.25">
      <c r="A1832" s="1">
        <v>43556</v>
      </c>
      <c r="B1832" t="s">
        <v>93</v>
      </c>
      <c r="C1832" t="s">
        <v>12</v>
      </c>
      <c r="D1832">
        <v>18</v>
      </c>
      <c r="E1832">
        <v>18</v>
      </c>
      <c r="F1832">
        <v>0</v>
      </c>
      <c r="G1832">
        <v>0</v>
      </c>
      <c r="H1832" t="s">
        <v>83</v>
      </c>
    </row>
    <row r="1833" spans="1:8" x14ac:dyDescent="0.25">
      <c r="A1833" s="1">
        <v>43556</v>
      </c>
      <c r="B1833" t="s">
        <v>93</v>
      </c>
      <c r="C1833" t="s">
        <v>13</v>
      </c>
      <c r="D1833">
        <v>310</v>
      </c>
      <c r="E1833">
        <v>310</v>
      </c>
      <c r="F1833">
        <v>0</v>
      </c>
      <c r="G1833">
        <v>0</v>
      </c>
      <c r="H1833" t="s">
        <v>83</v>
      </c>
    </row>
    <row r="1834" spans="1:8" x14ac:dyDescent="0.25">
      <c r="A1834" s="1">
        <v>43556</v>
      </c>
      <c r="B1834" t="s">
        <v>94</v>
      </c>
      <c r="C1834" t="s">
        <v>9</v>
      </c>
      <c r="D1834">
        <v>60</v>
      </c>
      <c r="E1834">
        <v>60</v>
      </c>
      <c r="F1834">
        <v>0</v>
      </c>
      <c r="G1834">
        <v>0</v>
      </c>
      <c r="H1834" t="s">
        <v>83</v>
      </c>
    </row>
    <row r="1835" spans="1:8" x14ac:dyDescent="0.25">
      <c r="A1835" s="1">
        <v>43556</v>
      </c>
      <c r="B1835" t="s">
        <v>94</v>
      </c>
      <c r="C1835" t="s">
        <v>10</v>
      </c>
      <c r="D1835">
        <v>171</v>
      </c>
      <c r="E1835">
        <v>171</v>
      </c>
      <c r="F1835">
        <v>0</v>
      </c>
      <c r="G1835">
        <v>0</v>
      </c>
      <c r="H1835" t="s">
        <v>83</v>
      </c>
    </row>
    <row r="1836" spans="1:8" x14ac:dyDescent="0.25">
      <c r="A1836" s="1">
        <v>43556</v>
      </c>
      <c r="B1836" t="s">
        <v>94</v>
      </c>
      <c r="C1836" t="s">
        <v>11</v>
      </c>
      <c r="D1836">
        <v>219</v>
      </c>
      <c r="E1836">
        <v>219</v>
      </c>
      <c r="F1836">
        <v>0</v>
      </c>
      <c r="G1836">
        <v>0</v>
      </c>
      <c r="H1836" t="s">
        <v>83</v>
      </c>
    </row>
    <row r="1837" spans="1:8" x14ac:dyDescent="0.25">
      <c r="A1837" s="1">
        <v>43556</v>
      </c>
      <c r="B1837" t="s">
        <v>94</v>
      </c>
      <c r="C1837" t="s">
        <v>12</v>
      </c>
      <c r="D1837">
        <v>302</v>
      </c>
      <c r="E1837">
        <v>302</v>
      </c>
      <c r="F1837">
        <v>0</v>
      </c>
      <c r="G1837">
        <v>0</v>
      </c>
      <c r="H1837" t="s">
        <v>83</v>
      </c>
    </row>
    <row r="1838" spans="1:8" x14ac:dyDescent="0.25">
      <c r="A1838" s="1">
        <v>43556</v>
      </c>
      <c r="B1838" t="s">
        <v>94</v>
      </c>
      <c r="C1838" t="s">
        <v>13</v>
      </c>
      <c r="D1838">
        <v>232</v>
      </c>
      <c r="E1838">
        <v>232</v>
      </c>
      <c r="F1838">
        <v>0</v>
      </c>
      <c r="G1838">
        <v>0</v>
      </c>
      <c r="H1838" t="s">
        <v>83</v>
      </c>
    </row>
    <row r="1839" spans="1:8" x14ac:dyDescent="0.25">
      <c r="A1839" s="1">
        <v>43556</v>
      </c>
      <c r="B1839" t="s">
        <v>95</v>
      </c>
      <c r="C1839" t="s">
        <v>9</v>
      </c>
      <c r="D1839">
        <v>973</v>
      </c>
      <c r="E1839">
        <v>973</v>
      </c>
      <c r="F1839">
        <v>0</v>
      </c>
      <c r="G1839">
        <v>0</v>
      </c>
      <c r="H1839" t="s">
        <v>83</v>
      </c>
    </row>
    <row r="1840" spans="1:8" x14ac:dyDescent="0.25">
      <c r="A1840" s="1">
        <v>43556</v>
      </c>
      <c r="B1840" t="s">
        <v>95</v>
      </c>
      <c r="C1840" t="s">
        <v>10</v>
      </c>
      <c r="D1840">
        <v>464</v>
      </c>
      <c r="E1840">
        <v>464</v>
      </c>
      <c r="F1840">
        <v>0</v>
      </c>
      <c r="G1840">
        <v>0</v>
      </c>
      <c r="H1840" t="s">
        <v>83</v>
      </c>
    </row>
    <row r="1841" spans="1:8" x14ac:dyDescent="0.25">
      <c r="A1841" s="1">
        <v>43556</v>
      </c>
      <c r="B1841" t="s">
        <v>95</v>
      </c>
      <c r="C1841" t="s">
        <v>11</v>
      </c>
      <c r="D1841">
        <v>825</v>
      </c>
      <c r="E1841">
        <v>825</v>
      </c>
      <c r="F1841">
        <v>0</v>
      </c>
      <c r="G1841">
        <v>0</v>
      </c>
      <c r="H1841" t="s">
        <v>83</v>
      </c>
    </row>
    <row r="1842" spans="1:8" x14ac:dyDescent="0.25">
      <c r="A1842" s="1">
        <v>43556</v>
      </c>
      <c r="B1842" t="s">
        <v>95</v>
      </c>
      <c r="C1842" t="s">
        <v>12</v>
      </c>
      <c r="D1842">
        <v>460</v>
      </c>
      <c r="E1842">
        <v>460</v>
      </c>
      <c r="F1842">
        <v>0</v>
      </c>
      <c r="G1842">
        <v>0</v>
      </c>
      <c r="H1842" t="s">
        <v>83</v>
      </c>
    </row>
    <row r="1843" spans="1:8" x14ac:dyDescent="0.25">
      <c r="A1843" s="1">
        <v>43556</v>
      </c>
      <c r="B1843" t="s">
        <v>95</v>
      </c>
      <c r="C1843" t="s">
        <v>13</v>
      </c>
      <c r="D1843">
        <v>922</v>
      </c>
      <c r="E1843">
        <v>922</v>
      </c>
      <c r="F1843">
        <v>0</v>
      </c>
      <c r="G1843">
        <v>0</v>
      </c>
      <c r="H1843" t="s">
        <v>83</v>
      </c>
    </row>
    <row r="1844" spans="1:8" x14ac:dyDescent="0.25">
      <c r="A1844" s="1">
        <v>43556</v>
      </c>
      <c r="B1844" t="s">
        <v>96</v>
      </c>
      <c r="C1844" t="s">
        <v>9</v>
      </c>
      <c r="D1844">
        <v>31</v>
      </c>
      <c r="E1844">
        <v>31</v>
      </c>
      <c r="F1844">
        <v>0</v>
      </c>
      <c r="G1844">
        <v>0</v>
      </c>
      <c r="H1844" t="s">
        <v>83</v>
      </c>
    </row>
    <row r="1845" spans="1:8" x14ac:dyDescent="0.25">
      <c r="A1845" s="1">
        <v>43556</v>
      </c>
      <c r="B1845" t="s">
        <v>96</v>
      </c>
      <c r="C1845" t="s">
        <v>10</v>
      </c>
      <c r="D1845">
        <v>60</v>
      </c>
      <c r="E1845">
        <v>60</v>
      </c>
      <c r="F1845">
        <v>0</v>
      </c>
      <c r="G1845">
        <v>0</v>
      </c>
      <c r="H1845" t="s">
        <v>83</v>
      </c>
    </row>
    <row r="1846" spans="1:8" x14ac:dyDescent="0.25">
      <c r="A1846" s="1">
        <v>43556</v>
      </c>
      <c r="B1846" t="s">
        <v>96</v>
      </c>
      <c r="C1846" t="s">
        <v>11</v>
      </c>
      <c r="D1846">
        <v>68</v>
      </c>
      <c r="E1846">
        <v>68</v>
      </c>
      <c r="F1846">
        <v>0</v>
      </c>
      <c r="G1846">
        <v>0</v>
      </c>
      <c r="H1846" t="s">
        <v>83</v>
      </c>
    </row>
    <row r="1847" spans="1:8" x14ac:dyDescent="0.25">
      <c r="A1847" s="1">
        <v>43556</v>
      </c>
      <c r="B1847" t="s">
        <v>96</v>
      </c>
      <c r="C1847" t="s">
        <v>12</v>
      </c>
      <c r="D1847">
        <v>177</v>
      </c>
      <c r="E1847">
        <v>177</v>
      </c>
      <c r="F1847">
        <v>0</v>
      </c>
      <c r="G1847">
        <v>0</v>
      </c>
      <c r="H1847" t="s">
        <v>83</v>
      </c>
    </row>
    <row r="1848" spans="1:8" x14ac:dyDescent="0.25">
      <c r="A1848" s="1">
        <v>43556</v>
      </c>
      <c r="B1848" t="s">
        <v>96</v>
      </c>
      <c r="C1848" t="s">
        <v>13</v>
      </c>
      <c r="D1848">
        <v>247</v>
      </c>
      <c r="E1848">
        <v>247</v>
      </c>
      <c r="F1848">
        <v>0</v>
      </c>
      <c r="G1848">
        <v>0</v>
      </c>
      <c r="H1848" t="s">
        <v>83</v>
      </c>
    </row>
    <row r="1849" spans="1:8" x14ac:dyDescent="0.25">
      <c r="A1849" s="1">
        <v>43556</v>
      </c>
      <c r="B1849" t="s">
        <v>97</v>
      </c>
      <c r="C1849" t="s">
        <v>9</v>
      </c>
      <c r="D1849">
        <v>411</v>
      </c>
      <c r="E1849">
        <v>411</v>
      </c>
      <c r="F1849">
        <v>0</v>
      </c>
      <c r="G1849">
        <v>0</v>
      </c>
      <c r="H1849" t="s">
        <v>83</v>
      </c>
    </row>
    <row r="1850" spans="1:8" x14ac:dyDescent="0.25">
      <c r="A1850" s="1">
        <v>43556</v>
      </c>
      <c r="B1850" t="s">
        <v>97</v>
      </c>
      <c r="C1850" t="s">
        <v>10</v>
      </c>
      <c r="D1850">
        <v>201</v>
      </c>
      <c r="E1850">
        <v>201</v>
      </c>
      <c r="F1850">
        <v>0</v>
      </c>
      <c r="G1850">
        <v>0</v>
      </c>
      <c r="H1850" t="s">
        <v>83</v>
      </c>
    </row>
    <row r="1851" spans="1:8" x14ac:dyDescent="0.25">
      <c r="A1851" s="1">
        <v>43556</v>
      </c>
      <c r="B1851" t="s">
        <v>97</v>
      </c>
      <c r="C1851" t="s">
        <v>11</v>
      </c>
      <c r="D1851">
        <v>152</v>
      </c>
      <c r="E1851">
        <v>152</v>
      </c>
      <c r="F1851">
        <v>0</v>
      </c>
      <c r="G1851">
        <v>0</v>
      </c>
      <c r="H1851" t="s">
        <v>83</v>
      </c>
    </row>
    <row r="1852" spans="1:8" x14ac:dyDescent="0.25">
      <c r="A1852" s="1">
        <v>43556</v>
      </c>
      <c r="B1852" t="s">
        <v>97</v>
      </c>
      <c r="C1852" t="s">
        <v>12</v>
      </c>
      <c r="D1852">
        <v>117</v>
      </c>
      <c r="E1852">
        <v>117</v>
      </c>
      <c r="F1852">
        <v>0</v>
      </c>
      <c r="G1852">
        <v>0</v>
      </c>
      <c r="H1852" t="s">
        <v>83</v>
      </c>
    </row>
    <row r="1853" spans="1:8" x14ac:dyDescent="0.25">
      <c r="A1853" s="1">
        <v>43556</v>
      </c>
      <c r="B1853" t="s">
        <v>97</v>
      </c>
      <c r="C1853" t="s">
        <v>13</v>
      </c>
      <c r="D1853">
        <v>603</v>
      </c>
      <c r="E1853">
        <v>603</v>
      </c>
      <c r="F1853">
        <v>0</v>
      </c>
      <c r="G1853">
        <v>0</v>
      </c>
      <c r="H1853" t="s">
        <v>83</v>
      </c>
    </row>
    <row r="1854" spans="1:8" x14ac:dyDescent="0.25">
      <c r="A1854" s="1">
        <v>43586</v>
      </c>
      <c r="B1854" t="s">
        <v>81</v>
      </c>
      <c r="C1854" t="s">
        <v>9</v>
      </c>
      <c r="D1854">
        <v>4947</v>
      </c>
      <c r="E1854">
        <v>4947</v>
      </c>
      <c r="F1854">
        <v>0</v>
      </c>
      <c r="G1854">
        <v>0</v>
      </c>
      <c r="H1854" t="s">
        <v>83</v>
      </c>
    </row>
    <row r="1855" spans="1:8" x14ac:dyDescent="0.25">
      <c r="A1855" s="1">
        <v>43586</v>
      </c>
      <c r="B1855" t="s">
        <v>81</v>
      </c>
      <c r="C1855" t="s">
        <v>10</v>
      </c>
      <c r="D1855">
        <v>3359</v>
      </c>
      <c r="E1855">
        <v>3359</v>
      </c>
      <c r="F1855">
        <v>0</v>
      </c>
      <c r="G1855">
        <v>0</v>
      </c>
      <c r="H1855" t="s">
        <v>83</v>
      </c>
    </row>
    <row r="1856" spans="1:8" x14ac:dyDescent="0.25">
      <c r="A1856" s="1">
        <v>43586</v>
      </c>
      <c r="B1856" t="s">
        <v>81</v>
      </c>
      <c r="C1856" t="s">
        <v>11</v>
      </c>
      <c r="D1856">
        <v>3329</v>
      </c>
      <c r="E1856">
        <v>3329</v>
      </c>
      <c r="F1856">
        <v>0</v>
      </c>
      <c r="G1856">
        <v>0</v>
      </c>
      <c r="H1856" t="s">
        <v>83</v>
      </c>
    </row>
    <row r="1857" spans="1:8" x14ac:dyDescent="0.25">
      <c r="A1857" s="1">
        <v>43586</v>
      </c>
      <c r="B1857" t="s">
        <v>81</v>
      </c>
      <c r="C1857" t="s">
        <v>12</v>
      </c>
      <c r="D1857">
        <v>3391</v>
      </c>
      <c r="E1857">
        <v>3391</v>
      </c>
      <c r="F1857">
        <v>0</v>
      </c>
      <c r="G1857">
        <v>0</v>
      </c>
      <c r="H1857" t="s">
        <v>83</v>
      </c>
    </row>
    <row r="1858" spans="1:8" x14ac:dyDescent="0.25">
      <c r="A1858" s="1">
        <v>43586</v>
      </c>
      <c r="B1858" t="s">
        <v>81</v>
      </c>
      <c r="C1858" t="s">
        <v>13</v>
      </c>
      <c r="D1858">
        <v>4937</v>
      </c>
      <c r="E1858">
        <v>4937</v>
      </c>
      <c r="F1858">
        <v>0</v>
      </c>
      <c r="G1858">
        <v>0</v>
      </c>
      <c r="H1858" t="s">
        <v>83</v>
      </c>
    </row>
    <row r="1859" spans="1:8" x14ac:dyDescent="0.25">
      <c r="A1859" s="1">
        <v>43586</v>
      </c>
      <c r="B1859" t="s">
        <v>86</v>
      </c>
      <c r="C1859" t="s">
        <v>9</v>
      </c>
      <c r="D1859">
        <v>1263</v>
      </c>
      <c r="E1859">
        <v>1263</v>
      </c>
      <c r="F1859">
        <v>0</v>
      </c>
      <c r="G1859">
        <v>0</v>
      </c>
      <c r="H1859" t="s">
        <v>83</v>
      </c>
    </row>
    <row r="1860" spans="1:8" x14ac:dyDescent="0.25">
      <c r="A1860" s="1">
        <v>43586</v>
      </c>
      <c r="B1860" t="s">
        <v>86</v>
      </c>
      <c r="C1860" t="s">
        <v>10</v>
      </c>
      <c r="D1860">
        <v>1214</v>
      </c>
      <c r="E1860">
        <v>1214</v>
      </c>
      <c r="F1860">
        <v>0</v>
      </c>
      <c r="G1860">
        <v>0</v>
      </c>
      <c r="H1860" t="s">
        <v>83</v>
      </c>
    </row>
    <row r="1861" spans="1:8" x14ac:dyDescent="0.25">
      <c r="A1861" s="1">
        <v>43586</v>
      </c>
      <c r="B1861" t="s">
        <v>86</v>
      </c>
      <c r="C1861" t="s">
        <v>11</v>
      </c>
      <c r="D1861">
        <v>335</v>
      </c>
      <c r="E1861">
        <v>335</v>
      </c>
      <c r="F1861">
        <v>0</v>
      </c>
      <c r="G1861">
        <v>0</v>
      </c>
      <c r="H1861" t="s">
        <v>83</v>
      </c>
    </row>
    <row r="1862" spans="1:8" x14ac:dyDescent="0.25">
      <c r="A1862" s="1">
        <v>43586</v>
      </c>
      <c r="B1862" t="s">
        <v>86</v>
      </c>
      <c r="C1862" t="s">
        <v>12</v>
      </c>
      <c r="D1862">
        <v>110</v>
      </c>
      <c r="E1862">
        <v>110</v>
      </c>
      <c r="F1862">
        <v>0</v>
      </c>
      <c r="G1862">
        <v>0</v>
      </c>
      <c r="H1862" t="s">
        <v>83</v>
      </c>
    </row>
    <row r="1863" spans="1:8" x14ac:dyDescent="0.25">
      <c r="A1863" s="1">
        <v>43586</v>
      </c>
      <c r="B1863" t="s">
        <v>86</v>
      </c>
      <c r="C1863" t="s">
        <v>13</v>
      </c>
      <c r="D1863">
        <v>915</v>
      </c>
      <c r="E1863">
        <v>915</v>
      </c>
      <c r="F1863">
        <v>0</v>
      </c>
      <c r="G1863">
        <v>0</v>
      </c>
      <c r="H1863" t="s">
        <v>83</v>
      </c>
    </row>
    <row r="1864" spans="1:8" x14ac:dyDescent="0.25">
      <c r="A1864" s="1">
        <v>43586</v>
      </c>
      <c r="B1864" t="s">
        <v>87</v>
      </c>
      <c r="C1864" t="s">
        <v>9</v>
      </c>
      <c r="D1864">
        <v>456</v>
      </c>
      <c r="E1864">
        <v>456</v>
      </c>
      <c r="F1864">
        <v>0</v>
      </c>
      <c r="G1864">
        <v>0</v>
      </c>
      <c r="H1864" t="s">
        <v>83</v>
      </c>
    </row>
    <row r="1865" spans="1:8" x14ac:dyDescent="0.25">
      <c r="A1865" s="1">
        <v>43586</v>
      </c>
      <c r="B1865" t="s">
        <v>87</v>
      </c>
      <c r="C1865" t="s">
        <v>10</v>
      </c>
      <c r="D1865">
        <v>640</v>
      </c>
      <c r="E1865">
        <v>640</v>
      </c>
      <c r="F1865">
        <v>0</v>
      </c>
      <c r="G1865">
        <v>0</v>
      </c>
      <c r="H1865" t="s">
        <v>83</v>
      </c>
    </row>
    <row r="1866" spans="1:8" x14ac:dyDescent="0.25">
      <c r="A1866" s="1">
        <v>43586</v>
      </c>
      <c r="B1866" t="s">
        <v>87</v>
      </c>
      <c r="C1866" t="s">
        <v>11</v>
      </c>
      <c r="D1866">
        <v>756</v>
      </c>
      <c r="E1866">
        <v>756</v>
      </c>
      <c r="F1866">
        <v>0</v>
      </c>
      <c r="G1866">
        <v>0</v>
      </c>
      <c r="H1866" t="s">
        <v>83</v>
      </c>
    </row>
    <row r="1867" spans="1:8" x14ac:dyDescent="0.25">
      <c r="A1867" s="1">
        <v>43586</v>
      </c>
      <c r="B1867" t="s">
        <v>87</v>
      </c>
      <c r="C1867" t="s">
        <v>12</v>
      </c>
      <c r="D1867">
        <v>466</v>
      </c>
      <c r="E1867">
        <v>466</v>
      </c>
      <c r="F1867">
        <v>0</v>
      </c>
      <c r="G1867">
        <v>0</v>
      </c>
      <c r="H1867" t="s">
        <v>83</v>
      </c>
    </row>
    <row r="1868" spans="1:8" x14ac:dyDescent="0.25">
      <c r="A1868" s="1">
        <v>43586</v>
      </c>
      <c r="B1868" t="s">
        <v>87</v>
      </c>
      <c r="C1868" t="s">
        <v>13</v>
      </c>
      <c r="D1868">
        <v>492</v>
      </c>
      <c r="E1868">
        <v>492</v>
      </c>
      <c r="F1868">
        <v>0</v>
      </c>
      <c r="G1868">
        <v>0</v>
      </c>
      <c r="H1868" t="s">
        <v>83</v>
      </c>
    </row>
    <row r="1869" spans="1:8" x14ac:dyDescent="0.25">
      <c r="A1869" s="1">
        <v>43586</v>
      </c>
      <c r="B1869" t="s">
        <v>89</v>
      </c>
      <c r="C1869" t="s">
        <v>9</v>
      </c>
      <c r="D1869">
        <v>521</v>
      </c>
      <c r="E1869">
        <v>521</v>
      </c>
      <c r="F1869">
        <v>0</v>
      </c>
      <c r="G1869">
        <v>0</v>
      </c>
      <c r="H1869" t="s">
        <v>83</v>
      </c>
    </row>
    <row r="1870" spans="1:8" x14ac:dyDescent="0.25">
      <c r="A1870" s="1">
        <v>43586</v>
      </c>
      <c r="B1870" t="s">
        <v>89</v>
      </c>
      <c r="C1870" t="s">
        <v>10</v>
      </c>
      <c r="D1870">
        <v>64</v>
      </c>
      <c r="E1870">
        <v>64</v>
      </c>
      <c r="F1870">
        <v>0</v>
      </c>
      <c r="G1870">
        <v>0</v>
      </c>
      <c r="H1870" t="s">
        <v>83</v>
      </c>
    </row>
    <row r="1871" spans="1:8" x14ac:dyDescent="0.25">
      <c r="A1871" s="1">
        <v>43586</v>
      </c>
      <c r="B1871" t="s">
        <v>89</v>
      </c>
      <c r="C1871" t="s">
        <v>11</v>
      </c>
      <c r="D1871">
        <v>167</v>
      </c>
      <c r="E1871">
        <v>167</v>
      </c>
      <c r="F1871">
        <v>0</v>
      </c>
      <c r="G1871">
        <v>0</v>
      </c>
      <c r="H1871" t="s">
        <v>83</v>
      </c>
    </row>
    <row r="1872" spans="1:8" x14ac:dyDescent="0.25">
      <c r="A1872" s="1">
        <v>43586</v>
      </c>
      <c r="B1872" t="s">
        <v>89</v>
      </c>
      <c r="C1872" t="s">
        <v>12</v>
      </c>
      <c r="D1872">
        <v>98</v>
      </c>
      <c r="E1872">
        <v>98</v>
      </c>
      <c r="F1872">
        <v>0</v>
      </c>
      <c r="G1872">
        <v>0</v>
      </c>
      <c r="H1872" t="s">
        <v>83</v>
      </c>
    </row>
    <row r="1873" spans="1:8" x14ac:dyDescent="0.25">
      <c r="A1873" s="1">
        <v>43586</v>
      </c>
      <c r="B1873" t="s">
        <v>89</v>
      </c>
      <c r="C1873" t="s">
        <v>13</v>
      </c>
      <c r="D1873">
        <v>243</v>
      </c>
      <c r="E1873">
        <v>243</v>
      </c>
      <c r="F1873">
        <v>0</v>
      </c>
      <c r="G1873">
        <v>0</v>
      </c>
      <c r="H1873" t="s">
        <v>83</v>
      </c>
    </row>
    <row r="1874" spans="1:8" x14ac:dyDescent="0.25">
      <c r="A1874" s="1">
        <v>43586</v>
      </c>
      <c r="B1874" t="s">
        <v>90</v>
      </c>
      <c r="C1874" t="s">
        <v>9</v>
      </c>
      <c r="D1874">
        <v>86</v>
      </c>
      <c r="E1874">
        <v>86</v>
      </c>
      <c r="F1874">
        <v>0</v>
      </c>
      <c r="G1874">
        <v>0</v>
      </c>
      <c r="H1874" t="s">
        <v>83</v>
      </c>
    </row>
    <row r="1875" spans="1:8" x14ac:dyDescent="0.25">
      <c r="A1875" s="1">
        <v>43586</v>
      </c>
      <c r="B1875" t="s">
        <v>90</v>
      </c>
      <c r="C1875" t="s">
        <v>10</v>
      </c>
      <c r="D1875">
        <v>77</v>
      </c>
      <c r="E1875">
        <v>77</v>
      </c>
      <c r="F1875">
        <v>0</v>
      </c>
      <c r="G1875">
        <v>0</v>
      </c>
      <c r="H1875" t="s">
        <v>83</v>
      </c>
    </row>
    <row r="1876" spans="1:8" x14ac:dyDescent="0.25">
      <c r="A1876" s="1">
        <v>43586</v>
      </c>
      <c r="B1876" t="s">
        <v>90</v>
      </c>
      <c r="C1876" t="s">
        <v>11</v>
      </c>
      <c r="D1876">
        <v>96</v>
      </c>
      <c r="E1876">
        <v>96</v>
      </c>
      <c r="F1876">
        <v>0</v>
      </c>
      <c r="G1876">
        <v>0</v>
      </c>
      <c r="H1876" t="s">
        <v>83</v>
      </c>
    </row>
    <row r="1877" spans="1:8" x14ac:dyDescent="0.25">
      <c r="A1877" s="1">
        <v>43586</v>
      </c>
      <c r="B1877" t="s">
        <v>90</v>
      </c>
      <c r="C1877" t="s">
        <v>12</v>
      </c>
      <c r="D1877">
        <v>271</v>
      </c>
      <c r="E1877">
        <v>271</v>
      </c>
      <c r="F1877">
        <v>0</v>
      </c>
      <c r="G1877">
        <v>0</v>
      </c>
      <c r="H1877" t="s">
        <v>83</v>
      </c>
    </row>
    <row r="1878" spans="1:8" x14ac:dyDescent="0.25">
      <c r="A1878" s="1">
        <v>43586</v>
      </c>
      <c r="B1878" t="s">
        <v>90</v>
      </c>
      <c r="C1878" t="s">
        <v>13</v>
      </c>
      <c r="D1878">
        <v>551</v>
      </c>
      <c r="E1878">
        <v>551</v>
      </c>
      <c r="F1878">
        <v>0</v>
      </c>
      <c r="G1878">
        <v>0</v>
      </c>
      <c r="H1878" t="s">
        <v>83</v>
      </c>
    </row>
    <row r="1879" spans="1:8" x14ac:dyDescent="0.25">
      <c r="A1879" s="1">
        <v>43586</v>
      </c>
      <c r="B1879" t="s">
        <v>92</v>
      </c>
      <c r="C1879" t="s">
        <v>9</v>
      </c>
      <c r="D1879">
        <v>547</v>
      </c>
      <c r="E1879">
        <v>547</v>
      </c>
      <c r="F1879">
        <v>0</v>
      </c>
      <c r="G1879">
        <v>0</v>
      </c>
      <c r="H1879" t="s">
        <v>83</v>
      </c>
    </row>
    <row r="1880" spans="1:8" x14ac:dyDescent="0.25">
      <c r="A1880" s="1">
        <v>43586</v>
      </c>
      <c r="B1880" t="s">
        <v>92</v>
      </c>
      <c r="C1880" t="s">
        <v>10</v>
      </c>
      <c r="D1880">
        <v>238</v>
      </c>
      <c r="E1880">
        <v>238</v>
      </c>
      <c r="F1880">
        <v>0</v>
      </c>
      <c r="G1880">
        <v>0</v>
      </c>
      <c r="H1880" t="s">
        <v>83</v>
      </c>
    </row>
    <row r="1881" spans="1:8" x14ac:dyDescent="0.25">
      <c r="A1881" s="1">
        <v>43586</v>
      </c>
      <c r="B1881" t="s">
        <v>92</v>
      </c>
      <c r="C1881" t="s">
        <v>11</v>
      </c>
      <c r="D1881">
        <v>659</v>
      </c>
      <c r="E1881">
        <v>659</v>
      </c>
      <c r="F1881">
        <v>0</v>
      </c>
      <c r="G1881">
        <v>0</v>
      </c>
      <c r="H1881" t="s">
        <v>83</v>
      </c>
    </row>
    <row r="1882" spans="1:8" x14ac:dyDescent="0.25">
      <c r="A1882" s="1">
        <v>43586</v>
      </c>
      <c r="B1882" t="s">
        <v>92</v>
      </c>
      <c r="C1882" t="s">
        <v>12</v>
      </c>
      <c r="D1882">
        <v>1351</v>
      </c>
      <c r="E1882">
        <v>1351</v>
      </c>
      <c r="F1882">
        <v>0</v>
      </c>
      <c r="G1882">
        <v>0</v>
      </c>
      <c r="H1882" t="s">
        <v>83</v>
      </c>
    </row>
    <row r="1883" spans="1:8" x14ac:dyDescent="0.25">
      <c r="A1883" s="1">
        <v>43586</v>
      </c>
      <c r="B1883" t="s">
        <v>92</v>
      </c>
      <c r="C1883" t="s">
        <v>13</v>
      </c>
      <c r="D1883">
        <v>226</v>
      </c>
      <c r="E1883">
        <v>226</v>
      </c>
      <c r="F1883">
        <v>0</v>
      </c>
      <c r="G1883">
        <v>0</v>
      </c>
      <c r="H1883" t="s">
        <v>83</v>
      </c>
    </row>
    <row r="1884" spans="1:8" x14ac:dyDescent="0.25">
      <c r="A1884" s="1">
        <v>43586</v>
      </c>
      <c r="B1884" t="s">
        <v>93</v>
      </c>
      <c r="C1884" t="s">
        <v>9</v>
      </c>
      <c r="D1884">
        <v>580</v>
      </c>
      <c r="E1884">
        <v>580</v>
      </c>
      <c r="F1884">
        <v>0</v>
      </c>
      <c r="G1884">
        <v>0</v>
      </c>
      <c r="H1884" t="s">
        <v>83</v>
      </c>
    </row>
    <row r="1885" spans="1:8" x14ac:dyDescent="0.25">
      <c r="A1885" s="1">
        <v>43586</v>
      </c>
      <c r="B1885" t="s">
        <v>93</v>
      </c>
      <c r="C1885" t="s">
        <v>10</v>
      </c>
      <c r="D1885">
        <v>281</v>
      </c>
      <c r="E1885">
        <v>281</v>
      </c>
      <c r="F1885">
        <v>0</v>
      </c>
      <c r="G1885">
        <v>0</v>
      </c>
      <c r="H1885" t="s">
        <v>83</v>
      </c>
    </row>
    <row r="1886" spans="1:8" x14ac:dyDescent="0.25">
      <c r="A1886" s="1">
        <v>43586</v>
      </c>
      <c r="B1886" t="s">
        <v>93</v>
      </c>
      <c r="C1886" t="s">
        <v>11</v>
      </c>
      <c r="D1886">
        <v>46</v>
      </c>
      <c r="E1886">
        <v>46</v>
      </c>
      <c r="F1886">
        <v>0</v>
      </c>
      <c r="G1886">
        <v>0</v>
      </c>
      <c r="H1886" t="s">
        <v>83</v>
      </c>
    </row>
    <row r="1887" spans="1:8" x14ac:dyDescent="0.25">
      <c r="A1887" s="1">
        <v>43586</v>
      </c>
      <c r="B1887" t="s">
        <v>93</v>
      </c>
      <c r="C1887" t="s">
        <v>12</v>
      </c>
      <c r="D1887">
        <v>10</v>
      </c>
      <c r="E1887">
        <v>10</v>
      </c>
      <c r="F1887">
        <v>0</v>
      </c>
      <c r="G1887">
        <v>0</v>
      </c>
      <c r="H1887" t="s">
        <v>83</v>
      </c>
    </row>
    <row r="1888" spans="1:8" x14ac:dyDescent="0.25">
      <c r="A1888" s="1">
        <v>43586</v>
      </c>
      <c r="B1888" t="s">
        <v>93</v>
      </c>
      <c r="C1888" t="s">
        <v>13</v>
      </c>
      <c r="D1888">
        <v>308</v>
      </c>
      <c r="E1888">
        <v>308</v>
      </c>
      <c r="F1888">
        <v>0</v>
      </c>
      <c r="G1888">
        <v>0</v>
      </c>
      <c r="H1888" t="s">
        <v>83</v>
      </c>
    </row>
    <row r="1889" spans="1:8" x14ac:dyDescent="0.25">
      <c r="A1889" s="1">
        <v>43586</v>
      </c>
      <c r="B1889" t="s">
        <v>94</v>
      </c>
      <c r="C1889" t="s">
        <v>9</v>
      </c>
      <c r="D1889">
        <v>53</v>
      </c>
      <c r="E1889">
        <v>53</v>
      </c>
      <c r="F1889">
        <v>0</v>
      </c>
      <c r="G1889">
        <v>0</v>
      </c>
      <c r="H1889" t="s">
        <v>83</v>
      </c>
    </row>
    <row r="1890" spans="1:8" x14ac:dyDescent="0.25">
      <c r="A1890" s="1">
        <v>43586</v>
      </c>
      <c r="B1890" t="s">
        <v>94</v>
      </c>
      <c r="C1890" t="s">
        <v>10</v>
      </c>
      <c r="D1890">
        <v>151</v>
      </c>
      <c r="E1890">
        <v>151</v>
      </c>
      <c r="F1890">
        <v>0</v>
      </c>
      <c r="G1890">
        <v>0</v>
      </c>
      <c r="H1890" t="s">
        <v>83</v>
      </c>
    </row>
    <row r="1891" spans="1:8" x14ac:dyDescent="0.25">
      <c r="A1891" s="1">
        <v>43586</v>
      </c>
      <c r="B1891" t="s">
        <v>94</v>
      </c>
      <c r="C1891" t="s">
        <v>11</v>
      </c>
      <c r="D1891">
        <v>218</v>
      </c>
      <c r="E1891">
        <v>218</v>
      </c>
      <c r="F1891">
        <v>0</v>
      </c>
      <c r="G1891">
        <v>0</v>
      </c>
      <c r="H1891" t="s">
        <v>83</v>
      </c>
    </row>
    <row r="1892" spans="1:8" x14ac:dyDescent="0.25">
      <c r="A1892" s="1">
        <v>43586</v>
      </c>
      <c r="B1892" t="s">
        <v>94</v>
      </c>
      <c r="C1892" t="s">
        <v>12</v>
      </c>
      <c r="D1892">
        <v>315</v>
      </c>
      <c r="E1892">
        <v>315</v>
      </c>
      <c r="F1892">
        <v>0</v>
      </c>
      <c r="G1892">
        <v>0</v>
      </c>
      <c r="H1892" t="s">
        <v>83</v>
      </c>
    </row>
    <row r="1893" spans="1:8" x14ac:dyDescent="0.25">
      <c r="A1893" s="1">
        <v>43586</v>
      </c>
      <c r="B1893" t="s">
        <v>94</v>
      </c>
      <c r="C1893" t="s">
        <v>13</v>
      </c>
      <c r="D1893">
        <v>304</v>
      </c>
      <c r="E1893">
        <v>304</v>
      </c>
      <c r="F1893">
        <v>0</v>
      </c>
      <c r="G1893">
        <v>0</v>
      </c>
      <c r="H1893" t="s">
        <v>83</v>
      </c>
    </row>
    <row r="1894" spans="1:8" x14ac:dyDescent="0.25">
      <c r="A1894" s="1">
        <v>43586</v>
      </c>
      <c r="B1894" t="s">
        <v>95</v>
      </c>
      <c r="C1894" t="s">
        <v>9</v>
      </c>
      <c r="D1894">
        <v>991</v>
      </c>
      <c r="E1894">
        <v>991</v>
      </c>
      <c r="F1894">
        <v>0</v>
      </c>
      <c r="G1894">
        <v>0</v>
      </c>
      <c r="H1894" t="s">
        <v>83</v>
      </c>
    </row>
    <row r="1895" spans="1:8" x14ac:dyDescent="0.25">
      <c r="A1895" s="1">
        <v>43586</v>
      </c>
      <c r="B1895" t="s">
        <v>95</v>
      </c>
      <c r="C1895" t="s">
        <v>10</v>
      </c>
      <c r="D1895">
        <v>447</v>
      </c>
      <c r="E1895">
        <v>447</v>
      </c>
      <c r="F1895">
        <v>0</v>
      </c>
      <c r="G1895">
        <v>0</v>
      </c>
      <c r="H1895" t="s">
        <v>83</v>
      </c>
    </row>
    <row r="1896" spans="1:8" x14ac:dyDescent="0.25">
      <c r="A1896" s="1">
        <v>43586</v>
      </c>
      <c r="B1896" t="s">
        <v>95</v>
      </c>
      <c r="C1896" t="s">
        <v>11</v>
      </c>
      <c r="D1896">
        <v>812</v>
      </c>
      <c r="E1896">
        <v>812</v>
      </c>
      <c r="F1896">
        <v>0</v>
      </c>
      <c r="G1896">
        <v>0</v>
      </c>
      <c r="H1896" t="s">
        <v>83</v>
      </c>
    </row>
    <row r="1897" spans="1:8" x14ac:dyDescent="0.25">
      <c r="A1897" s="1">
        <v>43586</v>
      </c>
      <c r="B1897" t="s">
        <v>95</v>
      </c>
      <c r="C1897" t="s">
        <v>12</v>
      </c>
      <c r="D1897">
        <v>450</v>
      </c>
      <c r="E1897">
        <v>450</v>
      </c>
      <c r="F1897">
        <v>0</v>
      </c>
      <c r="G1897">
        <v>0</v>
      </c>
      <c r="H1897" t="s">
        <v>83</v>
      </c>
    </row>
    <row r="1898" spans="1:8" x14ac:dyDescent="0.25">
      <c r="A1898" s="1">
        <v>43586</v>
      </c>
      <c r="B1898" t="s">
        <v>95</v>
      </c>
      <c r="C1898" t="s">
        <v>13</v>
      </c>
      <c r="D1898">
        <v>984</v>
      </c>
      <c r="E1898">
        <v>984</v>
      </c>
      <c r="F1898">
        <v>0</v>
      </c>
      <c r="G1898">
        <v>0</v>
      </c>
      <c r="H1898" t="s">
        <v>83</v>
      </c>
    </row>
    <row r="1899" spans="1:8" x14ac:dyDescent="0.25">
      <c r="A1899" s="1">
        <v>43586</v>
      </c>
      <c r="B1899" t="s">
        <v>96</v>
      </c>
      <c r="C1899" t="s">
        <v>9</v>
      </c>
      <c r="D1899">
        <v>37</v>
      </c>
      <c r="E1899">
        <v>37</v>
      </c>
      <c r="F1899">
        <v>0</v>
      </c>
      <c r="G1899">
        <v>0</v>
      </c>
      <c r="H1899" t="s">
        <v>83</v>
      </c>
    </row>
    <row r="1900" spans="1:8" x14ac:dyDescent="0.25">
      <c r="A1900" s="1">
        <v>43586</v>
      </c>
      <c r="B1900" t="s">
        <v>96</v>
      </c>
      <c r="C1900" t="s">
        <v>10</v>
      </c>
      <c r="D1900">
        <v>57</v>
      </c>
      <c r="E1900">
        <v>57</v>
      </c>
      <c r="F1900">
        <v>0</v>
      </c>
      <c r="G1900">
        <v>0</v>
      </c>
      <c r="H1900" t="s">
        <v>83</v>
      </c>
    </row>
    <row r="1901" spans="1:8" x14ac:dyDescent="0.25">
      <c r="A1901" s="1">
        <v>43586</v>
      </c>
      <c r="B1901" t="s">
        <v>96</v>
      </c>
      <c r="C1901" t="s">
        <v>11</v>
      </c>
      <c r="D1901">
        <v>80</v>
      </c>
      <c r="E1901">
        <v>80</v>
      </c>
      <c r="F1901">
        <v>0</v>
      </c>
      <c r="G1901">
        <v>0</v>
      </c>
      <c r="H1901" t="s">
        <v>83</v>
      </c>
    </row>
    <row r="1902" spans="1:8" x14ac:dyDescent="0.25">
      <c r="A1902" s="1">
        <v>43586</v>
      </c>
      <c r="B1902" t="s">
        <v>96</v>
      </c>
      <c r="C1902" t="s">
        <v>12</v>
      </c>
      <c r="D1902">
        <v>217</v>
      </c>
      <c r="E1902">
        <v>217</v>
      </c>
      <c r="F1902">
        <v>0</v>
      </c>
      <c r="G1902">
        <v>0</v>
      </c>
      <c r="H1902" t="s">
        <v>83</v>
      </c>
    </row>
    <row r="1903" spans="1:8" x14ac:dyDescent="0.25">
      <c r="A1903" s="1">
        <v>43586</v>
      </c>
      <c r="B1903" t="s">
        <v>96</v>
      </c>
      <c r="C1903" t="s">
        <v>13</v>
      </c>
      <c r="D1903">
        <v>256</v>
      </c>
      <c r="E1903">
        <v>256</v>
      </c>
      <c r="F1903">
        <v>0</v>
      </c>
      <c r="G1903">
        <v>0</v>
      </c>
      <c r="H1903" t="s">
        <v>83</v>
      </c>
    </row>
    <row r="1904" spans="1:8" x14ac:dyDescent="0.25">
      <c r="A1904" s="1">
        <v>43586</v>
      </c>
      <c r="B1904" t="s">
        <v>97</v>
      </c>
      <c r="C1904" t="s">
        <v>9</v>
      </c>
      <c r="D1904">
        <v>413</v>
      </c>
      <c r="E1904">
        <v>413</v>
      </c>
      <c r="F1904">
        <v>0</v>
      </c>
      <c r="G1904">
        <v>0</v>
      </c>
      <c r="H1904" t="s">
        <v>83</v>
      </c>
    </row>
    <row r="1905" spans="1:8" x14ac:dyDescent="0.25">
      <c r="A1905" s="1">
        <v>43586</v>
      </c>
      <c r="B1905" t="s">
        <v>97</v>
      </c>
      <c r="C1905" t="s">
        <v>10</v>
      </c>
      <c r="D1905">
        <v>190</v>
      </c>
      <c r="E1905">
        <v>190</v>
      </c>
      <c r="F1905">
        <v>0</v>
      </c>
      <c r="G1905">
        <v>0</v>
      </c>
      <c r="H1905" t="s">
        <v>83</v>
      </c>
    </row>
    <row r="1906" spans="1:8" x14ac:dyDescent="0.25">
      <c r="A1906" s="1">
        <v>43586</v>
      </c>
      <c r="B1906" t="s">
        <v>97</v>
      </c>
      <c r="C1906" t="s">
        <v>11</v>
      </c>
      <c r="D1906">
        <v>160</v>
      </c>
      <c r="E1906">
        <v>160</v>
      </c>
      <c r="F1906">
        <v>0</v>
      </c>
      <c r="G1906">
        <v>0</v>
      </c>
      <c r="H1906" t="s">
        <v>83</v>
      </c>
    </row>
    <row r="1907" spans="1:8" x14ac:dyDescent="0.25">
      <c r="A1907" s="1">
        <v>43586</v>
      </c>
      <c r="B1907" t="s">
        <v>97</v>
      </c>
      <c r="C1907" t="s">
        <v>12</v>
      </c>
      <c r="D1907">
        <v>103</v>
      </c>
      <c r="E1907">
        <v>103</v>
      </c>
      <c r="F1907">
        <v>0</v>
      </c>
      <c r="G1907">
        <v>0</v>
      </c>
      <c r="H1907" t="s">
        <v>83</v>
      </c>
    </row>
    <row r="1908" spans="1:8" x14ac:dyDescent="0.25">
      <c r="A1908" s="1">
        <v>43586</v>
      </c>
      <c r="B1908" t="s">
        <v>97</v>
      </c>
      <c r="C1908" t="s">
        <v>13</v>
      </c>
      <c r="D1908">
        <v>658</v>
      </c>
      <c r="E1908">
        <v>658</v>
      </c>
      <c r="F1908">
        <v>0</v>
      </c>
      <c r="G1908">
        <v>0</v>
      </c>
      <c r="H1908" t="s">
        <v>83</v>
      </c>
    </row>
    <row r="1909" spans="1:8" x14ac:dyDescent="0.25">
      <c r="A1909" s="1">
        <v>43617</v>
      </c>
      <c r="B1909" t="s">
        <v>81</v>
      </c>
      <c r="C1909" t="s">
        <v>9</v>
      </c>
      <c r="D1909">
        <v>4534</v>
      </c>
      <c r="E1909">
        <v>4534</v>
      </c>
      <c r="F1909">
        <v>0</v>
      </c>
      <c r="G1909">
        <v>0</v>
      </c>
      <c r="H1909" t="s">
        <v>83</v>
      </c>
    </row>
    <row r="1910" spans="1:8" x14ac:dyDescent="0.25">
      <c r="A1910" s="1">
        <v>43617</v>
      </c>
      <c r="B1910" t="s">
        <v>81</v>
      </c>
      <c r="C1910" t="s">
        <v>10</v>
      </c>
      <c r="D1910">
        <v>3117</v>
      </c>
      <c r="E1910">
        <v>3117</v>
      </c>
      <c r="F1910">
        <v>0</v>
      </c>
      <c r="G1910">
        <v>0</v>
      </c>
      <c r="H1910" t="s">
        <v>83</v>
      </c>
    </row>
    <row r="1911" spans="1:8" x14ac:dyDescent="0.25">
      <c r="A1911" s="1">
        <v>43617</v>
      </c>
      <c r="B1911" t="s">
        <v>81</v>
      </c>
      <c r="C1911" t="s">
        <v>11</v>
      </c>
      <c r="D1911">
        <v>3059</v>
      </c>
      <c r="E1911">
        <v>3059</v>
      </c>
      <c r="F1911">
        <v>0</v>
      </c>
      <c r="G1911">
        <v>0</v>
      </c>
      <c r="H1911" t="s">
        <v>83</v>
      </c>
    </row>
    <row r="1912" spans="1:8" x14ac:dyDescent="0.25">
      <c r="A1912" s="1">
        <v>43617</v>
      </c>
      <c r="B1912" t="s">
        <v>81</v>
      </c>
      <c r="C1912" t="s">
        <v>12</v>
      </c>
      <c r="D1912">
        <v>3052</v>
      </c>
      <c r="E1912">
        <v>3052</v>
      </c>
      <c r="F1912">
        <v>0</v>
      </c>
      <c r="G1912">
        <v>0</v>
      </c>
      <c r="H1912" t="s">
        <v>83</v>
      </c>
    </row>
    <row r="1913" spans="1:8" x14ac:dyDescent="0.25">
      <c r="A1913" s="1">
        <v>43617</v>
      </c>
      <c r="B1913" t="s">
        <v>81</v>
      </c>
      <c r="C1913" t="s">
        <v>13</v>
      </c>
      <c r="D1913">
        <v>4750</v>
      </c>
      <c r="E1913">
        <v>4750</v>
      </c>
      <c r="F1913">
        <v>0</v>
      </c>
      <c r="G1913">
        <v>0</v>
      </c>
      <c r="H1913" t="s">
        <v>83</v>
      </c>
    </row>
    <row r="1914" spans="1:8" x14ac:dyDescent="0.25">
      <c r="A1914" s="1">
        <v>43617</v>
      </c>
      <c r="B1914" t="s">
        <v>86</v>
      </c>
      <c r="C1914" t="s">
        <v>9</v>
      </c>
      <c r="D1914">
        <v>1089</v>
      </c>
      <c r="E1914">
        <v>1089</v>
      </c>
      <c r="F1914">
        <v>0</v>
      </c>
      <c r="G1914">
        <v>0</v>
      </c>
      <c r="H1914" t="s">
        <v>83</v>
      </c>
    </row>
    <row r="1915" spans="1:8" x14ac:dyDescent="0.25">
      <c r="A1915" s="1">
        <v>43617</v>
      </c>
      <c r="B1915" t="s">
        <v>86</v>
      </c>
      <c r="C1915" t="s">
        <v>10</v>
      </c>
      <c r="D1915">
        <v>1093</v>
      </c>
      <c r="E1915">
        <v>1093</v>
      </c>
      <c r="F1915">
        <v>0</v>
      </c>
      <c r="G1915">
        <v>0</v>
      </c>
      <c r="H1915" t="s">
        <v>83</v>
      </c>
    </row>
    <row r="1916" spans="1:8" x14ac:dyDescent="0.25">
      <c r="A1916" s="1">
        <v>43617</v>
      </c>
      <c r="B1916" t="s">
        <v>86</v>
      </c>
      <c r="C1916" t="s">
        <v>11</v>
      </c>
      <c r="D1916">
        <v>256</v>
      </c>
      <c r="E1916">
        <v>256</v>
      </c>
      <c r="F1916">
        <v>0</v>
      </c>
      <c r="G1916">
        <v>0</v>
      </c>
      <c r="H1916" t="s">
        <v>83</v>
      </c>
    </row>
    <row r="1917" spans="1:8" x14ac:dyDescent="0.25">
      <c r="A1917" s="1">
        <v>43617</v>
      </c>
      <c r="B1917" t="s">
        <v>86</v>
      </c>
      <c r="C1917" t="s">
        <v>12</v>
      </c>
      <c r="D1917">
        <v>93</v>
      </c>
      <c r="E1917">
        <v>93</v>
      </c>
      <c r="F1917">
        <v>0</v>
      </c>
      <c r="G1917">
        <v>0</v>
      </c>
      <c r="H1917" t="s">
        <v>83</v>
      </c>
    </row>
    <row r="1918" spans="1:8" x14ac:dyDescent="0.25">
      <c r="A1918" s="1">
        <v>43617</v>
      </c>
      <c r="B1918" t="s">
        <v>86</v>
      </c>
      <c r="C1918" t="s">
        <v>13</v>
      </c>
      <c r="D1918">
        <v>834</v>
      </c>
      <c r="E1918">
        <v>834</v>
      </c>
      <c r="F1918">
        <v>0</v>
      </c>
      <c r="G1918">
        <v>0</v>
      </c>
      <c r="H1918" t="s">
        <v>83</v>
      </c>
    </row>
    <row r="1919" spans="1:8" x14ac:dyDescent="0.25">
      <c r="A1919" s="1">
        <v>43617</v>
      </c>
      <c r="B1919" t="s">
        <v>87</v>
      </c>
      <c r="C1919" t="s">
        <v>9</v>
      </c>
      <c r="D1919">
        <v>446</v>
      </c>
      <c r="E1919">
        <v>446</v>
      </c>
      <c r="F1919">
        <v>0</v>
      </c>
      <c r="G1919">
        <v>0</v>
      </c>
      <c r="H1919" t="s">
        <v>83</v>
      </c>
    </row>
    <row r="1920" spans="1:8" x14ac:dyDescent="0.25">
      <c r="A1920" s="1">
        <v>43617</v>
      </c>
      <c r="B1920" t="s">
        <v>87</v>
      </c>
      <c r="C1920" t="s">
        <v>10</v>
      </c>
      <c r="D1920">
        <v>634</v>
      </c>
      <c r="E1920">
        <v>634</v>
      </c>
      <c r="F1920">
        <v>0</v>
      </c>
      <c r="G1920">
        <v>0</v>
      </c>
      <c r="H1920" t="s">
        <v>83</v>
      </c>
    </row>
    <row r="1921" spans="1:8" x14ac:dyDescent="0.25">
      <c r="A1921" s="1">
        <v>43617</v>
      </c>
      <c r="B1921" t="s">
        <v>87</v>
      </c>
      <c r="C1921" t="s">
        <v>11</v>
      </c>
      <c r="D1921">
        <v>763</v>
      </c>
      <c r="E1921">
        <v>763</v>
      </c>
      <c r="F1921">
        <v>0</v>
      </c>
      <c r="G1921">
        <v>0</v>
      </c>
      <c r="H1921" t="s">
        <v>83</v>
      </c>
    </row>
    <row r="1922" spans="1:8" x14ac:dyDescent="0.25">
      <c r="A1922" s="1">
        <v>43617</v>
      </c>
      <c r="B1922" t="s">
        <v>87</v>
      </c>
      <c r="C1922" t="s">
        <v>12</v>
      </c>
      <c r="D1922">
        <v>431</v>
      </c>
      <c r="E1922">
        <v>431</v>
      </c>
      <c r="F1922">
        <v>0</v>
      </c>
      <c r="G1922">
        <v>0</v>
      </c>
      <c r="H1922" t="s">
        <v>83</v>
      </c>
    </row>
    <row r="1923" spans="1:8" x14ac:dyDescent="0.25">
      <c r="A1923" s="1">
        <v>43617</v>
      </c>
      <c r="B1923" t="s">
        <v>87</v>
      </c>
      <c r="C1923" t="s">
        <v>13</v>
      </c>
      <c r="D1923">
        <v>487</v>
      </c>
      <c r="E1923">
        <v>487</v>
      </c>
      <c r="F1923">
        <v>0</v>
      </c>
      <c r="G1923">
        <v>0</v>
      </c>
      <c r="H1923" t="s">
        <v>83</v>
      </c>
    </row>
    <row r="1924" spans="1:8" x14ac:dyDescent="0.25">
      <c r="A1924" s="1">
        <v>43617</v>
      </c>
      <c r="B1924" t="s">
        <v>89</v>
      </c>
      <c r="C1924" t="s">
        <v>9</v>
      </c>
      <c r="D1924">
        <v>462</v>
      </c>
      <c r="E1924">
        <v>462</v>
      </c>
      <c r="F1924">
        <v>0</v>
      </c>
      <c r="G1924">
        <v>0</v>
      </c>
      <c r="H1924" t="s">
        <v>83</v>
      </c>
    </row>
    <row r="1925" spans="1:8" x14ac:dyDescent="0.25">
      <c r="A1925" s="1">
        <v>43617</v>
      </c>
      <c r="B1925" t="s">
        <v>89</v>
      </c>
      <c r="C1925" t="s">
        <v>10</v>
      </c>
      <c r="D1925">
        <v>57</v>
      </c>
      <c r="E1925">
        <v>57</v>
      </c>
      <c r="F1925">
        <v>0</v>
      </c>
      <c r="G1925">
        <v>0</v>
      </c>
      <c r="H1925" t="s">
        <v>83</v>
      </c>
    </row>
    <row r="1926" spans="1:8" x14ac:dyDescent="0.25">
      <c r="A1926" s="1">
        <v>43617</v>
      </c>
      <c r="B1926" t="s">
        <v>89</v>
      </c>
      <c r="C1926" t="s">
        <v>11</v>
      </c>
      <c r="D1926">
        <v>150</v>
      </c>
      <c r="E1926">
        <v>150</v>
      </c>
      <c r="F1926">
        <v>0</v>
      </c>
      <c r="G1926">
        <v>0</v>
      </c>
      <c r="H1926" t="s">
        <v>83</v>
      </c>
    </row>
    <row r="1927" spans="1:8" x14ac:dyDescent="0.25">
      <c r="A1927" s="1">
        <v>43617</v>
      </c>
      <c r="B1927" t="s">
        <v>89</v>
      </c>
      <c r="C1927" t="s">
        <v>12</v>
      </c>
      <c r="D1927">
        <v>93</v>
      </c>
      <c r="E1927">
        <v>93</v>
      </c>
      <c r="F1927">
        <v>0</v>
      </c>
      <c r="G1927">
        <v>0</v>
      </c>
      <c r="H1927" t="s">
        <v>83</v>
      </c>
    </row>
    <row r="1928" spans="1:8" x14ac:dyDescent="0.25">
      <c r="A1928" s="1">
        <v>43617</v>
      </c>
      <c r="B1928" t="s">
        <v>89</v>
      </c>
      <c r="C1928" t="s">
        <v>13</v>
      </c>
      <c r="D1928">
        <v>258</v>
      </c>
      <c r="E1928">
        <v>258</v>
      </c>
      <c r="F1928">
        <v>0</v>
      </c>
      <c r="G1928">
        <v>0</v>
      </c>
      <c r="H1928" t="s">
        <v>83</v>
      </c>
    </row>
    <row r="1929" spans="1:8" x14ac:dyDescent="0.25">
      <c r="A1929" s="1">
        <v>43617</v>
      </c>
      <c r="B1929" t="s">
        <v>90</v>
      </c>
      <c r="C1929" t="s">
        <v>9</v>
      </c>
      <c r="D1929">
        <v>90</v>
      </c>
      <c r="E1929">
        <v>90</v>
      </c>
      <c r="F1929">
        <v>0</v>
      </c>
      <c r="G1929">
        <v>0</v>
      </c>
      <c r="H1929" t="s">
        <v>83</v>
      </c>
    </row>
    <row r="1930" spans="1:8" x14ac:dyDescent="0.25">
      <c r="A1930" s="1">
        <v>43617</v>
      </c>
      <c r="B1930" t="s">
        <v>90</v>
      </c>
      <c r="C1930" t="s">
        <v>10</v>
      </c>
      <c r="D1930">
        <v>63</v>
      </c>
      <c r="E1930">
        <v>63</v>
      </c>
      <c r="F1930">
        <v>0</v>
      </c>
      <c r="G1930">
        <v>0</v>
      </c>
      <c r="H1930" t="s">
        <v>83</v>
      </c>
    </row>
    <row r="1931" spans="1:8" x14ac:dyDescent="0.25">
      <c r="A1931" s="1">
        <v>43617</v>
      </c>
      <c r="B1931" t="s">
        <v>90</v>
      </c>
      <c r="C1931" t="s">
        <v>11</v>
      </c>
      <c r="D1931">
        <v>84</v>
      </c>
      <c r="E1931">
        <v>84</v>
      </c>
      <c r="F1931">
        <v>0</v>
      </c>
      <c r="G1931">
        <v>0</v>
      </c>
      <c r="H1931" t="s">
        <v>83</v>
      </c>
    </row>
    <row r="1932" spans="1:8" x14ac:dyDescent="0.25">
      <c r="A1932" s="1">
        <v>43617</v>
      </c>
      <c r="B1932" t="s">
        <v>90</v>
      </c>
      <c r="C1932" t="s">
        <v>12</v>
      </c>
      <c r="D1932">
        <v>193</v>
      </c>
      <c r="E1932">
        <v>193</v>
      </c>
      <c r="F1932">
        <v>0</v>
      </c>
      <c r="G1932">
        <v>0</v>
      </c>
      <c r="H1932" t="s">
        <v>83</v>
      </c>
    </row>
    <row r="1933" spans="1:8" x14ac:dyDescent="0.25">
      <c r="A1933" s="1">
        <v>43617</v>
      </c>
      <c r="B1933" t="s">
        <v>90</v>
      </c>
      <c r="C1933" t="s">
        <v>13</v>
      </c>
      <c r="D1933">
        <v>481</v>
      </c>
      <c r="E1933">
        <v>481</v>
      </c>
      <c r="F1933">
        <v>0</v>
      </c>
      <c r="G1933">
        <v>0</v>
      </c>
      <c r="H1933" t="s">
        <v>83</v>
      </c>
    </row>
    <row r="1934" spans="1:8" x14ac:dyDescent="0.25">
      <c r="A1934" s="1">
        <v>43617</v>
      </c>
      <c r="B1934" t="s">
        <v>92</v>
      </c>
      <c r="C1934" t="s">
        <v>9</v>
      </c>
      <c r="D1934">
        <v>565</v>
      </c>
      <c r="E1934">
        <v>565</v>
      </c>
      <c r="F1934">
        <v>0</v>
      </c>
      <c r="G1934">
        <v>0</v>
      </c>
      <c r="H1934" t="s">
        <v>83</v>
      </c>
    </row>
    <row r="1935" spans="1:8" x14ac:dyDescent="0.25">
      <c r="A1935" s="1">
        <v>43617</v>
      </c>
      <c r="B1935" t="s">
        <v>92</v>
      </c>
      <c r="C1935" t="s">
        <v>10</v>
      </c>
      <c r="D1935">
        <v>230</v>
      </c>
      <c r="E1935">
        <v>230</v>
      </c>
      <c r="F1935">
        <v>0</v>
      </c>
      <c r="G1935">
        <v>0</v>
      </c>
      <c r="H1935" t="s">
        <v>83</v>
      </c>
    </row>
    <row r="1936" spans="1:8" x14ac:dyDescent="0.25">
      <c r="A1936" s="1">
        <v>43617</v>
      </c>
      <c r="B1936" t="s">
        <v>92</v>
      </c>
      <c r="C1936" t="s">
        <v>11</v>
      </c>
      <c r="D1936">
        <v>610</v>
      </c>
      <c r="E1936">
        <v>610</v>
      </c>
      <c r="F1936">
        <v>0</v>
      </c>
      <c r="G1936">
        <v>0</v>
      </c>
      <c r="H1936" t="s">
        <v>83</v>
      </c>
    </row>
    <row r="1937" spans="1:8" x14ac:dyDescent="0.25">
      <c r="A1937" s="1">
        <v>43617</v>
      </c>
      <c r="B1937" t="s">
        <v>92</v>
      </c>
      <c r="C1937" t="s">
        <v>12</v>
      </c>
      <c r="D1937">
        <v>1237</v>
      </c>
      <c r="E1937">
        <v>1237</v>
      </c>
      <c r="F1937">
        <v>0</v>
      </c>
      <c r="G1937">
        <v>0</v>
      </c>
      <c r="H1937" t="s">
        <v>83</v>
      </c>
    </row>
    <row r="1938" spans="1:8" x14ac:dyDescent="0.25">
      <c r="A1938" s="1">
        <v>43617</v>
      </c>
      <c r="B1938" t="s">
        <v>92</v>
      </c>
      <c r="C1938" t="s">
        <v>13</v>
      </c>
      <c r="D1938">
        <v>260</v>
      </c>
      <c r="E1938">
        <v>260</v>
      </c>
      <c r="F1938">
        <v>0</v>
      </c>
      <c r="G1938">
        <v>0</v>
      </c>
      <c r="H1938" t="s">
        <v>83</v>
      </c>
    </row>
    <row r="1939" spans="1:8" x14ac:dyDescent="0.25">
      <c r="A1939" s="1">
        <v>43617</v>
      </c>
      <c r="B1939" t="s">
        <v>93</v>
      </c>
      <c r="C1939" t="s">
        <v>9</v>
      </c>
      <c r="D1939">
        <v>536</v>
      </c>
      <c r="E1939">
        <v>536</v>
      </c>
      <c r="F1939">
        <v>0</v>
      </c>
      <c r="G1939">
        <v>0</v>
      </c>
      <c r="H1939" t="s">
        <v>83</v>
      </c>
    </row>
    <row r="1940" spans="1:8" x14ac:dyDescent="0.25">
      <c r="A1940" s="1">
        <v>43617</v>
      </c>
      <c r="B1940" t="s">
        <v>93</v>
      </c>
      <c r="C1940" t="s">
        <v>10</v>
      </c>
      <c r="D1940">
        <v>242</v>
      </c>
      <c r="E1940">
        <v>242</v>
      </c>
      <c r="F1940">
        <v>0</v>
      </c>
      <c r="G1940">
        <v>0</v>
      </c>
      <c r="H1940" t="s">
        <v>83</v>
      </c>
    </row>
    <row r="1941" spans="1:8" x14ac:dyDescent="0.25">
      <c r="A1941" s="1">
        <v>43617</v>
      </c>
      <c r="B1941" t="s">
        <v>93</v>
      </c>
      <c r="C1941" t="s">
        <v>11</v>
      </c>
      <c r="D1941">
        <v>40</v>
      </c>
      <c r="E1941">
        <v>40</v>
      </c>
      <c r="F1941">
        <v>0</v>
      </c>
      <c r="G1941">
        <v>0</v>
      </c>
      <c r="H1941" t="s">
        <v>83</v>
      </c>
    </row>
    <row r="1942" spans="1:8" x14ac:dyDescent="0.25">
      <c r="A1942" s="1">
        <v>43617</v>
      </c>
      <c r="B1942" t="s">
        <v>93</v>
      </c>
      <c r="C1942" t="s">
        <v>12</v>
      </c>
      <c r="D1942">
        <v>17</v>
      </c>
      <c r="E1942">
        <v>17</v>
      </c>
      <c r="F1942">
        <v>0</v>
      </c>
      <c r="G1942">
        <v>0</v>
      </c>
      <c r="H1942" t="s">
        <v>83</v>
      </c>
    </row>
    <row r="1943" spans="1:8" x14ac:dyDescent="0.25">
      <c r="A1943" s="1">
        <v>43617</v>
      </c>
      <c r="B1943" t="s">
        <v>93</v>
      </c>
      <c r="C1943" t="s">
        <v>13</v>
      </c>
      <c r="D1943">
        <v>318</v>
      </c>
      <c r="E1943">
        <v>318</v>
      </c>
      <c r="F1943">
        <v>0</v>
      </c>
      <c r="G1943">
        <v>0</v>
      </c>
      <c r="H1943" t="s">
        <v>83</v>
      </c>
    </row>
    <row r="1944" spans="1:8" x14ac:dyDescent="0.25">
      <c r="A1944" s="1">
        <v>43617</v>
      </c>
      <c r="B1944" t="s">
        <v>94</v>
      </c>
      <c r="C1944" t="s">
        <v>9</v>
      </c>
      <c r="D1944">
        <v>51</v>
      </c>
      <c r="E1944">
        <v>51</v>
      </c>
      <c r="F1944">
        <v>0</v>
      </c>
      <c r="G1944">
        <v>0</v>
      </c>
      <c r="H1944" t="s">
        <v>83</v>
      </c>
    </row>
    <row r="1945" spans="1:8" x14ac:dyDescent="0.25">
      <c r="A1945" s="1">
        <v>43617</v>
      </c>
      <c r="B1945" t="s">
        <v>94</v>
      </c>
      <c r="C1945" t="s">
        <v>10</v>
      </c>
      <c r="D1945">
        <v>162</v>
      </c>
      <c r="E1945">
        <v>162</v>
      </c>
      <c r="F1945">
        <v>0</v>
      </c>
      <c r="G1945">
        <v>0</v>
      </c>
      <c r="H1945" t="s">
        <v>83</v>
      </c>
    </row>
    <row r="1946" spans="1:8" x14ac:dyDescent="0.25">
      <c r="A1946" s="1">
        <v>43617</v>
      </c>
      <c r="B1946" t="s">
        <v>94</v>
      </c>
      <c r="C1946" t="s">
        <v>11</v>
      </c>
      <c r="D1946">
        <v>162</v>
      </c>
      <c r="E1946">
        <v>162</v>
      </c>
      <c r="F1946">
        <v>0</v>
      </c>
      <c r="G1946">
        <v>0</v>
      </c>
      <c r="H1946" t="s">
        <v>83</v>
      </c>
    </row>
    <row r="1947" spans="1:8" x14ac:dyDescent="0.25">
      <c r="A1947" s="1">
        <v>43617</v>
      </c>
      <c r="B1947" t="s">
        <v>94</v>
      </c>
      <c r="C1947" t="s">
        <v>12</v>
      </c>
      <c r="D1947">
        <v>303</v>
      </c>
      <c r="E1947">
        <v>303</v>
      </c>
      <c r="F1947">
        <v>0</v>
      </c>
      <c r="G1947">
        <v>0</v>
      </c>
      <c r="H1947" t="s">
        <v>83</v>
      </c>
    </row>
    <row r="1948" spans="1:8" x14ac:dyDescent="0.25">
      <c r="A1948" s="1">
        <v>43617</v>
      </c>
      <c r="B1948" t="s">
        <v>94</v>
      </c>
      <c r="C1948" t="s">
        <v>13</v>
      </c>
      <c r="D1948">
        <v>297</v>
      </c>
      <c r="E1948">
        <v>297</v>
      </c>
      <c r="F1948">
        <v>0</v>
      </c>
      <c r="G1948">
        <v>0</v>
      </c>
      <c r="H1948" t="s">
        <v>83</v>
      </c>
    </row>
    <row r="1949" spans="1:8" x14ac:dyDescent="0.25">
      <c r="A1949" s="1">
        <v>43617</v>
      </c>
      <c r="B1949" t="s">
        <v>95</v>
      </c>
      <c r="C1949" t="s">
        <v>9</v>
      </c>
      <c r="D1949">
        <v>848</v>
      </c>
      <c r="E1949">
        <v>848</v>
      </c>
      <c r="F1949">
        <v>0</v>
      </c>
      <c r="G1949">
        <v>0</v>
      </c>
      <c r="H1949" t="s">
        <v>83</v>
      </c>
    </row>
    <row r="1950" spans="1:8" x14ac:dyDescent="0.25">
      <c r="A1950" s="1">
        <v>43617</v>
      </c>
      <c r="B1950" t="s">
        <v>95</v>
      </c>
      <c r="C1950" t="s">
        <v>10</v>
      </c>
      <c r="D1950">
        <v>402</v>
      </c>
      <c r="E1950">
        <v>402</v>
      </c>
      <c r="F1950">
        <v>0</v>
      </c>
      <c r="G1950">
        <v>0</v>
      </c>
      <c r="H1950" t="s">
        <v>83</v>
      </c>
    </row>
    <row r="1951" spans="1:8" x14ac:dyDescent="0.25">
      <c r="A1951" s="1">
        <v>43617</v>
      </c>
      <c r="B1951" t="s">
        <v>95</v>
      </c>
      <c r="C1951" t="s">
        <v>11</v>
      </c>
      <c r="D1951">
        <v>770</v>
      </c>
      <c r="E1951">
        <v>770</v>
      </c>
      <c r="F1951">
        <v>0</v>
      </c>
      <c r="G1951">
        <v>0</v>
      </c>
      <c r="H1951" t="s">
        <v>83</v>
      </c>
    </row>
    <row r="1952" spans="1:8" x14ac:dyDescent="0.25">
      <c r="A1952" s="1">
        <v>43617</v>
      </c>
      <c r="B1952" t="s">
        <v>95</v>
      </c>
      <c r="C1952" t="s">
        <v>12</v>
      </c>
      <c r="D1952">
        <v>406</v>
      </c>
      <c r="E1952">
        <v>406</v>
      </c>
      <c r="F1952">
        <v>0</v>
      </c>
      <c r="G1952">
        <v>0</v>
      </c>
      <c r="H1952" t="s">
        <v>83</v>
      </c>
    </row>
    <row r="1953" spans="1:8" x14ac:dyDescent="0.25">
      <c r="A1953" s="1">
        <v>43617</v>
      </c>
      <c r="B1953" t="s">
        <v>95</v>
      </c>
      <c r="C1953" t="s">
        <v>13</v>
      </c>
      <c r="D1953">
        <v>946</v>
      </c>
      <c r="E1953">
        <v>946</v>
      </c>
      <c r="F1953">
        <v>0</v>
      </c>
      <c r="G1953">
        <v>0</v>
      </c>
      <c r="H1953" t="s">
        <v>83</v>
      </c>
    </row>
    <row r="1954" spans="1:8" x14ac:dyDescent="0.25">
      <c r="A1954" s="1">
        <v>43617</v>
      </c>
      <c r="B1954" t="s">
        <v>96</v>
      </c>
      <c r="C1954" t="s">
        <v>9</v>
      </c>
      <c r="D1954">
        <v>39</v>
      </c>
      <c r="E1954">
        <v>39</v>
      </c>
      <c r="F1954">
        <v>0</v>
      </c>
      <c r="G1954">
        <v>0</v>
      </c>
      <c r="H1954" t="s">
        <v>83</v>
      </c>
    </row>
    <row r="1955" spans="1:8" x14ac:dyDescent="0.25">
      <c r="A1955" s="1">
        <v>43617</v>
      </c>
      <c r="B1955" t="s">
        <v>96</v>
      </c>
      <c r="C1955" t="s">
        <v>10</v>
      </c>
      <c r="D1955">
        <v>45</v>
      </c>
      <c r="E1955">
        <v>45</v>
      </c>
      <c r="F1955">
        <v>0</v>
      </c>
      <c r="G1955">
        <v>0</v>
      </c>
      <c r="H1955" t="s">
        <v>83</v>
      </c>
    </row>
    <row r="1956" spans="1:8" x14ac:dyDescent="0.25">
      <c r="A1956" s="1">
        <v>43617</v>
      </c>
      <c r="B1956" t="s">
        <v>96</v>
      </c>
      <c r="C1956" t="s">
        <v>11</v>
      </c>
      <c r="D1956">
        <v>59</v>
      </c>
      <c r="E1956">
        <v>59</v>
      </c>
      <c r="F1956">
        <v>0</v>
      </c>
      <c r="G1956">
        <v>0</v>
      </c>
      <c r="H1956" t="s">
        <v>83</v>
      </c>
    </row>
    <row r="1957" spans="1:8" x14ac:dyDescent="0.25">
      <c r="A1957" s="1">
        <v>43617</v>
      </c>
      <c r="B1957" t="s">
        <v>96</v>
      </c>
      <c r="C1957" t="s">
        <v>12</v>
      </c>
      <c r="D1957">
        <v>191</v>
      </c>
      <c r="E1957">
        <v>191</v>
      </c>
      <c r="F1957">
        <v>0</v>
      </c>
      <c r="G1957">
        <v>0</v>
      </c>
      <c r="H1957" t="s">
        <v>83</v>
      </c>
    </row>
    <row r="1958" spans="1:8" x14ac:dyDescent="0.25">
      <c r="A1958" s="1">
        <v>43617</v>
      </c>
      <c r="B1958" t="s">
        <v>96</v>
      </c>
      <c r="C1958" t="s">
        <v>13</v>
      </c>
      <c r="D1958">
        <v>238</v>
      </c>
      <c r="E1958">
        <v>238</v>
      </c>
      <c r="F1958">
        <v>0</v>
      </c>
      <c r="G1958">
        <v>0</v>
      </c>
      <c r="H1958" t="s">
        <v>83</v>
      </c>
    </row>
    <row r="1959" spans="1:8" x14ac:dyDescent="0.25">
      <c r="A1959" s="1">
        <v>43617</v>
      </c>
      <c r="B1959" t="s">
        <v>97</v>
      </c>
      <c r="C1959" t="s">
        <v>9</v>
      </c>
      <c r="D1959">
        <v>408</v>
      </c>
      <c r="E1959">
        <v>408</v>
      </c>
      <c r="F1959">
        <v>0</v>
      </c>
      <c r="G1959">
        <v>0</v>
      </c>
      <c r="H1959" t="s">
        <v>83</v>
      </c>
    </row>
    <row r="1960" spans="1:8" x14ac:dyDescent="0.25">
      <c r="A1960" s="1">
        <v>43617</v>
      </c>
      <c r="B1960" t="s">
        <v>97</v>
      </c>
      <c r="C1960" t="s">
        <v>10</v>
      </c>
      <c r="D1960">
        <v>189</v>
      </c>
      <c r="E1960">
        <v>189</v>
      </c>
      <c r="F1960">
        <v>0</v>
      </c>
      <c r="G1960">
        <v>0</v>
      </c>
      <c r="H1960" t="s">
        <v>83</v>
      </c>
    </row>
    <row r="1961" spans="1:8" x14ac:dyDescent="0.25">
      <c r="A1961" s="1">
        <v>43617</v>
      </c>
      <c r="B1961" t="s">
        <v>97</v>
      </c>
      <c r="C1961" t="s">
        <v>11</v>
      </c>
      <c r="D1961">
        <v>165</v>
      </c>
      <c r="E1961">
        <v>165</v>
      </c>
      <c r="F1961">
        <v>0</v>
      </c>
      <c r="G1961">
        <v>0</v>
      </c>
      <c r="H1961" t="s">
        <v>83</v>
      </c>
    </row>
    <row r="1962" spans="1:8" x14ac:dyDescent="0.25">
      <c r="A1962" s="1">
        <v>43617</v>
      </c>
      <c r="B1962" t="s">
        <v>97</v>
      </c>
      <c r="C1962" t="s">
        <v>12</v>
      </c>
      <c r="D1962">
        <v>88</v>
      </c>
      <c r="E1962">
        <v>88</v>
      </c>
      <c r="F1962">
        <v>0</v>
      </c>
      <c r="G1962">
        <v>0</v>
      </c>
      <c r="H1962" t="s">
        <v>83</v>
      </c>
    </row>
    <row r="1963" spans="1:8" x14ac:dyDescent="0.25">
      <c r="A1963" s="1">
        <v>43617</v>
      </c>
      <c r="B1963" t="s">
        <v>97</v>
      </c>
      <c r="C1963" t="s">
        <v>13</v>
      </c>
      <c r="D1963">
        <v>631</v>
      </c>
      <c r="E1963">
        <v>631</v>
      </c>
      <c r="F1963">
        <v>0</v>
      </c>
      <c r="G1963">
        <v>0</v>
      </c>
      <c r="H1963" t="s">
        <v>83</v>
      </c>
    </row>
    <row r="1964" spans="1:8" x14ac:dyDescent="0.25">
      <c r="A1964" s="1">
        <v>43647</v>
      </c>
      <c r="B1964" t="s">
        <v>81</v>
      </c>
      <c r="C1964" t="s">
        <v>9</v>
      </c>
      <c r="D1964">
        <v>5052</v>
      </c>
      <c r="E1964">
        <v>5052</v>
      </c>
      <c r="F1964">
        <v>0</v>
      </c>
      <c r="G1964">
        <v>0</v>
      </c>
      <c r="H1964" t="s">
        <v>83</v>
      </c>
    </row>
    <row r="1965" spans="1:8" x14ac:dyDescent="0.25">
      <c r="A1965" s="1">
        <v>43647</v>
      </c>
      <c r="B1965" t="s">
        <v>81</v>
      </c>
      <c r="C1965" t="s">
        <v>10</v>
      </c>
      <c r="D1965">
        <v>3482</v>
      </c>
      <c r="E1965">
        <v>3482</v>
      </c>
      <c r="F1965">
        <v>0</v>
      </c>
      <c r="G1965">
        <v>0</v>
      </c>
      <c r="H1965" t="s">
        <v>83</v>
      </c>
    </row>
    <row r="1966" spans="1:8" x14ac:dyDescent="0.25">
      <c r="A1966" s="1">
        <v>43647</v>
      </c>
      <c r="B1966" t="s">
        <v>81</v>
      </c>
      <c r="C1966" t="s">
        <v>11</v>
      </c>
      <c r="D1966">
        <v>3316</v>
      </c>
      <c r="E1966">
        <v>3316</v>
      </c>
      <c r="F1966">
        <v>0</v>
      </c>
      <c r="G1966">
        <v>0</v>
      </c>
      <c r="H1966" t="s">
        <v>83</v>
      </c>
    </row>
    <row r="1967" spans="1:8" x14ac:dyDescent="0.25">
      <c r="A1967" s="1">
        <v>43647</v>
      </c>
      <c r="B1967" t="s">
        <v>81</v>
      </c>
      <c r="C1967" t="s">
        <v>12</v>
      </c>
      <c r="D1967">
        <v>3374</v>
      </c>
      <c r="E1967">
        <v>3374</v>
      </c>
      <c r="F1967">
        <v>0</v>
      </c>
      <c r="G1967">
        <v>0</v>
      </c>
      <c r="H1967" t="s">
        <v>83</v>
      </c>
    </row>
    <row r="1968" spans="1:8" x14ac:dyDescent="0.25">
      <c r="A1968" s="1">
        <v>43647</v>
      </c>
      <c r="B1968" t="s">
        <v>81</v>
      </c>
      <c r="C1968" t="s">
        <v>13</v>
      </c>
      <c r="D1968">
        <v>5501</v>
      </c>
      <c r="E1968">
        <v>5501</v>
      </c>
      <c r="F1968">
        <v>0</v>
      </c>
      <c r="G1968">
        <v>0</v>
      </c>
      <c r="H1968" t="s">
        <v>83</v>
      </c>
    </row>
    <row r="1969" spans="1:8" x14ac:dyDescent="0.25">
      <c r="A1969" s="1">
        <v>43647</v>
      </c>
      <c r="B1969" t="s">
        <v>86</v>
      </c>
      <c r="C1969" t="s">
        <v>9</v>
      </c>
      <c r="D1969">
        <v>1288</v>
      </c>
      <c r="E1969">
        <v>1288</v>
      </c>
      <c r="F1969">
        <v>0</v>
      </c>
      <c r="G1969">
        <v>0</v>
      </c>
      <c r="H1969" t="s">
        <v>83</v>
      </c>
    </row>
    <row r="1970" spans="1:8" x14ac:dyDescent="0.25">
      <c r="A1970" s="1">
        <v>43647</v>
      </c>
      <c r="B1970" t="s">
        <v>86</v>
      </c>
      <c r="C1970" t="s">
        <v>10</v>
      </c>
      <c r="D1970">
        <v>1275</v>
      </c>
      <c r="E1970">
        <v>1275</v>
      </c>
      <c r="F1970">
        <v>0</v>
      </c>
      <c r="G1970">
        <v>0</v>
      </c>
      <c r="H1970" t="s">
        <v>83</v>
      </c>
    </row>
    <row r="1971" spans="1:8" x14ac:dyDescent="0.25">
      <c r="A1971" s="1">
        <v>43647</v>
      </c>
      <c r="B1971" t="s">
        <v>86</v>
      </c>
      <c r="C1971" t="s">
        <v>11</v>
      </c>
      <c r="D1971">
        <v>285</v>
      </c>
      <c r="E1971">
        <v>285</v>
      </c>
      <c r="F1971">
        <v>0</v>
      </c>
      <c r="G1971">
        <v>0</v>
      </c>
      <c r="H1971" t="s">
        <v>83</v>
      </c>
    </row>
    <row r="1972" spans="1:8" x14ac:dyDescent="0.25">
      <c r="A1972" s="1">
        <v>43647</v>
      </c>
      <c r="B1972" t="s">
        <v>86</v>
      </c>
      <c r="C1972" t="s">
        <v>12</v>
      </c>
      <c r="D1972">
        <v>89</v>
      </c>
      <c r="E1972">
        <v>89</v>
      </c>
      <c r="F1972">
        <v>0</v>
      </c>
      <c r="G1972">
        <v>0</v>
      </c>
      <c r="H1972" t="s">
        <v>83</v>
      </c>
    </row>
    <row r="1973" spans="1:8" x14ac:dyDescent="0.25">
      <c r="A1973" s="1">
        <v>43647</v>
      </c>
      <c r="B1973" t="s">
        <v>86</v>
      </c>
      <c r="C1973" t="s">
        <v>13</v>
      </c>
      <c r="D1973">
        <v>999</v>
      </c>
      <c r="E1973">
        <v>999</v>
      </c>
      <c r="F1973">
        <v>0</v>
      </c>
      <c r="G1973">
        <v>0</v>
      </c>
      <c r="H1973" t="s">
        <v>83</v>
      </c>
    </row>
    <row r="1974" spans="1:8" x14ac:dyDescent="0.25">
      <c r="A1974" s="1">
        <v>43647</v>
      </c>
      <c r="B1974" t="s">
        <v>87</v>
      </c>
      <c r="C1974" t="s">
        <v>9</v>
      </c>
      <c r="D1974">
        <v>514</v>
      </c>
      <c r="E1974">
        <v>514</v>
      </c>
      <c r="F1974">
        <v>0</v>
      </c>
      <c r="G1974">
        <v>0</v>
      </c>
      <c r="H1974" t="s">
        <v>83</v>
      </c>
    </row>
    <row r="1975" spans="1:8" x14ac:dyDescent="0.25">
      <c r="A1975" s="1">
        <v>43647</v>
      </c>
      <c r="B1975" t="s">
        <v>87</v>
      </c>
      <c r="C1975" t="s">
        <v>10</v>
      </c>
      <c r="D1975">
        <v>708</v>
      </c>
      <c r="E1975">
        <v>708</v>
      </c>
      <c r="F1975">
        <v>0</v>
      </c>
      <c r="G1975">
        <v>0</v>
      </c>
      <c r="H1975" t="s">
        <v>83</v>
      </c>
    </row>
    <row r="1976" spans="1:8" x14ac:dyDescent="0.25">
      <c r="A1976" s="1">
        <v>43647</v>
      </c>
      <c r="B1976" t="s">
        <v>87</v>
      </c>
      <c r="C1976" t="s">
        <v>11</v>
      </c>
      <c r="D1976">
        <v>813</v>
      </c>
      <c r="E1976">
        <v>813</v>
      </c>
      <c r="F1976">
        <v>0</v>
      </c>
      <c r="G1976">
        <v>0</v>
      </c>
      <c r="H1976" t="s">
        <v>83</v>
      </c>
    </row>
    <row r="1977" spans="1:8" x14ac:dyDescent="0.25">
      <c r="A1977" s="1">
        <v>43647</v>
      </c>
      <c r="B1977" t="s">
        <v>87</v>
      </c>
      <c r="C1977" t="s">
        <v>12</v>
      </c>
      <c r="D1977">
        <v>509</v>
      </c>
      <c r="E1977">
        <v>509</v>
      </c>
      <c r="F1977">
        <v>0</v>
      </c>
      <c r="G1977">
        <v>0</v>
      </c>
      <c r="H1977" t="s">
        <v>83</v>
      </c>
    </row>
    <row r="1978" spans="1:8" x14ac:dyDescent="0.25">
      <c r="A1978" s="1">
        <v>43647</v>
      </c>
      <c r="B1978" t="s">
        <v>87</v>
      </c>
      <c r="C1978" t="s">
        <v>13</v>
      </c>
      <c r="D1978">
        <v>503</v>
      </c>
      <c r="E1978">
        <v>503</v>
      </c>
      <c r="F1978">
        <v>0</v>
      </c>
      <c r="G1978">
        <v>0</v>
      </c>
      <c r="H1978" t="s">
        <v>83</v>
      </c>
    </row>
    <row r="1979" spans="1:8" x14ac:dyDescent="0.25">
      <c r="A1979" s="1">
        <v>43647</v>
      </c>
      <c r="B1979" t="s">
        <v>89</v>
      </c>
      <c r="C1979" t="s">
        <v>9</v>
      </c>
      <c r="D1979">
        <v>488</v>
      </c>
      <c r="E1979">
        <v>488</v>
      </c>
      <c r="F1979">
        <v>0</v>
      </c>
      <c r="G1979">
        <v>0</v>
      </c>
      <c r="H1979" t="s">
        <v>83</v>
      </c>
    </row>
    <row r="1980" spans="1:8" x14ac:dyDescent="0.25">
      <c r="A1980" s="1">
        <v>43647</v>
      </c>
      <c r="B1980" t="s">
        <v>89</v>
      </c>
      <c r="C1980" t="s">
        <v>10</v>
      </c>
      <c r="D1980">
        <v>60</v>
      </c>
      <c r="E1980">
        <v>60</v>
      </c>
      <c r="F1980">
        <v>0</v>
      </c>
      <c r="G1980">
        <v>0</v>
      </c>
      <c r="H1980" t="s">
        <v>83</v>
      </c>
    </row>
    <row r="1981" spans="1:8" x14ac:dyDescent="0.25">
      <c r="A1981" s="1">
        <v>43647</v>
      </c>
      <c r="B1981" t="s">
        <v>89</v>
      </c>
      <c r="C1981" t="s">
        <v>11</v>
      </c>
      <c r="D1981">
        <v>186</v>
      </c>
      <c r="E1981">
        <v>186</v>
      </c>
      <c r="F1981">
        <v>0</v>
      </c>
      <c r="G1981">
        <v>0</v>
      </c>
      <c r="H1981" t="s">
        <v>83</v>
      </c>
    </row>
    <row r="1982" spans="1:8" x14ac:dyDescent="0.25">
      <c r="A1982" s="1">
        <v>43647</v>
      </c>
      <c r="B1982" t="s">
        <v>89</v>
      </c>
      <c r="C1982" t="s">
        <v>12</v>
      </c>
      <c r="D1982">
        <v>102</v>
      </c>
      <c r="E1982">
        <v>102</v>
      </c>
      <c r="F1982">
        <v>0</v>
      </c>
      <c r="G1982">
        <v>0</v>
      </c>
      <c r="H1982" t="s">
        <v>83</v>
      </c>
    </row>
    <row r="1983" spans="1:8" x14ac:dyDescent="0.25">
      <c r="A1983" s="1">
        <v>43647</v>
      </c>
      <c r="B1983" t="s">
        <v>89</v>
      </c>
      <c r="C1983" t="s">
        <v>13</v>
      </c>
      <c r="D1983">
        <v>291</v>
      </c>
      <c r="E1983">
        <v>291</v>
      </c>
      <c r="F1983">
        <v>0</v>
      </c>
      <c r="G1983">
        <v>0</v>
      </c>
      <c r="H1983" t="s">
        <v>83</v>
      </c>
    </row>
    <row r="1984" spans="1:8" x14ac:dyDescent="0.25">
      <c r="A1984" s="1">
        <v>43647</v>
      </c>
      <c r="B1984" t="s">
        <v>90</v>
      </c>
      <c r="C1984" t="s">
        <v>9</v>
      </c>
      <c r="D1984">
        <v>81</v>
      </c>
      <c r="E1984">
        <v>81</v>
      </c>
      <c r="F1984">
        <v>0</v>
      </c>
      <c r="G1984">
        <v>0</v>
      </c>
      <c r="H1984" t="s">
        <v>83</v>
      </c>
    </row>
    <row r="1985" spans="1:8" x14ac:dyDescent="0.25">
      <c r="A1985" s="1">
        <v>43647</v>
      </c>
      <c r="B1985" t="s">
        <v>90</v>
      </c>
      <c r="C1985" t="s">
        <v>10</v>
      </c>
      <c r="D1985">
        <v>84</v>
      </c>
      <c r="E1985">
        <v>84</v>
      </c>
      <c r="F1985">
        <v>0</v>
      </c>
      <c r="G1985">
        <v>0</v>
      </c>
      <c r="H1985" t="s">
        <v>83</v>
      </c>
    </row>
    <row r="1986" spans="1:8" x14ac:dyDescent="0.25">
      <c r="A1986" s="1">
        <v>43647</v>
      </c>
      <c r="B1986" t="s">
        <v>90</v>
      </c>
      <c r="C1986" t="s">
        <v>11</v>
      </c>
      <c r="D1986">
        <v>103</v>
      </c>
      <c r="E1986">
        <v>103</v>
      </c>
      <c r="F1986">
        <v>0</v>
      </c>
      <c r="G1986">
        <v>0</v>
      </c>
      <c r="H1986" t="s">
        <v>83</v>
      </c>
    </row>
    <row r="1987" spans="1:8" x14ac:dyDescent="0.25">
      <c r="A1987" s="1">
        <v>43647</v>
      </c>
      <c r="B1987" t="s">
        <v>90</v>
      </c>
      <c r="C1987" t="s">
        <v>12</v>
      </c>
      <c r="D1987">
        <v>221</v>
      </c>
      <c r="E1987">
        <v>221</v>
      </c>
      <c r="F1987">
        <v>0</v>
      </c>
      <c r="G1987">
        <v>0</v>
      </c>
      <c r="H1987" t="s">
        <v>83</v>
      </c>
    </row>
    <row r="1988" spans="1:8" x14ac:dyDescent="0.25">
      <c r="A1988" s="1">
        <v>43647</v>
      </c>
      <c r="B1988" t="s">
        <v>90</v>
      </c>
      <c r="C1988" t="s">
        <v>13</v>
      </c>
      <c r="D1988">
        <v>593</v>
      </c>
      <c r="E1988">
        <v>593</v>
      </c>
      <c r="F1988">
        <v>0</v>
      </c>
      <c r="G1988">
        <v>0</v>
      </c>
      <c r="H1988" t="s">
        <v>83</v>
      </c>
    </row>
    <row r="1989" spans="1:8" x14ac:dyDescent="0.25">
      <c r="A1989" s="1">
        <v>43647</v>
      </c>
      <c r="B1989" t="s">
        <v>92</v>
      </c>
      <c r="C1989" t="s">
        <v>9</v>
      </c>
      <c r="D1989">
        <v>603</v>
      </c>
      <c r="E1989">
        <v>603</v>
      </c>
      <c r="F1989">
        <v>0</v>
      </c>
      <c r="G1989">
        <v>0</v>
      </c>
      <c r="H1989" t="s">
        <v>83</v>
      </c>
    </row>
    <row r="1990" spans="1:8" x14ac:dyDescent="0.25">
      <c r="A1990" s="1">
        <v>43647</v>
      </c>
      <c r="B1990" t="s">
        <v>92</v>
      </c>
      <c r="C1990" t="s">
        <v>10</v>
      </c>
      <c r="D1990">
        <v>233</v>
      </c>
      <c r="E1990">
        <v>233</v>
      </c>
      <c r="F1990">
        <v>0</v>
      </c>
      <c r="G1990">
        <v>0</v>
      </c>
      <c r="H1990" t="s">
        <v>83</v>
      </c>
    </row>
    <row r="1991" spans="1:8" x14ac:dyDescent="0.25">
      <c r="A1991" s="1">
        <v>43647</v>
      </c>
      <c r="B1991" t="s">
        <v>92</v>
      </c>
      <c r="C1991" t="s">
        <v>11</v>
      </c>
      <c r="D1991">
        <v>652</v>
      </c>
      <c r="E1991">
        <v>652</v>
      </c>
      <c r="F1991">
        <v>0</v>
      </c>
      <c r="G1991">
        <v>0</v>
      </c>
      <c r="H1991" t="s">
        <v>83</v>
      </c>
    </row>
    <row r="1992" spans="1:8" x14ac:dyDescent="0.25">
      <c r="A1992" s="1">
        <v>43647</v>
      </c>
      <c r="B1992" t="s">
        <v>92</v>
      </c>
      <c r="C1992" t="s">
        <v>12</v>
      </c>
      <c r="D1992">
        <v>1330</v>
      </c>
      <c r="E1992">
        <v>1330</v>
      </c>
      <c r="F1992">
        <v>0</v>
      </c>
      <c r="G1992">
        <v>0</v>
      </c>
      <c r="H1992" t="s">
        <v>83</v>
      </c>
    </row>
    <row r="1993" spans="1:8" x14ac:dyDescent="0.25">
      <c r="A1993" s="1">
        <v>43647</v>
      </c>
      <c r="B1993" t="s">
        <v>92</v>
      </c>
      <c r="C1993" t="s">
        <v>13</v>
      </c>
      <c r="D1993">
        <v>285</v>
      </c>
      <c r="E1993">
        <v>285</v>
      </c>
      <c r="F1993">
        <v>0</v>
      </c>
      <c r="G1993">
        <v>0</v>
      </c>
      <c r="H1993" t="s">
        <v>83</v>
      </c>
    </row>
    <row r="1994" spans="1:8" x14ac:dyDescent="0.25">
      <c r="A1994" s="1">
        <v>43647</v>
      </c>
      <c r="B1994" t="s">
        <v>93</v>
      </c>
      <c r="C1994" t="s">
        <v>9</v>
      </c>
      <c r="D1994">
        <v>628</v>
      </c>
      <c r="E1994">
        <v>628</v>
      </c>
      <c r="F1994">
        <v>0</v>
      </c>
      <c r="G1994">
        <v>0</v>
      </c>
      <c r="H1994" t="s">
        <v>83</v>
      </c>
    </row>
    <row r="1995" spans="1:8" x14ac:dyDescent="0.25">
      <c r="A1995" s="1">
        <v>43647</v>
      </c>
      <c r="B1995" t="s">
        <v>93</v>
      </c>
      <c r="C1995" t="s">
        <v>10</v>
      </c>
      <c r="D1995">
        <v>261</v>
      </c>
      <c r="E1995">
        <v>261</v>
      </c>
      <c r="F1995">
        <v>0</v>
      </c>
      <c r="G1995">
        <v>0</v>
      </c>
      <c r="H1995" t="s">
        <v>83</v>
      </c>
    </row>
    <row r="1996" spans="1:8" x14ac:dyDescent="0.25">
      <c r="A1996" s="1">
        <v>43647</v>
      </c>
      <c r="B1996" t="s">
        <v>93</v>
      </c>
      <c r="C1996" t="s">
        <v>11</v>
      </c>
      <c r="D1996">
        <v>47</v>
      </c>
      <c r="E1996">
        <v>47</v>
      </c>
      <c r="F1996">
        <v>0</v>
      </c>
      <c r="G1996">
        <v>0</v>
      </c>
      <c r="H1996" t="s">
        <v>83</v>
      </c>
    </row>
    <row r="1997" spans="1:8" x14ac:dyDescent="0.25">
      <c r="A1997" s="1">
        <v>43647</v>
      </c>
      <c r="B1997" t="s">
        <v>93</v>
      </c>
      <c r="C1997" t="s">
        <v>12</v>
      </c>
      <c r="D1997">
        <v>14</v>
      </c>
      <c r="E1997">
        <v>14</v>
      </c>
      <c r="F1997">
        <v>0</v>
      </c>
      <c r="G1997">
        <v>0</v>
      </c>
      <c r="H1997" t="s">
        <v>83</v>
      </c>
    </row>
    <row r="1998" spans="1:8" x14ac:dyDescent="0.25">
      <c r="A1998" s="1">
        <v>43647</v>
      </c>
      <c r="B1998" t="s">
        <v>93</v>
      </c>
      <c r="C1998" t="s">
        <v>13</v>
      </c>
      <c r="D1998">
        <v>397</v>
      </c>
      <c r="E1998">
        <v>397</v>
      </c>
      <c r="F1998">
        <v>0</v>
      </c>
      <c r="G1998">
        <v>0</v>
      </c>
      <c r="H1998" t="s">
        <v>83</v>
      </c>
    </row>
    <row r="1999" spans="1:8" x14ac:dyDescent="0.25">
      <c r="A1999" s="1">
        <v>43647</v>
      </c>
      <c r="B1999" t="s">
        <v>94</v>
      </c>
      <c r="C1999" t="s">
        <v>9</v>
      </c>
      <c r="D1999">
        <v>60</v>
      </c>
      <c r="E1999">
        <v>60</v>
      </c>
      <c r="F1999">
        <v>0</v>
      </c>
      <c r="G1999">
        <v>0</v>
      </c>
      <c r="H1999" t="s">
        <v>83</v>
      </c>
    </row>
    <row r="2000" spans="1:8" x14ac:dyDescent="0.25">
      <c r="A2000" s="1">
        <v>43647</v>
      </c>
      <c r="B2000" t="s">
        <v>94</v>
      </c>
      <c r="C2000" t="s">
        <v>10</v>
      </c>
      <c r="D2000">
        <v>165</v>
      </c>
      <c r="E2000">
        <v>165</v>
      </c>
      <c r="F2000">
        <v>0</v>
      </c>
      <c r="G2000">
        <v>0</v>
      </c>
      <c r="H2000" t="s">
        <v>83</v>
      </c>
    </row>
    <row r="2001" spans="1:8" x14ac:dyDescent="0.25">
      <c r="A2001" s="1">
        <v>43647</v>
      </c>
      <c r="B2001" t="s">
        <v>94</v>
      </c>
      <c r="C2001" t="s">
        <v>11</v>
      </c>
      <c r="D2001">
        <v>200</v>
      </c>
      <c r="E2001">
        <v>200</v>
      </c>
      <c r="F2001">
        <v>0</v>
      </c>
      <c r="G2001">
        <v>0</v>
      </c>
      <c r="H2001" t="s">
        <v>83</v>
      </c>
    </row>
    <row r="2002" spans="1:8" x14ac:dyDescent="0.25">
      <c r="A2002" s="1">
        <v>43647</v>
      </c>
      <c r="B2002" t="s">
        <v>94</v>
      </c>
      <c r="C2002" t="s">
        <v>12</v>
      </c>
      <c r="D2002">
        <v>330</v>
      </c>
      <c r="E2002">
        <v>330</v>
      </c>
      <c r="F2002">
        <v>0</v>
      </c>
      <c r="G2002">
        <v>0</v>
      </c>
      <c r="H2002" t="s">
        <v>83</v>
      </c>
    </row>
    <row r="2003" spans="1:8" x14ac:dyDescent="0.25">
      <c r="A2003" s="1">
        <v>43647</v>
      </c>
      <c r="B2003" t="s">
        <v>94</v>
      </c>
      <c r="C2003" t="s">
        <v>13</v>
      </c>
      <c r="D2003">
        <v>299</v>
      </c>
      <c r="E2003">
        <v>299</v>
      </c>
      <c r="F2003">
        <v>0</v>
      </c>
      <c r="G2003">
        <v>0</v>
      </c>
      <c r="H2003" t="s">
        <v>83</v>
      </c>
    </row>
    <row r="2004" spans="1:8" x14ac:dyDescent="0.25">
      <c r="A2004" s="1">
        <v>43647</v>
      </c>
      <c r="B2004" t="s">
        <v>95</v>
      </c>
      <c r="C2004" t="s">
        <v>9</v>
      </c>
      <c r="D2004">
        <v>916</v>
      </c>
      <c r="E2004">
        <v>916</v>
      </c>
      <c r="F2004">
        <v>0</v>
      </c>
      <c r="G2004">
        <v>0</v>
      </c>
      <c r="H2004" t="s">
        <v>83</v>
      </c>
    </row>
    <row r="2005" spans="1:8" x14ac:dyDescent="0.25">
      <c r="A2005" s="1">
        <v>43647</v>
      </c>
      <c r="B2005" t="s">
        <v>95</v>
      </c>
      <c r="C2005" t="s">
        <v>10</v>
      </c>
      <c r="D2005">
        <v>447</v>
      </c>
      <c r="E2005">
        <v>447</v>
      </c>
      <c r="F2005">
        <v>0</v>
      </c>
      <c r="G2005">
        <v>0</v>
      </c>
      <c r="H2005" t="s">
        <v>83</v>
      </c>
    </row>
    <row r="2006" spans="1:8" x14ac:dyDescent="0.25">
      <c r="A2006" s="1">
        <v>43647</v>
      </c>
      <c r="B2006" t="s">
        <v>95</v>
      </c>
      <c r="C2006" t="s">
        <v>11</v>
      </c>
      <c r="D2006">
        <v>799</v>
      </c>
      <c r="E2006">
        <v>799</v>
      </c>
      <c r="F2006">
        <v>0</v>
      </c>
      <c r="G2006">
        <v>0</v>
      </c>
      <c r="H2006" t="s">
        <v>83</v>
      </c>
    </row>
    <row r="2007" spans="1:8" x14ac:dyDescent="0.25">
      <c r="A2007" s="1">
        <v>43647</v>
      </c>
      <c r="B2007" t="s">
        <v>95</v>
      </c>
      <c r="C2007" t="s">
        <v>12</v>
      </c>
      <c r="D2007">
        <v>466</v>
      </c>
      <c r="E2007">
        <v>466</v>
      </c>
      <c r="F2007">
        <v>0</v>
      </c>
      <c r="G2007">
        <v>0</v>
      </c>
      <c r="H2007" t="s">
        <v>83</v>
      </c>
    </row>
    <row r="2008" spans="1:8" x14ac:dyDescent="0.25">
      <c r="A2008" s="1">
        <v>43647</v>
      </c>
      <c r="B2008" t="s">
        <v>95</v>
      </c>
      <c r="C2008" t="s">
        <v>13</v>
      </c>
      <c r="D2008">
        <v>1111</v>
      </c>
      <c r="E2008">
        <v>1111</v>
      </c>
      <c r="F2008">
        <v>0</v>
      </c>
      <c r="G2008">
        <v>0</v>
      </c>
      <c r="H2008" t="s">
        <v>83</v>
      </c>
    </row>
    <row r="2009" spans="1:8" x14ac:dyDescent="0.25">
      <c r="A2009" s="1">
        <v>43647</v>
      </c>
      <c r="B2009" t="s">
        <v>96</v>
      </c>
      <c r="C2009" t="s">
        <v>9</v>
      </c>
      <c r="D2009">
        <v>44</v>
      </c>
      <c r="E2009">
        <v>44</v>
      </c>
      <c r="F2009">
        <v>0</v>
      </c>
      <c r="G2009">
        <v>0</v>
      </c>
      <c r="H2009" t="s">
        <v>83</v>
      </c>
    </row>
    <row r="2010" spans="1:8" x14ac:dyDescent="0.25">
      <c r="A2010" s="1">
        <v>43647</v>
      </c>
      <c r="B2010" t="s">
        <v>96</v>
      </c>
      <c r="C2010" t="s">
        <v>10</v>
      </c>
      <c r="D2010">
        <v>57</v>
      </c>
      <c r="E2010">
        <v>57</v>
      </c>
      <c r="F2010">
        <v>0</v>
      </c>
      <c r="G2010">
        <v>0</v>
      </c>
      <c r="H2010" t="s">
        <v>83</v>
      </c>
    </row>
    <row r="2011" spans="1:8" x14ac:dyDescent="0.25">
      <c r="A2011" s="1">
        <v>43647</v>
      </c>
      <c r="B2011" t="s">
        <v>96</v>
      </c>
      <c r="C2011" t="s">
        <v>11</v>
      </c>
      <c r="D2011">
        <v>66</v>
      </c>
      <c r="E2011">
        <v>66</v>
      </c>
      <c r="F2011">
        <v>0</v>
      </c>
      <c r="G2011">
        <v>0</v>
      </c>
      <c r="H2011" t="s">
        <v>83</v>
      </c>
    </row>
    <row r="2012" spans="1:8" x14ac:dyDescent="0.25">
      <c r="A2012" s="1">
        <v>43647</v>
      </c>
      <c r="B2012" t="s">
        <v>96</v>
      </c>
      <c r="C2012" t="s">
        <v>12</v>
      </c>
      <c r="D2012">
        <v>204</v>
      </c>
      <c r="E2012">
        <v>204</v>
      </c>
      <c r="F2012">
        <v>0</v>
      </c>
      <c r="G2012">
        <v>0</v>
      </c>
      <c r="H2012" t="s">
        <v>83</v>
      </c>
    </row>
    <row r="2013" spans="1:8" x14ac:dyDescent="0.25">
      <c r="A2013" s="1">
        <v>43647</v>
      </c>
      <c r="B2013" t="s">
        <v>96</v>
      </c>
      <c r="C2013" t="s">
        <v>13</v>
      </c>
      <c r="D2013">
        <v>252</v>
      </c>
      <c r="E2013">
        <v>252</v>
      </c>
      <c r="F2013">
        <v>0</v>
      </c>
      <c r="G2013">
        <v>0</v>
      </c>
      <c r="H2013" t="s">
        <v>83</v>
      </c>
    </row>
    <row r="2014" spans="1:8" x14ac:dyDescent="0.25">
      <c r="A2014" s="1">
        <v>43647</v>
      </c>
      <c r="B2014" t="s">
        <v>97</v>
      </c>
      <c r="C2014" t="s">
        <v>9</v>
      </c>
      <c r="D2014">
        <v>430</v>
      </c>
      <c r="E2014">
        <v>430</v>
      </c>
      <c r="F2014">
        <v>0</v>
      </c>
      <c r="G2014">
        <v>0</v>
      </c>
      <c r="H2014" t="s">
        <v>83</v>
      </c>
    </row>
    <row r="2015" spans="1:8" x14ac:dyDescent="0.25">
      <c r="A2015" s="1">
        <v>43647</v>
      </c>
      <c r="B2015" t="s">
        <v>97</v>
      </c>
      <c r="C2015" t="s">
        <v>10</v>
      </c>
      <c r="D2015">
        <v>192</v>
      </c>
      <c r="E2015">
        <v>192</v>
      </c>
      <c r="F2015">
        <v>0</v>
      </c>
      <c r="G2015">
        <v>0</v>
      </c>
      <c r="H2015" t="s">
        <v>83</v>
      </c>
    </row>
    <row r="2016" spans="1:8" x14ac:dyDescent="0.25">
      <c r="A2016" s="1">
        <v>43647</v>
      </c>
      <c r="B2016" t="s">
        <v>97</v>
      </c>
      <c r="C2016" t="s">
        <v>11</v>
      </c>
      <c r="D2016">
        <v>165</v>
      </c>
      <c r="E2016">
        <v>165</v>
      </c>
      <c r="F2016">
        <v>0</v>
      </c>
      <c r="G2016">
        <v>0</v>
      </c>
      <c r="H2016" t="s">
        <v>83</v>
      </c>
    </row>
    <row r="2017" spans="1:8" x14ac:dyDescent="0.25">
      <c r="A2017" s="1">
        <v>43647</v>
      </c>
      <c r="B2017" t="s">
        <v>97</v>
      </c>
      <c r="C2017" t="s">
        <v>12</v>
      </c>
      <c r="D2017">
        <v>109</v>
      </c>
      <c r="E2017">
        <v>109</v>
      </c>
      <c r="F2017">
        <v>0</v>
      </c>
      <c r="G2017">
        <v>0</v>
      </c>
      <c r="H2017" t="s">
        <v>83</v>
      </c>
    </row>
    <row r="2018" spans="1:8" x14ac:dyDescent="0.25">
      <c r="A2018" s="1">
        <v>43647</v>
      </c>
      <c r="B2018" t="s">
        <v>97</v>
      </c>
      <c r="C2018" t="s">
        <v>13</v>
      </c>
      <c r="D2018">
        <v>771</v>
      </c>
      <c r="E2018">
        <v>771</v>
      </c>
      <c r="F2018">
        <v>0</v>
      </c>
      <c r="G2018">
        <v>0</v>
      </c>
      <c r="H2018" t="s">
        <v>83</v>
      </c>
    </row>
    <row r="2019" spans="1:8" x14ac:dyDescent="0.25">
      <c r="A2019" s="1">
        <v>43678</v>
      </c>
      <c r="B2019" t="s">
        <v>81</v>
      </c>
      <c r="C2019" t="s">
        <v>9</v>
      </c>
      <c r="D2019">
        <v>4682</v>
      </c>
      <c r="E2019">
        <v>4682</v>
      </c>
      <c r="F2019">
        <v>0</v>
      </c>
      <c r="G2019">
        <v>0</v>
      </c>
      <c r="H2019" t="s">
        <v>83</v>
      </c>
    </row>
    <row r="2020" spans="1:8" x14ac:dyDescent="0.25">
      <c r="A2020" s="1">
        <v>43678</v>
      </c>
      <c r="B2020" t="s">
        <v>81</v>
      </c>
      <c r="C2020" t="s">
        <v>10</v>
      </c>
      <c r="D2020">
        <v>3148</v>
      </c>
      <c r="E2020">
        <v>3148</v>
      </c>
      <c r="F2020">
        <v>0</v>
      </c>
      <c r="G2020">
        <v>0</v>
      </c>
      <c r="H2020" t="s">
        <v>83</v>
      </c>
    </row>
    <row r="2021" spans="1:8" x14ac:dyDescent="0.25">
      <c r="A2021" s="1">
        <v>43678</v>
      </c>
      <c r="B2021" t="s">
        <v>81</v>
      </c>
      <c r="C2021" t="s">
        <v>11</v>
      </c>
      <c r="D2021">
        <v>3031</v>
      </c>
      <c r="E2021">
        <v>3031</v>
      </c>
      <c r="F2021">
        <v>0</v>
      </c>
      <c r="G2021">
        <v>0</v>
      </c>
      <c r="H2021" t="s">
        <v>83</v>
      </c>
    </row>
    <row r="2022" spans="1:8" x14ac:dyDescent="0.25">
      <c r="A2022" s="1">
        <v>43678</v>
      </c>
      <c r="B2022" t="s">
        <v>81</v>
      </c>
      <c r="C2022" t="s">
        <v>12</v>
      </c>
      <c r="D2022">
        <v>3032</v>
      </c>
      <c r="E2022">
        <v>3032</v>
      </c>
      <c r="F2022">
        <v>0</v>
      </c>
      <c r="G2022">
        <v>0</v>
      </c>
      <c r="H2022" t="s">
        <v>83</v>
      </c>
    </row>
    <row r="2023" spans="1:8" x14ac:dyDescent="0.25">
      <c r="A2023" s="1">
        <v>43678</v>
      </c>
      <c r="B2023" t="s">
        <v>81</v>
      </c>
      <c r="C2023" t="s">
        <v>13</v>
      </c>
      <c r="D2023">
        <v>4966</v>
      </c>
      <c r="E2023">
        <v>4966</v>
      </c>
      <c r="F2023">
        <v>0</v>
      </c>
      <c r="G2023">
        <v>0</v>
      </c>
      <c r="H2023" t="s">
        <v>83</v>
      </c>
    </row>
    <row r="2024" spans="1:8" x14ac:dyDescent="0.25">
      <c r="A2024" s="1">
        <v>43678</v>
      </c>
      <c r="B2024" t="s">
        <v>86</v>
      </c>
      <c r="C2024" t="s">
        <v>9</v>
      </c>
      <c r="D2024">
        <v>1167</v>
      </c>
      <c r="E2024">
        <v>1167</v>
      </c>
      <c r="F2024">
        <v>0</v>
      </c>
      <c r="G2024">
        <v>0</v>
      </c>
      <c r="H2024" t="s">
        <v>83</v>
      </c>
    </row>
    <row r="2025" spans="1:8" x14ac:dyDescent="0.25">
      <c r="A2025" s="1">
        <v>43678</v>
      </c>
      <c r="B2025" t="s">
        <v>86</v>
      </c>
      <c r="C2025" t="s">
        <v>10</v>
      </c>
      <c r="D2025">
        <v>1106</v>
      </c>
      <c r="E2025">
        <v>1106</v>
      </c>
      <c r="F2025">
        <v>0</v>
      </c>
      <c r="G2025">
        <v>0</v>
      </c>
      <c r="H2025" t="s">
        <v>83</v>
      </c>
    </row>
    <row r="2026" spans="1:8" x14ac:dyDescent="0.25">
      <c r="A2026" s="1">
        <v>43678</v>
      </c>
      <c r="B2026" t="s">
        <v>86</v>
      </c>
      <c r="C2026" t="s">
        <v>11</v>
      </c>
      <c r="D2026">
        <v>265</v>
      </c>
      <c r="E2026">
        <v>265</v>
      </c>
      <c r="F2026">
        <v>0</v>
      </c>
      <c r="G2026">
        <v>0</v>
      </c>
      <c r="H2026" t="s">
        <v>83</v>
      </c>
    </row>
    <row r="2027" spans="1:8" x14ac:dyDescent="0.25">
      <c r="A2027" s="1">
        <v>43678</v>
      </c>
      <c r="B2027" t="s">
        <v>86</v>
      </c>
      <c r="C2027" t="s">
        <v>12</v>
      </c>
      <c r="D2027">
        <v>76</v>
      </c>
      <c r="E2027">
        <v>76</v>
      </c>
      <c r="F2027">
        <v>0</v>
      </c>
      <c r="G2027">
        <v>0</v>
      </c>
      <c r="H2027" t="s">
        <v>83</v>
      </c>
    </row>
    <row r="2028" spans="1:8" x14ac:dyDescent="0.25">
      <c r="A2028" s="1">
        <v>43678</v>
      </c>
      <c r="B2028" t="s">
        <v>86</v>
      </c>
      <c r="C2028" t="s">
        <v>13</v>
      </c>
      <c r="D2028">
        <v>860</v>
      </c>
      <c r="E2028">
        <v>860</v>
      </c>
      <c r="F2028">
        <v>0</v>
      </c>
      <c r="G2028">
        <v>0</v>
      </c>
      <c r="H2028" t="s">
        <v>83</v>
      </c>
    </row>
    <row r="2029" spans="1:8" x14ac:dyDescent="0.25">
      <c r="A2029" s="1">
        <v>43678</v>
      </c>
      <c r="B2029" t="s">
        <v>87</v>
      </c>
      <c r="C2029" t="s">
        <v>9</v>
      </c>
      <c r="D2029">
        <v>468</v>
      </c>
      <c r="E2029">
        <v>468</v>
      </c>
      <c r="F2029">
        <v>0</v>
      </c>
      <c r="G2029">
        <v>0</v>
      </c>
      <c r="H2029" t="s">
        <v>83</v>
      </c>
    </row>
    <row r="2030" spans="1:8" x14ac:dyDescent="0.25">
      <c r="A2030" s="1">
        <v>43678</v>
      </c>
      <c r="B2030" t="s">
        <v>87</v>
      </c>
      <c r="C2030" t="s">
        <v>10</v>
      </c>
      <c r="D2030">
        <v>663</v>
      </c>
      <c r="E2030">
        <v>663</v>
      </c>
      <c r="F2030">
        <v>0</v>
      </c>
      <c r="G2030">
        <v>0</v>
      </c>
      <c r="H2030" t="s">
        <v>83</v>
      </c>
    </row>
    <row r="2031" spans="1:8" x14ac:dyDescent="0.25">
      <c r="A2031" s="1">
        <v>43678</v>
      </c>
      <c r="B2031" t="s">
        <v>87</v>
      </c>
      <c r="C2031" t="s">
        <v>11</v>
      </c>
      <c r="D2031">
        <v>779</v>
      </c>
      <c r="E2031">
        <v>779</v>
      </c>
      <c r="F2031">
        <v>0</v>
      </c>
      <c r="G2031">
        <v>0</v>
      </c>
      <c r="H2031" t="s">
        <v>83</v>
      </c>
    </row>
    <row r="2032" spans="1:8" x14ac:dyDescent="0.25">
      <c r="A2032" s="1">
        <v>43678</v>
      </c>
      <c r="B2032" t="s">
        <v>87</v>
      </c>
      <c r="C2032" t="s">
        <v>12</v>
      </c>
      <c r="D2032">
        <v>456</v>
      </c>
      <c r="E2032">
        <v>456</v>
      </c>
      <c r="F2032">
        <v>0</v>
      </c>
      <c r="G2032">
        <v>0</v>
      </c>
      <c r="H2032" t="s">
        <v>83</v>
      </c>
    </row>
    <row r="2033" spans="1:8" x14ac:dyDescent="0.25">
      <c r="A2033" s="1">
        <v>43678</v>
      </c>
      <c r="B2033" t="s">
        <v>87</v>
      </c>
      <c r="C2033" t="s">
        <v>13</v>
      </c>
      <c r="D2033">
        <v>467</v>
      </c>
      <c r="E2033">
        <v>467</v>
      </c>
      <c r="F2033">
        <v>0</v>
      </c>
      <c r="G2033">
        <v>0</v>
      </c>
      <c r="H2033" t="s">
        <v>83</v>
      </c>
    </row>
    <row r="2034" spans="1:8" x14ac:dyDescent="0.25">
      <c r="A2034" s="1">
        <v>43678</v>
      </c>
      <c r="B2034" t="s">
        <v>89</v>
      </c>
      <c r="C2034" t="s">
        <v>9</v>
      </c>
      <c r="D2034">
        <v>458</v>
      </c>
      <c r="E2034">
        <v>458</v>
      </c>
      <c r="F2034">
        <v>0</v>
      </c>
      <c r="G2034">
        <v>0</v>
      </c>
      <c r="H2034" t="s">
        <v>83</v>
      </c>
    </row>
    <row r="2035" spans="1:8" x14ac:dyDescent="0.25">
      <c r="A2035" s="1">
        <v>43678</v>
      </c>
      <c r="B2035" t="s">
        <v>89</v>
      </c>
      <c r="C2035" t="s">
        <v>10</v>
      </c>
      <c r="D2035">
        <v>61</v>
      </c>
      <c r="E2035">
        <v>61</v>
      </c>
      <c r="F2035">
        <v>0</v>
      </c>
      <c r="G2035">
        <v>0</v>
      </c>
      <c r="H2035" t="s">
        <v>83</v>
      </c>
    </row>
    <row r="2036" spans="1:8" x14ac:dyDescent="0.25">
      <c r="A2036" s="1">
        <v>43678</v>
      </c>
      <c r="B2036" t="s">
        <v>89</v>
      </c>
      <c r="C2036" t="s">
        <v>11</v>
      </c>
      <c r="D2036">
        <v>170</v>
      </c>
      <c r="E2036">
        <v>170</v>
      </c>
      <c r="F2036">
        <v>0</v>
      </c>
      <c r="G2036">
        <v>0</v>
      </c>
      <c r="H2036" t="s">
        <v>83</v>
      </c>
    </row>
    <row r="2037" spans="1:8" x14ac:dyDescent="0.25">
      <c r="A2037" s="1">
        <v>43678</v>
      </c>
      <c r="B2037" t="s">
        <v>89</v>
      </c>
      <c r="C2037" t="s">
        <v>12</v>
      </c>
      <c r="D2037">
        <v>92</v>
      </c>
      <c r="E2037">
        <v>92</v>
      </c>
      <c r="F2037">
        <v>0</v>
      </c>
      <c r="G2037">
        <v>0</v>
      </c>
      <c r="H2037" t="s">
        <v>83</v>
      </c>
    </row>
    <row r="2038" spans="1:8" x14ac:dyDescent="0.25">
      <c r="A2038" s="1">
        <v>43678</v>
      </c>
      <c r="B2038" t="s">
        <v>89</v>
      </c>
      <c r="C2038" t="s">
        <v>13</v>
      </c>
      <c r="D2038">
        <v>254</v>
      </c>
      <c r="E2038">
        <v>254</v>
      </c>
      <c r="F2038">
        <v>0</v>
      </c>
      <c r="G2038">
        <v>0</v>
      </c>
      <c r="H2038" t="s">
        <v>83</v>
      </c>
    </row>
    <row r="2039" spans="1:8" x14ac:dyDescent="0.25">
      <c r="A2039" s="1">
        <v>43678</v>
      </c>
      <c r="B2039" t="s">
        <v>90</v>
      </c>
      <c r="C2039" t="s">
        <v>9</v>
      </c>
      <c r="D2039">
        <v>81</v>
      </c>
      <c r="E2039">
        <v>81</v>
      </c>
      <c r="F2039">
        <v>0</v>
      </c>
      <c r="G2039">
        <v>0</v>
      </c>
      <c r="H2039" t="s">
        <v>83</v>
      </c>
    </row>
    <row r="2040" spans="1:8" x14ac:dyDescent="0.25">
      <c r="A2040" s="1">
        <v>43678</v>
      </c>
      <c r="B2040" t="s">
        <v>90</v>
      </c>
      <c r="C2040" t="s">
        <v>10</v>
      </c>
      <c r="D2040">
        <v>68</v>
      </c>
      <c r="E2040">
        <v>68</v>
      </c>
      <c r="F2040">
        <v>0</v>
      </c>
      <c r="G2040">
        <v>0</v>
      </c>
      <c r="H2040" t="s">
        <v>83</v>
      </c>
    </row>
    <row r="2041" spans="1:8" x14ac:dyDescent="0.25">
      <c r="A2041" s="1">
        <v>43678</v>
      </c>
      <c r="B2041" t="s">
        <v>90</v>
      </c>
      <c r="C2041" t="s">
        <v>11</v>
      </c>
      <c r="D2041">
        <v>90</v>
      </c>
      <c r="E2041">
        <v>90</v>
      </c>
      <c r="F2041">
        <v>0</v>
      </c>
      <c r="G2041">
        <v>0</v>
      </c>
      <c r="H2041" t="s">
        <v>83</v>
      </c>
    </row>
    <row r="2042" spans="1:8" x14ac:dyDescent="0.25">
      <c r="A2042" s="1">
        <v>43678</v>
      </c>
      <c r="B2042" t="s">
        <v>90</v>
      </c>
      <c r="C2042" t="s">
        <v>12</v>
      </c>
      <c r="D2042">
        <v>188</v>
      </c>
      <c r="E2042">
        <v>188</v>
      </c>
      <c r="F2042">
        <v>0</v>
      </c>
      <c r="G2042">
        <v>0</v>
      </c>
      <c r="H2042" t="s">
        <v>83</v>
      </c>
    </row>
    <row r="2043" spans="1:8" x14ac:dyDescent="0.25">
      <c r="A2043" s="1">
        <v>43678</v>
      </c>
      <c r="B2043" t="s">
        <v>90</v>
      </c>
      <c r="C2043" t="s">
        <v>13</v>
      </c>
      <c r="D2043">
        <v>545</v>
      </c>
      <c r="E2043">
        <v>545</v>
      </c>
      <c r="F2043">
        <v>0</v>
      </c>
      <c r="G2043">
        <v>0</v>
      </c>
      <c r="H2043" t="s">
        <v>83</v>
      </c>
    </row>
    <row r="2044" spans="1:8" x14ac:dyDescent="0.25">
      <c r="A2044" s="1">
        <v>43678</v>
      </c>
      <c r="B2044" t="s">
        <v>92</v>
      </c>
      <c r="C2044" t="s">
        <v>9</v>
      </c>
      <c r="D2044">
        <v>501</v>
      </c>
      <c r="E2044">
        <v>501</v>
      </c>
      <c r="F2044">
        <v>0</v>
      </c>
      <c r="G2044">
        <v>0</v>
      </c>
      <c r="H2044" t="s">
        <v>83</v>
      </c>
    </row>
    <row r="2045" spans="1:8" x14ac:dyDescent="0.25">
      <c r="A2045" s="1">
        <v>43678</v>
      </c>
      <c r="B2045" t="s">
        <v>92</v>
      </c>
      <c r="C2045" t="s">
        <v>10</v>
      </c>
      <c r="D2045">
        <v>244</v>
      </c>
      <c r="E2045">
        <v>244</v>
      </c>
      <c r="F2045">
        <v>0</v>
      </c>
      <c r="G2045">
        <v>0</v>
      </c>
      <c r="H2045" t="s">
        <v>83</v>
      </c>
    </row>
    <row r="2046" spans="1:8" x14ac:dyDescent="0.25">
      <c r="A2046" s="1">
        <v>43678</v>
      </c>
      <c r="B2046" t="s">
        <v>92</v>
      </c>
      <c r="C2046" t="s">
        <v>11</v>
      </c>
      <c r="D2046">
        <v>554</v>
      </c>
      <c r="E2046">
        <v>554</v>
      </c>
      <c r="F2046">
        <v>0</v>
      </c>
      <c r="G2046">
        <v>0</v>
      </c>
      <c r="H2046" t="s">
        <v>83</v>
      </c>
    </row>
    <row r="2047" spans="1:8" x14ac:dyDescent="0.25">
      <c r="A2047" s="1">
        <v>43678</v>
      </c>
      <c r="B2047" t="s">
        <v>92</v>
      </c>
      <c r="C2047" t="s">
        <v>12</v>
      </c>
      <c r="D2047">
        <v>1187</v>
      </c>
      <c r="E2047">
        <v>1187</v>
      </c>
      <c r="F2047">
        <v>0</v>
      </c>
      <c r="G2047">
        <v>0</v>
      </c>
      <c r="H2047" t="s">
        <v>83</v>
      </c>
    </row>
    <row r="2048" spans="1:8" x14ac:dyDescent="0.25">
      <c r="A2048" s="1">
        <v>43678</v>
      </c>
      <c r="B2048" t="s">
        <v>92</v>
      </c>
      <c r="C2048" t="s">
        <v>13</v>
      </c>
      <c r="D2048">
        <v>272</v>
      </c>
      <c r="E2048">
        <v>272</v>
      </c>
      <c r="F2048">
        <v>0</v>
      </c>
      <c r="G2048">
        <v>0</v>
      </c>
      <c r="H2048" t="s">
        <v>83</v>
      </c>
    </row>
    <row r="2049" spans="1:8" x14ac:dyDescent="0.25">
      <c r="A2049" s="1">
        <v>43678</v>
      </c>
      <c r="B2049" t="s">
        <v>93</v>
      </c>
      <c r="C2049" t="s">
        <v>9</v>
      </c>
      <c r="D2049">
        <v>680</v>
      </c>
      <c r="E2049">
        <v>680</v>
      </c>
      <c r="F2049">
        <v>0</v>
      </c>
      <c r="G2049">
        <v>0</v>
      </c>
      <c r="H2049" t="s">
        <v>83</v>
      </c>
    </row>
    <row r="2050" spans="1:8" x14ac:dyDescent="0.25">
      <c r="A2050" s="1">
        <v>43678</v>
      </c>
      <c r="B2050" t="s">
        <v>93</v>
      </c>
      <c r="C2050" t="s">
        <v>10</v>
      </c>
      <c r="D2050">
        <v>230</v>
      </c>
      <c r="E2050">
        <v>230</v>
      </c>
      <c r="F2050">
        <v>0</v>
      </c>
      <c r="G2050">
        <v>0</v>
      </c>
      <c r="H2050" t="s">
        <v>83</v>
      </c>
    </row>
    <row r="2051" spans="1:8" x14ac:dyDescent="0.25">
      <c r="A2051" s="1">
        <v>43678</v>
      </c>
      <c r="B2051" t="s">
        <v>93</v>
      </c>
      <c r="C2051" t="s">
        <v>11</v>
      </c>
      <c r="D2051">
        <v>44</v>
      </c>
      <c r="E2051">
        <v>44</v>
      </c>
      <c r="F2051">
        <v>0</v>
      </c>
      <c r="G2051">
        <v>0</v>
      </c>
      <c r="H2051" t="s">
        <v>83</v>
      </c>
    </row>
    <row r="2052" spans="1:8" x14ac:dyDescent="0.25">
      <c r="A2052" s="1">
        <v>43678</v>
      </c>
      <c r="B2052" t="s">
        <v>93</v>
      </c>
      <c r="C2052" t="s">
        <v>12</v>
      </c>
      <c r="D2052">
        <v>17</v>
      </c>
      <c r="E2052">
        <v>17</v>
      </c>
      <c r="F2052">
        <v>0</v>
      </c>
      <c r="G2052">
        <v>0</v>
      </c>
      <c r="H2052" t="s">
        <v>83</v>
      </c>
    </row>
    <row r="2053" spans="1:8" x14ac:dyDescent="0.25">
      <c r="A2053" s="1">
        <v>43678</v>
      </c>
      <c r="B2053" t="s">
        <v>93</v>
      </c>
      <c r="C2053" t="s">
        <v>13</v>
      </c>
      <c r="D2053">
        <v>384</v>
      </c>
      <c r="E2053">
        <v>384</v>
      </c>
      <c r="F2053">
        <v>0</v>
      </c>
      <c r="G2053">
        <v>0</v>
      </c>
      <c r="H2053" t="s">
        <v>83</v>
      </c>
    </row>
    <row r="2054" spans="1:8" x14ac:dyDescent="0.25">
      <c r="A2054" s="1">
        <v>43678</v>
      </c>
      <c r="B2054" t="s">
        <v>94</v>
      </c>
      <c r="C2054" t="s">
        <v>9</v>
      </c>
      <c r="D2054">
        <v>51</v>
      </c>
      <c r="E2054">
        <v>51</v>
      </c>
      <c r="F2054">
        <v>0</v>
      </c>
      <c r="G2054">
        <v>0</v>
      </c>
      <c r="H2054" t="s">
        <v>83</v>
      </c>
    </row>
    <row r="2055" spans="1:8" x14ac:dyDescent="0.25">
      <c r="A2055" s="1">
        <v>43678</v>
      </c>
      <c r="B2055" t="s">
        <v>94</v>
      </c>
      <c r="C2055" t="s">
        <v>10</v>
      </c>
      <c r="D2055">
        <v>154</v>
      </c>
      <c r="E2055">
        <v>154</v>
      </c>
      <c r="F2055">
        <v>0</v>
      </c>
      <c r="G2055">
        <v>0</v>
      </c>
      <c r="H2055" t="s">
        <v>83</v>
      </c>
    </row>
    <row r="2056" spans="1:8" x14ac:dyDescent="0.25">
      <c r="A2056" s="1">
        <v>43678</v>
      </c>
      <c r="B2056" t="s">
        <v>94</v>
      </c>
      <c r="C2056" t="s">
        <v>11</v>
      </c>
      <c r="D2056">
        <v>227</v>
      </c>
      <c r="E2056">
        <v>227</v>
      </c>
      <c r="F2056">
        <v>0</v>
      </c>
      <c r="G2056">
        <v>0</v>
      </c>
      <c r="H2056" t="s">
        <v>83</v>
      </c>
    </row>
    <row r="2057" spans="1:8" x14ac:dyDescent="0.25">
      <c r="A2057" s="1">
        <v>43678</v>
      </c>
      <c r="B2057" t="s">
        <v>94</v>
      </c>
      <c r="C2057" t="s">
        <v>12</v>
      </c>
      <c r="D2057">
        <v>290</v>
      </c>
      <c r="E2057">
        <v>290</v>
      </c>
      <c r="F2057">
        <v>0</v>
      </c>
      <c r="G2057">
        <v>0</v>
      </c>
      <c r="H2057" t="s">
        <v>83</v>
      </c>
    </row>
    <row r="2058" spans="1:8" x14ac:dyDescent="0.25">
      <c r="A2058" s="1">
        <v>43678</v>
      </c>
      <c r="B2058" t="s">
        <v>94</v>
      </c>
      <c r="C2058" t="s">
        <v>13</v>
      </c>
      <c r="D2058">
        <v>290</v>
      </c>
      <c r="E2058">
        <v>290</v>
      </c>
      <c r="F2058">
        <v>0</v>
      </c>
      <c r="G2058">
        <v>0</v>
      </c>
      <c r="H2058" t="s">
        <v>83</v>
      </c>
    </row>
    <row r="2059" spans="1:8" x14ac:dyDescent="0.25">
      <c r="A2059" s="1">
        <v>43678</v>
      </c>
      <c r="B2059" t="s">
        <v>95</v>
      </c>
      <c r="C2059" t="s">
        <v>9</v>
      </c>
      <c r="D2059">
        <v>880</v>
      </c>
      <c r="E2059">
        <v>880</v>
      </c>
      <c r="F2059">
        <v>0</v>
      </c>
      <c r="G2059">
        <v>0</v>
      </c>
      <c r="H2059" t="s">
        <v>83</v>
      </c>
    </row>
    <row r="2060" spans="1:8" x14ac:dyDescent="0.25">
      <c r="A2060" s="1">
        <v>43678</v>
      </c>
      <c r="B2060" t="s">
        <v>95</v>
      </c>
      <c r="C2060" t="s">
        <v>10</v>
      </c>
      <c r="D2060">
        <v>390</v>
      </c>
      <c r="E2060">
        <v>390</v>
      </c>
      <c r="F2060">
        <v>0</v>
      </c>
      <c r="G2060">
        <v>0</v>
      </c>
      <c r="H2060" t="s">
        <v>83</v>
      </c>
    </row>
    <row r="2061" spans="1:8" x14ac:dyDescent="0.25">
      <c r="A2061" s="1">
        <v>43678</v>
      </c>
      <c r="B2061" t="s">
        <v>95</v>
      </c>
      <c r="C2061" t="s">
        <v>11</v>
      </c>
      <c r="D2061">
        <v>677</v>
      </c>
      <c r="E2061">
        <v>677</v>
      </c>
      <c r="F2061">
        <v>0</v>
      </c>
      <c r="G2061">
        <v>0</v>
      </c>
      <c r="H2061" t="s">
        <v>83</v>
      </c>
    </row>
    <row r="2062" spans="1:8" x14ac:dyDescent="0.25">
      <c r="A2062" s="1">
        <v>43678</v>
      </c>
      <c r="B2062" t="s">
        <v>95</v>
      </c>
      <c r="C2062" t="s">
        <v>12</v>
      </c>
      <c r="D2062">
        <v>414</v>
      </c>
      <c r="E2062">
        <v>414</v>
      </c>
      <c r="F2062">
        <v>0</v>
      </c>
      <c r="G2062">
        <v>0</v>
      </c>
      <c r="H2062" t="s">
        <v>83</v>
      </c>
    </row>
    <row r="2063" spans="1:8" x14ac:dyDescent="0.25">
      <c r="A2063" s="1">
        <v>43678</v>
      </c>
      <c r="B2063" t="s">
        <v>95</v>
      </c>
      <c r="C2063" t="s">
        <v>13</v>
      </c>
      <c r="D2063">
        <v>980</v>
      </c>
      <c r="E2063">
        <v>980</v>
      </c>
      <c r="F2063">
        <v>0</v>
      </c>
      <c r="G2063">
        <v>0</v>
      </c>
      <c r="H2063" t="s">
        <v>83</v>
      </c>
    </row>
    <row r="2064" spans="1:8" x14ac:dyDescent="0.25">
      <c r="A2064" s="1">
        <v>43678</v>
      </c>
      <c r="B2064" t="s">
        <v>96</v>
      </c>
      <c r="C2064" t="s">
        <v>9</v>
      </c>
      <c r="D2064">
        <v>26</v>
      </c>
      <c r="E2064">
        <v>26</v>
      </c>
      <c r="F2064">
        <v>0</v>
      </c>
      <c r="G2064">
        <v>0</v>
      </c>
      <c r="H2064" t="s">
        <v>83</v>
      </c>
    </row>
    <row r="2065" spans="1:8" x14ac:dyDescent="0.25">
      <c r="A2065" s="1">
        <v>43678</v>
      </c>
      <c r="B2065" t="s">
        <v>96</v>
      </c>
      <c r="C2065" t="s">
        <v>10</v>
      </c>
      <c r="D2065">
        <v>57</v>
      </c>
      <c r="E2065">
        <v>57</v>
      </c>
      <c r="F2065">
        <v>0</v>
      </c>
      <c r="G2065">
        <v>0</v>
      </c>
      <c r="H2065" t="s">
        <v>83</v>
      </c>
    </row>
    <row r="2066" spans="1:8" x14ac:dyDescent="0.25">
      <c r="A2066" s="1">
        <v>43678</v>
      </c>
      <c r="B2066" t="s">
        <v>96</v>
      </c>
      <c r="C2066" t="s">
        <v>11</v>
      </c>
      <c r="D2066">
        <v>79</v>
      </c>
      <c r="E2066">
        <v>79</v>
      </c>
      <c r="F2066">
        <v>0</v>
      </c>
      <c r="G2066">
        <v>0</v>
      </c>
      <c r="H2066" t="s">
        <v>83</v>
      </c>
    </row>
    <row r="2067" spans="1:8" x14ac:dyDescent="0.25">
      <c r="A2067" s="1">
        <v>43678</v>
      </c>
      <c r="B2067" t="s">
        <v>96</v>
      </c>
      <c r="C2067" t="s">
        <v>12</v>
      </c>
      <c r="D2067">
        <v>208</v>
      </c>
      <c r="E2067">
        <v>208</v>
      </c>
      <c r="F2067">
        <v>0</v>
      </c>
      <c r="G2067">
        <v>0</v>
      </c>
      <c r="H2067" t="s">
        <v>83</v>
      </c>
    </row>
    <row r="2068" spans="1:8" x14ac:dyDescent="0.25">
      <c r="A2068" s="1">
        <v>43678</v>
      </c>
      <c r="B2068" t="s">
        <v>96</v>
      </c>
      <c r="C2068" t="s">
        <v>13</v>
      </c>
      <c r="D2068">
        <v>251</v>
      </c>
      <c r="E2068">
        <v>251</v>
      </c>
      <c r="F2068">
        <v>0</v>
      </c>
      <c r="G2068">
        <v>0</v>
      </c>
      <c r="H2068" t="s">
        <v>83</v>
      </c>
    </row>
    <row r="2069" spans="1:8" x14ac:dyDescent="0.25">
      <c r="A2069" s="1">
        <v>43678</v>
      </c>
      <c r="B2069" t="s">
        <v>97</v>
      </c>
      <c r="C2069" t="s">
        <v>9</v>
      </c>
      <c r="D2069">
        <v>370</v>
      </c>
      <c r="E2069">
        <v>370</v>
      </c>
      <c r="F2069">
        <v>0</v>
      </c>
      <c r="G2069">
        <v>0</v>
      </c>
      <c r="H2069" t="s">
        <v>83</v>
      </c>
    </row>
    <row r="2070" spans="1:8" x14ac:dyDescent="0.25">
      <c r="A2070" s="1">
        <v>43678</v>
      </c>
      <c r="B2070" t="s">
        <v>97</v>
      </c>
      <c r="C2070" t="s">
        <v>10</v>
      </c>
      <c r="D2070">
        <v>175</v>
      </c>
      <c r="E2070">
        <v>175</v>
      </c>
      <c r="F2070">
        <v>0</v>
      </c>
      <c r="G2070">
        <v>0</v>
      </c>
      <c r="H2070" t="s">
        <v>83</v>
      </c>
    </row>
    <row r="2071" spans="1:8" x14ac:dyDescent="0.25">
      <c r="A2071" s="1">
        <v>43678</v>
      </c>
      <c r="B2071" t="s">
        <v>97</v>
      </c>
      <c r="C2071" t="s">
        <v>11</v>
      </c>
      <c r="D2071">
        <v>146</v>
      </c>
      <c r="E2071">
        <v>146</v>
      </c>
      <c r="F2071">
        <v>0</v>
      </c>
      <c r="G2071">
        <v>0</v>
      </c>
      <c r="H2071" t="s">
        <v>83</v>
      </c>
    </row>
    <row r="2072" spans="1:8" x14ac:dyDescent="0.25">
      <c r="A2072" s="1">
        <v>43678</v>
      </c>
      <c r="B2072" t="s">
        <v>97</v>
      </c>
      <c r="C2072" t="s">
        <v>12</v>
      </c>
      <c r="D2072">
        <v>104</v>
      </c>
      <c r="E2072">
        <v>104</v>
      </c>
      <c r="F2072">
        <v>0</v>
      </c>
      <c r="G2072">
        <v>0</v>
      </c>
      <c r="H2072" t="s">
        <v>83</v>
      </c>
    </row>
    <row r="2073" spans="1:8" x14ac:dyDescent="0.25">
      <c r="A2073" s="1">
        <v>43678</v>
      </c>
      <c r="B2073" t="s">
        <v>97</v>
      </c>
      <c r="C2073" t="s">
        <v>13</v>
      </c>
      <c r="D2073">
        <v>663</v>
      </c>
      <c r="E2073">
        <v>663</v>
      </c>
      <c r="F2073">
        <v>0</v>
      </c>
      <c r="G2073">
        <v>0</v>
      </c>
      <c r="H2073" t="s">
        <v>83</v>
      </c>
    </row>
    <row r="2074" spans="1:8" x14ac:dyDescent="0.25">
      <c r="A2074" s="1">
        <v>43709</v>
      </c>
      <c r="B2074" t="s">
        <v>81</v>
      </c>
      <c r="C2074" t="s">
        <v>9</v>
      </c>
      <c r="D2074">
        <v>4577</v>
      </c>
      <c r="E2074">
        <v>4577</v>
      </c>
      <c r="F2074">
        <v>0</v>
      </c>
      <c r="G2074">
        <v>0</v>
      </c>
      <c r="H2074" t="s">
        <v>83</v>
      </c>
    </row>
    <row r="2075" spans="1:8" x14ac:dyDescent="0.25">
      <c r="A2075" s="1">
        <v>43709</v>
      </c>
      <c r="B2075" t="s">
        <v>81</v>
      </c>
      <c r="C2075" t="s">
        <v>10</v>
      </c>
      <c r="D2075">
        <v>3086</v>
      </c>
      <c r="E2075">
        <v>3086</v>
      </c>
      <c r="F2075">
        <v>0</v>
      </c>
      <c r="G2075">
        <v>0</v>
      </c>
      <c r="H2075" t="s">
        <v>83</v>
      </c>
    </row>
    <row r="2076" spans="1:8" x14ac:dyDescent="0.25">
      <c r="A2076" s="1">
        <v>43709</v>
      </c>
      <c r="B2076" t="s">
        <v>81</v>
      </c>
      <c r="C2076" t="s">
        <v>11</v>
      </c>
      <c r="D2076">
        <v>3071</v>
      </c>
      <c r="E2076">
        <v>3071</v>
      </c>
      <c r="F2076">
        <v>0</v>
      </c>
      <c r="G2076">
        <v>0</v>
      </c>
      <c r="H2076" t="s">
        <v>83</v>
      </c>
    </row>
    <row r="2077" spans="1:8" x14ac:dyDescent="0.25">
      <c r="A2077" s="1">
        <v>43709</v>
      </c>
      <c r="B2077" t="s">
        <v>81</v>
      </c>
      <c r="C2077" t="s">
        <v>12</v>
      </c>
      <c r="D2077">
        <v>3002</v>
      </c>
      <c r="E2077">
        <v>3002</v>
      </c>
      <c r="F2077">
        <v>0</v>
      </c>
      <c r="G2077">
        <v>0</v>
      </c>
      <c r="H2077" t="s">
        <v>83</v>
      </c>
    </row>
    <row r="2078" spans="1:8" x14ac:dyDescent="0.25">
      <c r="A2078" s="1">
        <v>43709</v>
      </c>
      <c r="B2078" t="s">
        <v>81</v>
      </c>
      <c r="C2078" t="s">
        <v>13</v>
      </c>
      <c r="D2078">
        <v>4855</v>
      </c>
      <c r="E2078">
        <v>4855</v>
      </c>
      <c r="F2078">
        <v>0</v>
      </c>
      <c r="G2078">
        <v>0</v>
      </c>
      <c r="H2078" t="s">
        <v>83</v>
      </c>
    </row>
    <row r="2079" spans="1:8" x14ac:dyDescent="0.25">
      <c r="A2079" s="1">
        <v>43709</v>
      </c>
      <c r="B2079" t="s">
        <v>86</v>
      </c>
      <c r="C2079" t="s">
        <v>9</v>
      </c>
      <c r="D2079">
        <v>1059</v>
      </c>
      <c r="E2079">
        <v>1059</v>
      </c>
      <c r="F2079">
        <v>0</v>
      </c>
      <c r="G2079">
        <v>0</v>
      </c>
      <c r="H2079" t="s">
        <v>83</v>
      </c>
    </row>
    <row r="2080" spans="1:8" x14ac:dyDescent="0.25">
      <c r="A2080" s="1">
        <v>43709</v>
      </c>
      <c r="B2080" t="s">
        <v>86</v>
      </c>
      <c r="C2080" t="s">
        <v>10</v>
      </c>
      <c r="D2080">
        <v>1053</v>
      </c>
      <c r="E2080">
        <v>1053</v>
      </c>
      <c r="F2080">
        <v>0</v>
      </c>
      <c r="G2080">
        <v>0</v>
      </c>
      <c r="H2080" t="s">
        <v>83</v>
      </c>
    </row>
    <row r="2081" spans="1:8" x14ac:dyDescent="0.25">
      <c r="A2081" s="1">
        <v>43709</v>
      </c>
      <c r="B2081" t="s">
        <v>86</v>
      </c>
      <c r="C2081" t="s">
        <v>11</v>
      </c>
      <c r="D2081">
        <v>284</v>
      </c>
      <c r="E2081">
        <v>284</v>
      </c>
      <c r="F2081">
        <v>0</v>
      </c>
      <c r="G2081">
        <v>0</v>
      </c>
      <c r="H2081" t="s">
        <v>83</v>
      </c>
    </row>
    <row r="2082" spans="1:8" x14ac:dyDescent="0.25">
      <c r="A2082" s="1">
        <v>43709</v>
      </c>
      <c r="B2082" t="s">
        <v>86</v>
      </c>
      <c r="C2082" t="s">
        <v>12</v>
      </c>
      <c r="D2082">
        <v>92</v>
      </c>
      <c r="E2082">
        <v>92</v>
      </c>
      <c r="F2082">
        <v>0</v>
      </c>
      <c r="G2082">
        <v>0</v>
      </c>
      <c r="H2082" t="s">
        <v>83</v>
      </c>
    </row>
    <row r="2083" spans="1:8" x14ac:dyDescent="0.25">
      <c r="A2083" s="1">
        <v>43709</v>
      </c>
      <c r="B2083" t="s">
        <v>86</v>
      </c>
      <c r="C2083" t="s">
        <v>13</v>
      </c>
      <c r="D2083">
        <v>849</v>
      </c>
      <c r="E2083">
        <v>849</v>
      </c>
      <c r="F2083">
        <v>0</v>
      </c>
      <c r="G2083">
        <v>0</v>
      </c>
      <c r="H2083" t="s">
        <v>83</v>
      </c>
    </row>
    <row r="2084" spans="1:8" x14ac:dyDescent="0.25">
      <c r="A2084" s="1">
        <v>43709</v>
      </c>
      <c r="B2084" t="s">
        <v>87</v>
      </c>
      <c r="C2084" t="s">
        <v>9</v>
      </c>
      <c r="D2084">
        <v>544</v>
      </c>
      <c r="E2084">
        <v>544</v>
      </c>
      <c r="F2084">
        <v>0</v>
      </c>
      <c r="G2084">
        <v>0</v>
      </c>
      <c r="H2084" t="s">
        <v>83</v>
      </c>
    </row>
    <row r="2085" spans="1:8" x14ac:dyDescent="0.25">
      <c r="A2085" s="1">
        <v>43709</v>
      </c>
      <c r="B2085" t="s">
        <v>87</v>
      </c>
      <c r="C2085" t="s">
        <v>10</v>
      </c>
      <c r="D2085">
        <v>702</v>
      </c>
      <c r="E2085">
        <v>702</v>
      </c>
      <c r="F2085">
        <v>0</v>
      </c>
      <c r="G2085">
        <v>0</v>
      </c>
      <c r="H2085" t="s">
        <v>83</v>
      </c>
    </row>
    <row r="2086" spans="1:8" x14ac:dyDescent="0.25">
      <c r="A2086" s="1">
        <v>43709</v>
      </c>
      <c r="B2086" t="s">
        <v>87</v>
      </c>
      <c r="C2086" t="s">
        <v>11</v>
      </c>
      <c r="D2086">
        <v>790</v>
      </c>
      <c r="E2086">
        <v>790</v>
      </c>
      <c r="F2086">
        <v>0</v>
      </c>
      <c r="G2086">
        <v>0</v>
      </c>
      <c r="H2086" t="s">
        <v>83</v>
      </c>
    </row>
    <row r="2087" spans="1:8" x14ac:dyDescent="0.25">
      <c r="A2087" s="1">
        <v>43709</v>
      </c>
      <c r="B2087" t="s">
        <v>87</v>
      </c>
      <c r="C2087" t="s">
        <v>12</v>
      </c>
      <c r="D2087">
        <v>424</v>
      </c>
      <c r="E2087">
        <v>424</v>
      </c>
      <c r="F2087">
        <v>0</v>
      </c>
      <c r="G2087">
        <v>0</v>
      </c>
      <c r="H2087" t="s">
        <v>83</v>
      </c>
    </row>
    <row r="2088" spans="1:8" x14ac:dyDescent="0.25">
      <c r="A2088" s="1">
        <v>43709</v>
      </c>
      <c r="B2088" t="s">
        <v>87</v>
      </c>
      <c r="C2088" t="s">
        <v>13</v>
      </c>
      <c r="D2088">
        <v>478</v>
      </c>
      <c r="E2088">
        <v>478</v>
      </c>
      <c r="F2088">
        <v>0</v>
      </c>
      <c r="G2088">
        <v>0</v>
      </c>
      <c r="H2088" t="s">
        <v>83</v>
      </c>
    </row>
    <row r="2089" spans="1:8" x14ac:dyDescent="0.25">
      <c r="A2089" s="1">
        <v>43709</v>
      </c>
      <c r="B2089" t="s">
        <v>89</v>
      </c>
      <c r="C2089" t="s">
        <v>9</v>
      </c>
      <c r="D2089">
        <v>447</v>
      </c>
      <c r="E2089">
        <v>447</v>
      </c>
      <c r="F2089">
        <v>0</v>
      </c>
      <c r="G2089">
        <v>0</v>
      </c>
      <c r="H2089" t="s">
        <v>83</v>
      </c>
    </row>
    <row r="2090" spans="1:8" x14ac:dyDescent="0.25">
      <c r="A2090" s="1">
        <v>43709</v>
      </c>
      <c r="B2090" t="s">
        <v>89</v>
      </c>
      <c r="C2090" t="s">
        <v>10</v>
      </c>
      <c r="D2090">
        <v>50</v>
      </c>
      <c r="E2090">
        <v>50</v>
      </c>
      <c r="F2090">
        <v>0</v>
      </c>
      <c r="G2090">
        <v>0</v>
      </c>
      <c r="H2090" t="s">
        <v>83</v>
      </c>
    </row>
    <row r="2091" spans="1:8" x14ac:dyDescent="0.25">
      <c r="A2091" s="1">
        <v>43709</v>
      </c>
      <c r="B2091" t="s">
        <v>89</v>
      </c>
      <c r="C2091" t="s">
        <v>11</v>
      </c>
      <c r="D2091">
        <v>150</v>
      </c>
      <c r="E2091">
        <v>150</v>
      </c>
      <c r="F2091">
        <v>0</v>
      </c>
      <c r="G2091">
        <v>0</v>
      </c>
      <c r="H2091" t="s">
        <v>83</v>
      </c>
    </row>
    <row r="2092" spans="1:8" x14ac:dyDescent="0.25">
      <c r="A2092" s="1">
        <v>43709</v>
      </c>
      <c r="B2092" t="s">
        <v>89</v>
      </c>
      <c r="C2092" t="s">
        <v>12</v>
      </c>
      <c r="D2092">
        <v>91</v>
      </c>
      <c r="E2092">
        <v>91</v>
      </c>
      <c r="F2092">
        <v>0</v>
      </c>
      <c r="G2092">
        <v>0</v>
      </c>
      <c r="H2092" t="s">
        <v>83</v>
      </c>
    </row>
    <row r="2093" spans="1:8" x14ac:dyDescent="0.25">
      <c r="A2093" s="1">
        <v>43709</v>
      </c>
      <c r="B2093" t="s">
        <v>89</v>
      </c>
      <c r="C2093" t="s">
        <v>13</v>
      </c>
      <c r="D2093">
        <v>262</v>
      </c>
      <c r="E2093">
        <v>262</v>
      </c>
      <c r="F2093">
        <v>0</v>
      </c>
      <c r="G2093">
        <v>0</v>
      </c>
      <c r="H2093" t="s">
        <v>83</v>
      </c>
    </row>
    <row r="2094" spans="1:8" x14ac:dyDescent="0.25">
      <c r="A2094" s="1">
        <v>43709</v>
      </c>
      <c r="B2094" t="s">
        <v>90</v>
      </c>
      <c r="C2094" t="s">
        <v>9</v>
      </c>
      <c r="D2094">
        <v>66</v>
      </c>
      <c r="E2094">
        <v>66</v>
      </c>
      <c r="F2094">
        <v>0</v>
      </c>
      <c r="G2094">
        <v>0</v>
      </c>
      <c r="H2094" t="s">
        <v>83</v>
      </c>
    </row>
    <row r="2095" spans="1:8" x14ac:dyDescent="0.25">
      <c r="A2095" s="1">
        <v>43709</v>
      </c>
      <c r="B2095" t="s">
        <v>90</v>
      </c>
      <c r="C2095" t="s">
        <v>10</v>
      </c>
      <c r="D2095">
        <v>67</v>
      </c>
      <c r="E2095">
        <v>67</v>
      </c>
      <c r="F2095">
        <v>0</v>
      </c>
      <c r="G2095">
        <v>0</v>
      </c>
      <c r="H2095" t="s">
        <v>83</v>
      </c>
    </row>
    <row r="2096" spans="1:8" x14ac:dyDescent="0.25">
      <c r="A2096" s="1">
        <v>43709</v>
      </c>
      <c r="B2096" t="s">
        <v>90</v>
      </c>
      <c r="C2096" t="s">
        <v>11</v>
      </c>
      <c r="D2096">
        <v>67</v>
      </c>
      <c r="E2096">
        <v>67</v>
      </c>
      <c r="F2096">
        <v>0</v>
      </c>
      <c r="G2096">
        <v>0</v>
      </c>
      <c r="H2096" t="s">
        <v>83</v>
      </c>
    </row>
    <row r="2097" spans="1:8" x14ac:dyDescent="0.25">
      <c r="A2097" s="1">
        <v>43709</v>
      </c>
      <c r="B2097" t="s">
        <v>90</v>
      </c>
      <c r="C2097" t="s">
        <v>12</v>
      </c>
      <c r="D2097">
        <v>179</v>
      </c>
      <c r="E2097">
        <v>179</v>
      </c>
      <c r="F2097">
        <v>0</v>
      </c>
      <c r="G2097">
        <v>0</v>
      </c>
      <c r="H2097" t="s">
        <v>83</v>
      </c>
    </row>
    <row r="2098" spans="1:8" x14ac:dyDescent="0.25">
      <c r="A2098" s="1">
        <v>43709</v>
      </c>
      <c r="B2098" t="s">
        <v>90</v>
      </c>
      <c r="C2098" t="s">
        <v>13</v>
      </c>
      <c r="D2098">
        <v>502</v>
      </c>
      <c r="E2098">
        <v>502</v>
      </c>
      <c r="F2098">
        <v>0</v>
      </c>
      <c r="G2098">
        <v>0</v>
      </c>
      <c r="H2098" t="s">
        <v>83</v>
      </c>
    </row>
    <row r="2099" spans="1:8" x14ac:dyDescent="0.25">
      <c r="A2099" s="1">
        <v>43709</v>
      </c>
      <c r="B2099" t="s">
        <v>92</v>
      </c>
      <c r="C2099" t="s">
        <v>9</v>
      </c>
      <c r="D2099">
        <v>532</v>
      </c>
      <c r="E2099">
        <v>532</v>
      </c>
      <c r="F2099">
        <v>0</v>
      </c>
      <c r="G2099">
        <v>0</v>
      </c>
      <c r="H2099" t="s">
        <v>83</v>
      </c>
    </row>
    <row r="2100" spans="1:8" x14ac:dyDescent="0.25">
      <c r="A2100" s="1">
        <v>43709</v>
      </c>
      <c r="B2100" t="s">
        <v>92</v>
      </c>
      <c r="C2100" t="s">
        <v>10</v>
      </c>
      <c r="D2100">
        <v>216</v>
      </c>
      <c r="E2100">
        <v>216</v>
      </c>
      <c r="F2100">
        <v>0</v>
      </c>
      <c r="G2100">
        <v>0</v>
      </c>
      <c r="H2100" t="s">
        <v>83</v>
      </c>
    </row>
    <row r="2101" spans="1:8" x14ac:dyDescent="0.25">
      <c r="A2101" s="1">
        <v>43709</v>
      </c>
      <c r="B2101" t="s">
        <v>92</v>
      </c>
      <c r="C2101" t="s">
        <v>11</v>
      </c>
      <c r="D2101">
        <v>611</v>
      </c>
      <c r="E2101">
        <v>611</v>
      </c>
      <c r="F2101">
        <v>0</v>
      </c>
      <c r="G2101">
        <v>0</v>
      </c>
      <c r="H2101" t="s">
        <v>83</v>
      </c>
    </row>
    <row r="2102" spans="1:8" x14ac:dyDescent="0.25">
      <c r="A2102" s="1">
        <v>43709</v>
      </c>
      <c r="B2102" t="s">
        <v>92</v>
      </c>
      <c r="C2102" t="s">
        <v>12</v>
      </c>
      <c r="D2102">
        <v>1176</v>
      </c>
      <c r="E2102">
        <v>1176</v>
      </c>
      <c r="F2102">
        <v>0</v>
      </c>
      <c r="G2102">
        <v>0</v>
      </c>
      <c r="H2102" t="s">
        <v>83</v>
      </c>
    </row>
    <row r="2103" spans="1:8" x14ac:dyDescent="0.25">
      <c r="A2103" s="1">
        <v>43709</v>
      </c>
      <c r="B2103" t="s">
        <v>92</v>
      </c>
      <c r="C2103" t="s">
        <v>13</v>
      </c>
      <c r="D2103">
        <v>267</v>
      </c>
      <c r="E2103">
        <v>267</v>
      </c>
      <c r="F2103">
        <v>0</v>
      </c>
      <c r="G2103">
        <v>0</v>
      </c>
      <c r="H2103" t="s">
        <v>83</v>
      </c>
    </row>
    <row r="2104" spans="1:8" x14ac:dyDescent="0.25">
      <c r="A2104" s="1">
        <v>43709</v>
      </c>
      <c r="B2104" t="s">
        <v>93</v>
      </c>
      <c r="C2104" t="s">
        <v>9</v>
      </c>
      <c r="D2104">
        <v>618</v>
      </c>
      <c r="E2104">
        <v>618</v>
      </c>
      <c r="F2104">
        <v>0</v>
      </c>
      <c r="G2104">
        <v>0</v>
      </c>
      <c r="H2104" t="s">
        <v>83</v>
      </c>
    </row>
    <row r="2105" spans="1:8" x14ac:dyDescent="0.25">
      <c r="A2105" s="1">
        <v>43709</v>
      </c>
      <c r="B2105" t="s">
        <v>93</v>
      </c>
      <c r="C2105" t="s">
        <v>10</v>
      </c>
      <c r="D2105">
        <v>215</v>
      </c>
      <c r="E2105">
        <v>215</v>
      </c>
      <c r="F2105">
        <v>0</v>
      </c>
      <c r="G2105">
        <v>0</v>
      </c>
      <c r="H2105" t="s">
        <v>83</v>
      </c>
    </row>
    <row r="2106" spans="1:8" x14ac:dyDescent="0.25">
      <c r="A2106" s="1">
        <v>43709</v>
      </c>
      <c r="B2106" t="s">
        <v>93</v>
      </c>
      <c r="C2106" t="s">
        <v>11</v>
      </c>
      <c r="D2106">
        <v>40</v>
      </c>
      <c r="E2106">
        <v>40</v>
      </c>
      <c r="F2106">
        <v>0</v>
      </c>
      <c r="G2106">
        <v>0</v>
      </c>
      <c r="H2106" t="s">
        <v>83</v>
      </c>
    </row>
    <row r="2107" spans="1:8" x14ac:dyDescent="0.25">
      <c r="A2107" s="1">
        <v>43709</v>
      </c>
      <c r="B2107" t="s">
        <v>93</v>
      </c>
      <c r="C2107" t="s">
        <v>12</v>
      </c>
      <c r="D2107">
        <v>22</v>
      </c>
      <c r="E2107">
        <v>22</v>
      </c>
      <c r="F2107">
        <v>0</v>
      </c>
      <c r="G2107">
        <v>0</v>
      </c>
      <c r="H2107" t="s">
        <v>83</v>
      </c>
    </row>
    <row r="2108" spans="1:8" x14ac:dyDescent="0.25">
      <c r="A2108" s="1">
        <v>43709</v>
      </c>
      <c r="B2108" t="s">
        <v>93</v>
      </c>
      <c r="C2108" t="s">
        <v>13</v>
      </c>
      <c r="D2108">
        <v>389</v>
      </c>
      <c r="E2108">
        <v>389</v>
      </c>
      <c r="F2108">
        <v>0</v>
      </c>
      <c r="G2108">
        <v>0</v>
      </c>
      <c r="H2108" t="s">
        <v>83</v>
      </c>
    </row>
    <row r="2109" spans="1:8" x14ac:dyDescent="0.25">
      <c r="A2109" s="1">
        <v>43709</v>
      </c>
      <c r="B2109" t="s">
        <v>94</v>
      </c>
      <c r="C2109" t="s">
        <v>9</v>
      </c>
      <c r="D2109">
        <v>56</v>
      </c>
      <c r="E2109">
        <v>56</v>
      </c>
      <c r="F2109">
        <v>0</v>
      </c>
      <c r="G2109">
        <v>0</v>
      </c>
      <c r="H2109" t="s">
        <v>83</v>
      </c>
    </row>
    <row r="2110" spans="1:8" x14ac:dyDescent="0.25">
      <c r="A2110" s="1">
        <v>43709</v>
      </c>
      <c r="B2110" t="s">
        <v>94</v>
      </c>
      <c r="C2110" t="s">
        <v>10</v>
      </c>
      <c r="D2110">
        <v>158</v>
      </c>
      <c r="E2110">
        <v>158</v>
      </c>
      <c r="F2110">
        <v>0</v>
      </c>
      <c r="G2110">
        <v>0</v>
      </c>
      <c r="H2110" t="s">
        <v>83</v>
      </c>
    </row>
    <row r="2111" spans="1:8" x14ac:dyDescent="0.25">
      <c r="A2111" s="1">
        <v>43709</v>
      </c>
      <c r="B2111" t="s">
        <v>94</v>
      </c>
      <c r="C2111" t="s">
        <v>11</v>
      </c>
      <c r="D2111">
        <v>199</v>
      </c>
      <c r="E2111">
        <v>199</v>
      </c>
      <c r="F2111">
        <v>0</v>
      </c>
      <c r="G2111">
        <v>0</v>
      </c>
      <c r="H2111" t="s">
        <v>83</v>
      </c>
    </row>
    <row r="2112" spans="1:8" x14ac:dyDescent="0.25">
      <c r="A2112" s="1">
        <v>43709</v>
      </c>
      <c r="B2112" t="s">
        <v>94</v>
      </c>
      <c r="C2112" t="s">
        <v>12</v>
      </c>
      <c r="D2112">
        <v>292</v>
      </c>
      <c r="E2112">
        <v>292</v>
      </c>
      <c r="F2112">
        <v>0</v>
      </c>
      <c r="G2112">
        <v>0</v>
      </c>
      <c r="H2112" t="s">
        <v>83</v>
      </c>
    </row>
    <row r="2113" spans="1:8" x14ac:dyDescent="0.25">
      <c r="A2113" s="1">
        <v>43709</v>
      </c>
      <c r="B2113" t="s">
        <v>94</v>
      </c>
      <c r="C2113" t="s">
        <v>13</v>
      </c>
      <c r="D2113">
        <v>288</v>
      </c>
      <c r="E2113">
        <v>288</v>
      </c>
      <c r="F2113">
        <v>0</v>
      </c>
      <c r="G2113">
        <v>0</v>
      </c>
      <c r="H2113" t="s">
        <v>83</v>
      </c>
    </row>
    <row r="2114" spans="1:8" x14ac:dyDescent="0.25">
      <c r="A2114" s="1">
        <v>43709</v>
      </c>
      <c r="B2114" t="s">
        <v>95</v>
      </c>
      <c r="C2114" t="s">
        <v>9</v>
      </c>
      <c r="D2114">
        <v>819</v>
      </c>
      <c r="E2114">
        <v>819</v>
      </c>
      <c r="F2114">
        <v>0</v>
      </c>
      <c r="G2114">
        <v>0</v>
      </c>
      <c r="H2114" t="s">
        <v>83</v>
      </c>
    </row>
    <row r="2115" spans="1:8" x14ac:dyDescent="0.25">
      <c r="A2115" s="1">
        <v>43709</v>
      </c>
      <c r="B2115" t="s">
        <v>95</v>
      </c>
      <c r="C2115" t="s">
        <v>10</v>
      </c>
      <c r="D2115">
        <v>373</v>
      </c>
      <c r="E2115">
        <v>373</v>
      </c>
      <c r="F2115">
        <v>0</v>
      </c>
      <c r="G2115">
        <v>0</v>
      </c>
      <c r="H2115" t="s">
        <v>83</v>
      </c>
    </row>
    <row r="2116" spans="1:8" x14ac:dyDescent="0.25">
      <c r="A2116" s="1">
        <v>43709</v>
      </c>
      <c r="B2116" t="s">
        <v>95</v>
      </c>
      <c r="C2116" t="s">
        <v>11</v>
      </c>
      <c r="D2116">
        <v>693</v>
      </c>
      <c r="E2116">
        <v>693</v>
      </c>
      <c r="F2116">
        <v>0</v>
      </c>
      <c r="G2116">
        <v>0</v>
      </c>
      <c r="H2116" t="s">
        <v>83</v>
      </c>
    </row>
    <row r="2117" spans="1:8" x14ac:dyDescent="0.25">
      <c r="A2117" s="1">
        <v>43709</v>
      </c>
      <c r="B2117" t="s">
        <v>95</v>
      </c>
      <c r="C2117" t="s">
        <v>12</v>
      </c>
      <c r="D2117">
        <v>437</v>
      </c>
      <c r="E2117">
        <v>437</v>
      </c>
      <c r="F2117">
        <v>0</v>
      </c>
      <c r="G2117">
        <v>0</v>
      </c>
      <c r="H2117" t="s">
        <v>83</v>
      </c>
    </row>
    <row r="2118" spans="1:8" x14ac:dyDescent="0.25">
      <c r="A2118" s="1">
        <v>43709</v>
      </c>
      <c r="B2118" t="s">
        <v>95</v>
      </c>
      <c r="C2118" t="s">
        <v>13</v>
      </c>
      <c r="D2118">
        <v>937</v>
      </c>
      <c r="E2118">
        <v>937</v>
      </c>
      <c r="F2118">
        <v>0</v>
      </c>
      <c r="G2118">
        <v>0</v>
      </c>
      <c r="H2118" t="s">
        <v>83</v>
      </c>
    </row>
    <row r="2119" spans="1:8" x14ac:dyDescent="0.25">
      <c r="A2119" s="1">
        <v>43709</v>
      </c>
      <c r="B2119" t="s">
        <v>96</v>
      </c>
      <c r="C2119" t="s">
        <v>9</v>
      </c>
      <c r="D2119">
        <v>43</v>
      </c>
      <c r="E2119">
        <v>43</v>
      </c>
      <c r="F2119">
        <v>0</v>
      </c>
      <c r="G2119">
        <v>0</v>
      </c>
      <c r="H2119" t="s">
        <v>83</v>
      </c>
    </row>
    <row r="2120" spans="1:8" x14ac:dyDescent="0.25">
      <c r="A2120" s="1">
        <v>43709</v>
      </c>
      <c r="B2120" t="s">
        <v>96</v>
      </c>
      <c r="C2120" t="s">
        <v>10</v>
      </c>
      <c r="D2120">
        <v>67</v>
      </c>
      <c r="E2120">
        <v>67</v>
      </c>
      <c r="F2120">
        <v>0</v>
      </c>
      <c r="G2120">
        <v>0</v>
      </c>
      <c r="H2120" t="s">
        <v>83</v>
      </c>
    </row>
    <row r="2121" spans="1:8" x14ac:dyDescent="0.25">
      <c r="A2121" s="1">
        <v>43709</v>
      </c>
      <c r="B2121" t="s">
        <v>96</v>
      </c>
      <c r="C2121" t="s">
        <v>11</v>
      </c>
      <c r="D2121">
        <v>84</v>
      </c>
      <c r="E2121">
        <v>84</v>
      </c>
      <c r="F2121">
        <v>0</v>
      </c>
      <c r="G2121">
        <v>0</v>
      </c>
      <c r="H2121" t="s">
        <v>83</v>
      </c>
    </row>
    <row r="2122" spans="1:8" x14ac:dyDescent="0.25">
      <c r="A2122" s="1">
        <v>43709</v>
      </c>
      <c r="B2122" t="s">
        <v>96</v>
      </c>
      <c r="C2122" t="s">
        <v>12</v>
      </c>
      <c r="D2122">
        <v>204</v>
      </c>
      <c r="E2122">
        <v>204</v>
      </c>
      <c r="F2122">
        <v>0</v>
      </c>
      <c r="G2122">
        <v>0</v>
      </c>
      <c r="H2122" t="s">
        <v>83</v>
      </c>
    </row>
    <row r="2123" spans="1:8" x14ac:dyDescent="0.25">
      <c r="A2123" s="1">
        <v>43709</v>
      </c>
      <c r="B2123" t="s">
        <v>96</v>
      </c>
      <c r="C2123" t="s">
        <v>13</v>
      </c>
      <c r="D2123">
        <v>264</v>
      </c>
      <c r="E2123">
        <v>264</v>
      </c>
      <c r="F2123">
        <v>0</v>
      </c>
      <c r="G2123">
        <v>0</v>
      </c>
      <c r="H2123" t="s">
        <v>83</v>
      </c>
    </row>
    <row r="2124" spans="1:8" x14ac:dyDescent="0.25">
      <c r="A2124" s="1">
        <v>43709</v>
      </c>
      <c r="B2124" t="s">
        <v>97</v>
      </c>
      <c r="C2124" t="s">
        <v>9</v>
      </c>
      <c r="D2124">
        <v>393</v>
      </c>
      <c r="E2124">
        <v>393</v>
      </c>
      <c r="F2124">
        <v>0</v>
      </c>
      <c r="G2124">
        <v>0</v>
      </c>
      <c r="H2124" t="s">
        <v>83</v>
      </c>
    </row>
    <row r="2125" spans="1:8" x14ac:dyDescent="0.25">
      <c r="A2125" s="1">
        <v>43709</v>
      </c>
      <c r="B2125" t="s">
        <v>97</v>
      </c>
      <c r="C2125" t="s">
        <v>10</v>
      </c>
      <c r="D2125">
        <v>185</v>
      </c>
      <c r="E2125">
        <v>185</v>
      </c>
      <c r="F2125">
        <v>0</v>
      </c>
      <c r="G2125">
        <v>0</v>
      </c>
      <c r="H2125" t="s">
        <v>83</v>
      </c>
    </row>
    <row r="2126" spans="1:8" x14ac:dyDescent="0.25">
      <c r="A2126" s="1">
        <v>43709</v>
      </c>
      <c r="B2126" t="s">
        <v>97</v>
      </c>
      <c r="C2126" t="s">
        <v>11</v>
      </c>
      <c r="D2126">
        <v>153</v>
      </c>
      <c r="E2126">
        <v>153</v>
      </c>
      <c r="F2126">
        <v>0</v>
      </c>
      <c r="G2126">
        <v>0</v>
      </c>
      <c r="H2126" t="s">
        <v>83</v>
      </c>
    </row>
    <row r="2127" spans="1:8" x14ac:dyDescent="0.25">
      <c r="A2127" s="1">
        <v>43709</v>
      </c>
      <c r="B2127" t="s">
        <v>97</v>
      </c>
      <c r="C2127" t="s">
        <v>12</v>
      </c>
      <c r="D2127">
        <v>85</v>
      </c>
      <c r="E2127">
        <v>85</v>
      </c>
      <c r="F2127">
        <v>0</v>
      </c>
      <c r="G2127">
        <v>0</v>
      </c>
      <c r="H2127" t="s">
        <v>83</v>
      </c>
    </row>
    <row r="2128" spans="1:8" x14ac:dyDescent="0.25">
      <c r="A2128" s="1">
        <v>43709</v>
      </c>
      <c r="B2128" t="s">
        <v>97</v>
      </c>
      <c r="C2128" t="s">
        <v>13</v>
      </c>
      <c r="D2128">
        <v>619</v>
      </c>
      <c r="E2128">
        <v>619</v>
      </c>
      <c r="F2128">
        <v>0</v>
      </c>
      <c r="G2128">
        <v>0</v>
      </c>
      <c r="H2128" t="s">
        <v>83</v>
      </c>
    </row>
    <row r="2129" spans="1:8" x14ac:dyDescent="0.25">
      <c r="A2129" s="1">
        <v>43739</v>
      </c>
      <c r="B2129" t="s">
        <v>81</v>
      </c>
      <c r="C2129" t="s">
        <v>9</v>
      </c>
      <c r="D2129">
        <v>5232</v>
      </c>
      <c r="E2129">
        <v>5232</v>
      </c>
      <c r="F2129">
        <v>0</v>
      </c>
      <c r="G2129">
        <v>0</v>
      </c>
      <c r="H2129" t="s">
        <v>83</v>
      </c>
    </row>
    <row r="2130" spans="1:8" x14ac:dyDescent="0.25">
      <c r="A2130" s="1">
        <v>43739</v>
      </c>
      <c r="B2130" t="s">
        <v>81</v>
      </c>
      <c r="C2130" t="s">
        <v>10</v>
      </c>
      <c r="D2130">
        <v>3576</v>
      </c>
      <c r="E2130">
        <v>3576</v>
      </c>
      <c r="F2130">
        <v>0</v>
      </c>
      <c r="G2130">
        <v>0</v>
      </c>
      <c r="H2130" t="s">
        <v>83</v>
      </c>
    </row>
    <row r="2131" spans="1:8" x14ac:dyDescent="0.25">
      <c r="A2131" s="1">
        <v>43739</v>
      </c>
      <c r="B2131" t="s">
        <v>81</v>
      </c>
      <c r="C2131" t="s">
        <v>11</v>
      </c>
      <c r="D2131">
        <v>3468</v>
      </c>
      <c r="E2131">
        <v>3468</v>
      </c>
      <c r="F2131">
        <v>0</v>
      </c>
      <c r="G2131">
        <v>0</v>
      </c>
      <c r="H2131" t="s">
        <v>83</v>
      </c>
    </row>
    <row r="2132" spans="1:8" x14ac:dyDescent="0.25">
      <c r="A2132" s="1">
        <v>43739</v>
      </c>
      <c r="B2132" t="s">
        <v>81</v>
      </c>
      <c r="C2132" t="s">
        <v>12</v>
      </c>
      <c r="D2132">
        <v>3335</v>
      </c>
      <c r="E2132">
        <v>3335</v>
      </c>
      <c r="F2132">
        <v>0</v>
      </c>
      <c r="G2132">
        <v>0</v>
      </c>
      <c r="H2132" t="s">
        <v>83</v>
      </c>
    </row>
    <row r="2133" spans="1:8" x14ac:dyDescent="0.25">
      <c r="A2133" s="1">
        <v>43739</v>
      </c>
      <c r="B2133" t="s">
        <v>81</v>
      </c>
      <c r="C2133" t="s">
        <v>13</v>
      </c>
      <c r="D2133">
        <v>5294</v>
      </c>
      <c r="E2133">
        <v>5294</v>
      </c>
      <c r="F2133">
        <v>0</v>
      </c>
      <c r="G2133">
        <v>0</v>
      </c>
      <c r="H2133" t="s">
        <v>83</v>
      </c>
    </row>
    <row r="2134" spans="1:8" x14ac:dyDescent="0.25">
      <c r="A2134" s="1">
        <v>43739</v>
      </c>
      <c r="B2134" t="s">
        <v>86</v>
      </c>
      <c r="C2134" t="s">
        <v>9</v>
      </c>
      <c r="D2134">
        <v>1271</v>
      </c>
      <c r="E2134">
        <v>1271</v>
      </c>
      <c r="F2134">
        <v>0</v>
      </c>
      <c r="G2134">
        <v>0</v>
      </c>
      <c r="H2134" t="s">
        <v>83</v>
      </c>
    </row>
    <row r="2135" spans="1:8" x14ac:dyDescent="0.25">
      <c r="A2135" s="1">
        <v>43739</v>
      </c>
      <c r="B2135" t="s">
        <v>86</v>
      </c>
      <c r="C2135" t="s">
        <v>10</v>
      </c>
      <c r="D2135">
        <v>1275</v>
      </c>
      <c r="E2135">
        <v>1275</v>
      </c>
      <c r="F2135">
        <v>0</v>
      </c>
      <c r="G2135">
        <v>0</v>
      </c>
      <c r="H2135" t="s">
        <v>83</v>
      </c>
    </row>
    <row r="2136" spans="1:8" x14ac:dyDescent="0.25">
      <c r="A2136" s="1">
        <v>43739</v>
      </c>
      <c r="B2136" t="s">
        <v>86</v>
      </c>
      <c r="C2136" t="s">
        <v>11</v>
      </c>
      <c r="D2136">
        <v>286</v>
      </c>
      <c r="E2136">
        <v>286</v>
      </c>
      <c r="F2136">
        <v>0</v>
      </c>
      <c r="G2136">
        <v>0</v>
      </c>
      <c r="H2136" t="s">
        <v>83</v>
      </c>
    </row>
    <row r="2137" spans="1:8" x14ac:dyDescent="0.25">
      <c r="A2137" s="1">
        <v>43739</v>
      </c>
      <c r="B2137" t="s">
        <v>86</v>
      </c>
      <c r="C2137" t="s">
        <v>12</v>
      </c>
      <c r="D2137">
        <v>79</v>
      </c>
      <c r="E2137">
        <v>79</v>
      </c>
      <c r="F2137">
        <v>0</v>
      </c>
      <c r="G2137">
        <v>0</v>
      </c>
      <c r="H2137" t="s">
        <v>83</v>
      </c>
    </row>
    <row r="2138" spans="1:8" x14ac:dyDescent="0.25">
      <c r="A2138" s="1">
        <v>43739</v>
      </c>
      <c r="B2138" t="s">
        <v>86</v>
      </c>
      <c r="C2138" t="s">
        <v>13</v>
      </c>
      <c r="D2138">
        <v>876</v>
      </c>
      <c r="E2138">
        <v>876</v>
      </c>
      <c r="F2138">
        <v>0</v>
      </c>
      <c r="G2138">
        <v>0</v>
      </c>
      <c r="H2138" t="s">
        <v>83</v>
      </c>
    </row>
    <row r="2139" spans="1:8" x14ac:dyDescent="0.25">
      <c r="A2139" s="1">
        <v>43739</v>
      </c>
      <c r="B2139" t="s">
        <v>87</v>
      </c>
      <c r="C2139" t="s">
        <v>9</v>
      </c>
      <c r="D2139">
        <v>552</v>
      </c>
      <c r="E2139">
        <v>552</v>
      </c>
      <c r="F2139">
        <v>0</v>
      </c>
      <c r="G2139">
        <v>0</v>
      </c>
      <c r="H2139" t="s">
        <v>83</v>
      </c>
    </row>
    <row r="2140" spans="1:8" x14ac:dyDescent="0.25">
      <c r="A2140" s="1">
        <v>43739</v>
      </c>
      <c r="B2140" t="s">
        <v>87</v>
      </c>
      <c r="C2140" t="s">
        <v>10</v>
      </c>
      <c r="D2140">
        <v>778</v>
      </c>
      <c r="E2140">
        <v>778</v>
      </c>
      <c r="F2140">
        <v>0</v>
      </c>
      <c r="G2140">
        <v>0</v>
      </c>
      <c r="H2140" t="s">
        <v>83</v>
      </c>
    </row>
    <row r="2141" spans="1:8" x14ac:dyDescent="0.25">
      <c r="A2141" s="1">
        <v>43739</v>
      </c>
      <c r="B2141" t="s">
        <v>87</v>
      </c>
      <c r="C2141" t="s">
        <v>11</v>
      </c>
      <c r="D2141">
        <v>888</v>
      </c>
      <c r="E2141">
        <v>888</v>
      </c>
      <c r="F2141">
        <v>0</v>
      </c>
      <c r="G2141">
        <v>0</v>
      </c>
      <c r="H2141" t="s">
        <v>83</v>
      </c>
    </row>
    <row r="2142" spans="1:8" x14ac:dyDescent="0.25">
      <c r="A2142" s="1">
        <v>43739</v>
      </c>
      <c r="B2142" t="s">
        <v>87</v>
      </c>
      <c r="C2142" t="s">
        <v>12</v>
      </c>
      <c r="D2142">
        <v>501</v>
      </c>
      <c r="E2142">
        <v>501</v>
      </c>
      <c r="F2142">
        <v>0</v>
      </c>
      <c r="G2142">
        <v>0</v>
      </c>
      <c r="H2142" t="s">
        <v>83</v>
      </c>
    </row>
    <row r="2143" spans="1:8" x14ac:dyDescent="0.25">
      <c r="A2143" s="1">
        <v>43739</v>
      </c>
      <c r="B2143" t="s">
        <v>87</v>
      </c>
      <c r="C2143" t="s">
        <v>13</v>
      </c>
      <c r="D2143">
        <v>482</v>
      </c>
      <c r="E2143">
        <v>482</v>
      </c>
      <c r="F2143">
        <v>0</v>
      </c>
      <c r="G2143">
        <v>0</v>
      </c>
      <c r="H2143" t="s">
        <v>83</v>
      </c>
    </row>
    <row r="2144" spans="1:8" x14ac:dyDescent="0.25">
      <c r="A2144" s="1">
        <v>43739</v>
      </c>
      <c r="B2144" t="s">
        <v>89</v>
      </c>
      <c r="C2144" t="s">
        <v>9</v>
      </c>
      <c r="D2144">
        <v>485</v>
      </c>
      <c r="E2144">
        <v>485</v>
      </c>
      <c r="F2144">
        <v>0</v>
      </c>
      <c r="G2144">
        <v>0</v>
      </c>
      <c r="H2144" t="s">
        <v>83</v>
      </c>
    </row>
    <row r="2145" spans="1:8" x14ac:dyDescent="0.25">
      <c r="A2145" s="1">
        <v>43739</v>
      </c>
      <c r="B2145" t="s">
        <v>89</v>
      </c>
      <c r="C2145" t="s">
        <v>10</v>
      </c>
      <c r="D2145">
        <v>55</v>
      </c>
      <c r="E2145">
        <v>55</v>
      </c>
      <c r="F2145">
        <v>0</v>
      </c>
      <c r="G2145">
        <v>0</v>
      </c>
      <c r="H2145" t="s">
        <v>83</v>
      </c>
    </row>
    <row r="2146" spans="1:8" x14ac:dyDescent="0.25">
      <c r="A2146" s="1">
        <v>43739</v>
      </c>
      <c r="B2146" t="s">
        <v>89</v>
      </c>
      <c r="C2146" t="s">
        <v>11</v>
      </c>
      <c r="D2146">
        <v>159</v>
      </c>
      <c r="E2146">
        <v>159</v>
      </c>
      <c r="F2146">
        <v>0</v>
      </c>
      <c r="G2146">
        <v>0</v>
      </c>
      <c r="H2146" t="s">
        <v>83</v>
      </c>
    </row>
    <row r="2147" spans="1:8" x14ac:dyDescent="0.25">
      <c r="A2147" s="1">
        <v>43739</v>
      </c>
      <c r="B2147" t="s">
        <v>89</v>
      </c>
      <c r="C2147" t="s">
        <v>12</v>
      </c>
      <c r="D2147">
        <v>83</v>
      </c>
      <c r="E2147">
        <v>83</v>
      </c>
      <c r="F2147">
        <v>0</v>
      </c>
      <c r="G2147">
        <v>0</v>
      </c>
      <c r="H2147" t="s">
        <v>83</v>
      </c>
    </row>
    <row r="2148" spans="1:8" x14ac:dyDescent="0.25">
      <c r="A2148" s="1">
        <v>43739</v>
      </c>
      <c r="B2148" t="s">
        <v>89</v>
      </c>
      <c r="C2148" t="s">
        <v>13</v>
      </c>
      <c r="D2148">
        <v>309</v>
      </c>
      <c r="E2148">
        <v>309</v>
      </c>
      <c r="F2148">
        <v>0</v>
      </c>
      <c r="G2148">
        <v>0</v>
      </c>
      <c r="H2148" t="s">
        <v>83</v>
      </c>
    </row>
    <row r="2149" spans="1:8" x14ac:dyDescent="0.25">
      <c r="A2149" s="1">
        <v>43739</v>
      </c>
      <c r="B2149" t="s">
        <v>90</v>
      </c>
      <c r="C2149" t="s">
        <v>9</v>
      </c>
      <c r="D2149">
        <v>88</v>
      </c>
      <c r="E2149">
        <v>88</v>
      </c>
      <c r="F2149">
        <v>0</v>
      </c>
      <c r="G2149">
        <v>0</v>
      </c>
      <c r="H2149" t="s">
        <v>83</v>
      </c>
    </row>
    <row r="2150" spans="1:8" x14ac:dyDescent="0.25">
      <c r="A2150" s="1">
        <v>43739</v>
      </c>
      <c r="B2150" t="s">
        <v>90</v>
      </c>
      <c r="C2150" t="s">
        <v>10</v>
      </c>
      <c r="D2150">
        <v>67</v>
      </c>
      <c r="E2150">
        <v>67</v>
      </c>
      <c r="F2150">
        <v>0</v>
      </c>
      <c r="G2150">
        <v>0</v>
      </c>
      <c r="H2150" t="s">
        <v>83</v>
      </c>
    </row>
    <row r="2151" spans="1:8" x14ac:dyDescent="0.25">
      <c r="A2151" s="1">
        <v>43739</v>
      </c>
      <c r="B2151" t="s">
        <v>90</v>
      </c>
      <c r="C2151" t="s">
        <v>11</v>
      </c>
      <c r="D2151">
        <v>112</v>
      </c>
      <c r="E2151">
        <v>112</v>
      </c>
      <c r="F2151">
        <v>0</v>
      </c>
      <c r="G2151">
        <v>0</v>
      </c>
      <c r="H2151" t="s">
        <v>83</v>
      </c>
    </row>
    <row r="2152" spans="1:8" x14ac:dyDescent="0.25">
      <c r="A2152" s="1">
        <v>43739</v>
      </c>
      <c r="B2152" t="s">
        <v>90</v>
      </c>
      <c r="C2152" t="s">
        <v>12</v>
      </c>
      <c r="D2152">
        <v>214</v>
      </c>
      <c r="E2152">
        <v>214</v>
      </c>
      <c r="F2152">
        <v>0</v>
      </c>
      <c r="G2152">
        <v>0</v>
      </c>
      <c r="H2152" t="s">
        <v>83</v>
      </c>
    </row>
    <row r="2153" spans="1:8" x14ac:dyDescent="0.25">
      <c r="A2153" s="1">
        <v>43739</v>
      </c>
      <c r="B2153" t="s">
        <v>90</v>
      </c>
      <c r="C2153" t="s">
        <v>13</v>
      </c>
      <c r="D2153">
        <v>608</v>
      </c>
      <c r="E2153">
        <v>608</v>
      </c>
      <c r="F2153">
        <v>0</v>
      </c>
      <c r="G2153">
        <v>0</v>
      </c>
      <c r="H2153" t="s">
        <v>83</v>
      </c>
    </row>
    <row r="2154" spans="1:8" x14ac:dyDescent="0.25">
      <c r="A2154" s="1">
        <v>43739</v>
      </c>
      <c r="B2154" t="s">
        <v>92</v>
      </c>
      <c r="C2154" t="s">
        <v>9</v>
      </c>
      <c r="D2154">
        <v>637</v>
      </c>
      <c r="E2154">
        <v>637</v>
      </c>
      <c r="F2154">
        <v>0</v>
      </c>
      <c r="G2154">
        <v>0</v>
      </c>
      <c r="H2154" t="s">
        <v>83</v>
      </c>
    </row>
    <row r="2155" spans="1:8" x14ac:dyDescent="0.25">
      <c r="A2155" s="1">
        <v>43739</v>
      </c>
      <c r="B2155" t="s">
        <v>92</v>
      </c>
      <c r="C2155" t="s">
        <v>10</v>
      </c>
      <c r="D2155">
        <v>248</v>
      </c>
      <c r="E2155">
        <v>248</v>
      </c>
      <c r="F2155">
        <v>0</v>
      </c>
      <c r="G2155">
        <v>0</v>
      </c>
      <c r="H2155" t="s">
        <v>83</v>
      </c>
    </row>
    <row r="2156" spans="1:8" x14ac:dyDescent="0.25">
      <c r="A2156" s="1">
        <v>43739</v>
      </c>
      <c r="B2156" t="s">
        <v>92</v>
      </c>
      <c r="C2156" t="s">
        <v>11</v>
      </c>
      <c r="D2156">
        <v>650</v>
      </c>
      <c r="E2156">
        <v>650</v>
      </c>
      <c r="F2156">
        <v>0</v>
      </c>
      <c r="G2156">
        <v>0</v>
      </c>
      <c r="H2156" t="s">
        <v>83</v>
      </c>
    </row>
    <row r="2157" spans="1:8" x14ac:dyDescent="0.25">
      <c r="A2157" s="1">
        <v>43739</v>
      </c>
      <c r="B2157" t="s">
        <v>92</v>
      </c>
      <c r="C2157" t="s">
        <v>12</v>
      </c>
      <c r="D2157">
        <v>1373</v>
      </c>
      <c r="E2157">
        <v>1373</v>
      </c>
      <c r="F2157">
        <v>0</v>
      </c>
      <c r="G2157">
        <v>0</v>
      </c>
      <c r="H2157" t="s">
        <v>83</v>
      </c>
    </row>
    <row r="2158" spans="1:8" x14ac:dyDescent="0.25">
      <c r="A2158" s="1">
        <v>43739</v>
      </c>
      <c r="B2158" t="s">
        <v>92</v>
      </c>
      <c r="C2158" t="s">
        <v>13</v>
      </c>
      <c r="D2158">
        <v>308</v>
      </c>
      <c r="E2158">
        <v>308</v>
      </c>
      <c r="F2158">
        <v>0</v>
      </c>
      <c r="G2158">
        <v>0</v>
      </c>
      <c r="H2158" t="s">
        <v>83</v>
      </c>
    </row>
    <row r="2159" spans="1:8" x14ac:dyDescent="0.25">
      <c r="A2159" s="1">
        <v>43739</v>
      </c>
      <c r="B2159" t="s">
        <v>93</v>
      </c>
      <c r="C2159" t="s">
        <v>9</v>
      </c>
      <c r="D2159">
        <v>644</v>
      </c>
      <c r="E2159">
        <v>644</v>
      </c>
      <c r="F2159">
        <v>0</v>
      </c>
      <c r="G2159">
        <v>0</v>
      </c>
      <c r="H2159" t="s">
        <v>83</v>
      </c>
    </row>
    <row r="2160" spans="1:8" x14ac:dyDescent="0.25">
      <c r="A2160" s="1">
        <v>43739</v>
      </c>
      <c r="B2160" t="s">
        <v>93</v>
      </c>
      <c r="C2160" t="s">
        <v>10</v>
      </c>
      <c r="D2160">
        <v>255</v>
      </c>
      <c r="E2160">
        <v>255</v>
      </c>
      <c r="F2160">
        <v>0</v>
      </c>
      <c r="G2160">
        <v>0</v>
      </c>
      <c r="H2160" t="s">
        <v>83</v>
      </c>
    </row>
    <row r="2161" spans="1:8" x14ac:dyDescent="0.25">
      <c r="A2161" s="1">
        <v>43739</v>
      </c>
      <c r="B2161" t="s">
        <v>93</v>
      </c>
      <c r="C2161" t="s">
        <v>11</v>
      </c>
      <c r="D2161">
        <v>36</v>
      </c>
      <c r="E2161">
        <v>36</v>
      </c>
      <c r="F2161">
        <v>0</v>
      </c>
      <c r="G2161">
        <v>0</v>
      </c>
      <c r="H2161" t="s">
        <v>83</v>
      </c>
    </row>
    <row r="2162" spans="1:8" x14ac:dyDescent="0.25">
      <c r="A2162" s="1">
        <v>43739</v>
      </c>
      <c r="B2162" t="s">
        <v>93</v>
      </c>
      <c r="C2162" t="s">
        <v>12</v>
      </c>
      <c r="D2162">
        <v>17</v>
      </c>
      <c r="E2162">
        <v>17</v>
      </c>
      <c r="F2162">
        <v>0</v>
      </c>
      <c r="G2162">
        <v>0</v>
      </c>
      <c r="H2162" t="s">
        <v>83</v>
      </c>
    </row>
    <row r="2163" spans="1:8" x14ac:dyDescent="0.25">
      <c r="A2163" s="1">
        <v>43739</v>
      </c>
      <c r="B2163" t="s">
        <v>93</v>
      </c>
      <c r="C2163" t="s">
        <v>13</v>
      </c>
      <c r="D2163">
        <v>405</v>
      </c>
      <c r="E2163">
        <v>405</v>
      </c>
      <c r="F2163">
        <v>0</v>
      </c>
      <c r="G2163">
        <v>0</v>
      </c>
      <c r="H2163" t="s">
        <v>83</v>
      </c>
    </row>
    <row r="2164" spans="1:8" x14ac:dyDescent="0.25">
      <c r="A2164" s="1">
        <v>43739</v>
      </c>
      <c r="B2164" t="s">
        <v>94</v>
      </c>
      <c r="C2164" t="s">
        <v>9</v>
      </c>
      <c r="D2164">
        <v>69</v>
      </c>
      <c r="E2164">
        <v>69</v>
      </c>
      <c r="F2164">
        <v>0</v>
      </c>
      <c r="G2164">
        <v>0</v>
      </c>
      <c r="H2164" t="s">
        <v>83</v>
      </c>
    </row>
    <row r="2165" spans="1:8" x14ac:dyDescent="0.25">
      <c r="A2165" s="1">
        <v>43739</v>
      </c>
      <c r="B2165" t="s">
        <v>94</v>
      </c>
      <c r="C2165" t="s">
        <v>10</v>
      </c>
      <c r="D2165">
        <v>179</v>
      </c>
      <c r="E2165">
        <v>179</v>
      </c>
      <c r="F2165">
        <v>0</v>
      </c>
      <c r="G2165">
        <v>0</v>
      </c>
      <c r="H2165" t="s">
        <v>83</v>
      </c>
    </row>
    <row r="2166" spans="1:8" x14ac:dyDescent="0.25">
      <c r="A2166" s="1">
        <v>43739</v>
      </c>
      <c r="B2166" t="s">
        <v>94</v>
      </c>
      <c r="C2166" t="s">
        <v>11</v>
      </c>
      <c r="D2166">
        <v>207</v>
      </c>
      <c r="E2166">
        <v>207</v>
      </c>
      <c r="F2166">
        <v>0</v>
      </c>
      <c r="G2166">
        <v>0</v>
      </c>
      <c r="H2166" t="s">
        <v>83</v>
      </c>
    </row>
    <row r="2167" spans="1:8" x14ac:dyDescent="0.25">
      <c r="A2167" s="1">
        <v>43739</v>
      </c>
      <c r="B2167" t="s">
        <v>94</v>
      </c>
      <c r="C2167" t="s">
        <v>12</v>
      </c>
      <c r="D2167">
        <v>296</v>
      </c>
      <c r="E2167">
        <v>296</v>
      </c>
      <c r="F2167">
        <v>0</v>
      </c>
      <c r="G2167">
        <v>0</v>
      </c>
      <c r="H2167" t="s">
        <v>83</v>
      </c>
    </row>
    <row r="2168" spans="1:8" x14ac:dyDescent="0.25">
      <c r="A2168" s="1">
        <v>43739</v>
      </c>
      <c r="B2168" t="s">
        <v>94</v>
      </c>
      <c r="C2168" t="s">
        <v>13</v>
      </c>
      <c r="D2168">
        <v>286</v>
      </c>
      <c r="E2168">
        <v>286</v>
      </c>
      <c r="F2168">
        <v>0</v>
      </c>
      <c r="G2168">
        <v>0</v>
      </c>
      <c r="H2168" t="s">
        <v>83</v>
      </c>
    </row>
    <row r="2169" spans="1:8" x14ac:dyDescent="0.25">
      <c r="A2169" s="1">
        <v>43739</v>
      </c>
      <c r="B2169" t="s">
        <v>95</v>
      </c>
      <c r="C2169" t="s">
        <v>9</v>
      </c>
      <c r="D2169">
        <v>988</v>
      </c>
      <c r="E2169">
        <v>988</v>
      </c>
      <c r="F2169">
        <v>0</v>
      </c>
      <c r="G2169">
        <v>0</v>
      </c>
      <c r="H2169" t="s">
        <v>83</v>
      </c>
    </row>
    <row r="2170" spans="1:8" x14ac:dyDescent="0.25">
      <c r="A2170" s="1">
        <v>43739</v>
      </c>
      <c r="B2170" t="s">
        <v>95</v>
      </c>
      <c r="C2170" t="s">
        <v>10</v>
      </c>
      <c r="D2170">
        <v>436</v>
      </c>
      <c r="E2170">
        <v>436</v>
      </c>
      <c r="F2170">
        <v>0</v>
      </c>
      <c r="G2170">
        <v>0</v>
      </c>
      <c r="H2170" t="s">
        <v>83</v>
      </c>
    </row>
    <row r="2171" spans="1:8" x14ac:dyDescent="0.25">
      <c r="A2171" s="1">
        <v>43739</v>
      </c>
      <c r="B2171" t="s">
        <v>95</v>
      </c>
      <c r="C2171" t="s">
        <v>11</v>
      </c>
      <c r="D2171">
        <v>897</v>
      </c>
      <c r="E2171">
        <v>897</v>
      </c>
      <c r="F2171">
        <v>0</v>
      </c>
      <c r="G2171">
        <v>0</v>
      </c>
      <c r="H2171" t="s">
        <v>83</v>
      </c>
    </row>
    <row r="2172" spans="1:8" x14ac:dyDescent="0.25">
      <c r="A2172" s="1">
        <v>43739</v>
      </c>
      <c r="B2172" t="s">
        <v>95</v>
      </c>
      <c r="C2172" t="s">
        <v>12</v>
      </c>
      <c r="D2172">
        <v>464</v>
      </c>
      <c r="E2172">
        <v>464</v>
      </c>
      <c r="F2172">
        <v>0</v>
      </c>
      <c r="G2172">
        <v>0</v>
      </c>
      <c r="H2172" t="s">
        <v>83</v>
      </c>
    </row>
    <row r="2173" spans="1:8" x14ac:dyDescent="0.25">
      <c r="A2173" s="1">
        <v>43739</v>
      </c>
      <c r="B2173" t="s">
        <v>95</v>
      </c>
      <c r="C2173" t="s">
        <v>13</v>
      </c>
      <c r="D2173">
        <v>1036</v>
      </c>
      <c r="E2173">
        <v>1036</v>
      </c>
      <c r="F2173">
        <v>0</v>
      </c>
      <c r="G2173">
        <v>0</v>
      </c>
      <c r="H2173" t="s">
        <v>83</v>
      </c>
    </row>
    <row r="2174" spans="1:8" x14ac:dyDescent="0.25">
      <c r="A2174" s="1">
        <v>43739</v>
      </c>
      <c r="B2174" t="s">
        <v>96</v>
      </c>
      <c r="C2174" t="s">
        <v>9</v>
      </c>
      <c r="D2174">
        <v>45</v>
      </c>
      <c r="E2174">
        <v>45</v>
      </c>
      <c r="F2174">
        <v>0</v>
      </c>
      <c r="G2174">
        <v>0</v>
      </c>
      <c r="H2174" t="s">
        <v>83</v>
      </c>
    </row>
    <row r="2175" spans="1:8" x14ac:dyDescent="0.25">
      <c r="A2175" s="1">
        <v>43739</v>
      </c>
      <c r="B2175" t="s">
        <v>96</v>
      </c>
      <c r="C2175" t="s">
        <v>10</v>
      </c>
      <c r="D2175">
        <v>60</v>
      </c>
      <c r="E2175">
        <v>60</v>
      </c>
      <c r="F2175">
        <v>0</v>
      </c>
      <c r="G2175">
        <v>0</v>
      </c>
      <c r="H2175" t="s">
        <v>83</v>
      </c>
    </row>
    <row r="2176" spans="1:8" x14ac:dyDescent="0.25">
      <c r="A2176" s="1">
        <v>43739</v>
      </c>
      <c r="B2176" t="s">
        <v>96</v>
      </c>
      <c r="C2176" t="s">
        <v>11</v>
      </c>
      <c r="D2176">
        <v>66</v>
      </c>
      <c r="E2176">
        <v>66</v>
      </c>
      <c r="F2176">
        <v>0</v>
      </c>
      <c r="G2176">
        <v>0</v>
      </c>
      <c r="H2176" t="s">
        <v>83</v>
      </c>
    </row>
    <row r="2177" spans="1:8" x14ac:dyDescent="0.25">
      <c r="A2177" s="1">
        <v>43739</v>
      </c>
      <c r="B2177" t="s">
        <v>96</v>
      </c>
      <c r="C2177" t="s">
        <v>12</v>
      </c>
      <c r="D2177">
        <v>214</v>
      </c>
      <c r="E2177">
        <v>214</v>
      </c>
      <c r="F2177">
        <v>0</v>
      </c>
      <c r="G2177">
        <v>0</v>
      </c>
      <c r="H2177" t="s">
        <v>83</v>
      </c>
    </row>
    <row r="2178" spans="1:8" x14ac:dyDescent="0.25">
      <c r="A2178" s="1">
        <v>43739</v>
      </c>
      <c r="B2178" t="s">
        <v>96</v>
      </c>
      <c r="C2178" t="s">
        <v>13</v>
      </c>
      <c r="D2178">
        <v>280</v>
      </c>
      <c r="E2178">
        <v>280</v>
      </c>
      <c r="F2178">
        <v>0</v>
      </c>
      <c r="G2178">
        <v>0</v>
      </c>
      <c r="H2178" t="s">
        <v>83</v>
      </c>
    </row>
    <row r="2179" spans="1:8" x14ac:dyDescent="0.25">
      <c r="A2179" s="1">
        <v>43739</v>
      </c>
      <c r="B2179" t="s">
        <v>97</v>
      </c>
      <c r="C2179" t="s">
        <v>9</v>
      </c>
      <c r="D2179">
        <v>453</v>
      </c>
      <c r="E2179">
        <v>453</v>
      </c>
      <c r="F2179">
        <v>0</v>
      </c>
      <c r="G2179">
        <v>0</v>
      </c>
      <c r="H2179" t="s">
        <v>83</v>
      </c>
    </row>
    <row r="2180" spans="1:8" x14ac:dyDescent="0.25">
      <c r="A2180" s="1">
        <v>43739</v>
      </c>
      <c r="B2180" t="s">
        <v>97</v>
      </c>
      <c r="C2180" t="s">
        <v>10</v>
      </c>
      <c r="D2180">
        <v>223</v>
      </c>
      <c r="E2180">
        <v>223</v>
      </c>
      <c r="F2180">
        <v>0</v>
      </c>
      <c r="G2180">
        <v>0</v>
      </c>
      <c r="H2180" t="s">
        <v>83</v>
      </c>
    </row>
    <row r="2181" spans="1:8" x14ac:dyDescent="0.25">
      <c r="A2181" s="1">
        <v>43739</v>
      </c>
      <c r="B2181" t="s">
        <v>97</v>
      </c>
      <c r="C2181" t="s">
        <v>11</v>
      </c>
      <c r="D2181">
        <v>167</v>
      </c>
      <c r="E2181">
        <v>167</v>
      </c>
      <c r="F2181">
        <v>0</v>
      </c>
      <c r="G2181">
        <v>0</v>
      </c>
      <c r="H2181" t="s">
        <v>83</v>
      </c>
    </row>
    <row r="2182" spans="1:8" x14ac:dyDescent="0.25">
      <c r="A2182" s="1">
        <v>43739</v>
      </c>
      <c r="B2182" t="s">
        <v>97</v>
      </c>
      <c r="C2182" t="s">
        <v>12</v>
      </c>
      <c r="D2182">
        <v>94</v>
      </c>
      <c r="E2182">
        <v>94</v>
      </c>
      <c r="F2182">
        <v>0</v>
      </c>
      <c r="G2182">
        <v>0</v>
      </c>
      <c r="H2182" t="s">
        <v>83</v>
      </c>
    </row>
    <row r="2183" spans="1:8" x14ac:dyDescent="0.25">
      <c r="A2183" s="1">
        <v>43739</v>
      </c>
      <c r="B2183" t="s">
        <v>97</v>
      </c>
      <c r="C2183" t="s">
        <v>13</v>
      </c>
      <c r="D2183">
        <v>704</v>
      </c>
      <c r="E2183">
        <v>704</v>
      </c>
      <c r="F2183">
        <v>0</v>
      </c>
      <c r="G2183">
        <v>0</v>
      </c>
      <c r="H2183" t="s">
        <v>83</v>
      </c>
    </row>
    <row r="2184" spans="1:8" x14ac:dyDescent="0.25">
      <c r="A2184" s="1">
        <v>43770</v>
      </c>
      <c r="B2184" t="s">
        <v>81</v>
      </c>
      <c r="C2184" t="s">
        <v>9</v>
      </c>
      <c r="D2184">
        <v>4930</v>
      </c>
      <c r="E2184">
        <v>4930</v>
      </c>
      <c r="F2184">
        <v>0</v>
      </c>
      <c r="G2184">
        <v>0</v>
      </c>
      <c r="H2184" t="s">
        <v>83</v>
      </c>
    </row>
    <row r="2185" spans="1:8" x14ac:dyDescent="0.25">
      <c r="A2185" s="1">
        <v>43770</v>
      </c>
      <c r="B2185" t="s">
        <v>81</v>
      </c>
      <c r="C2185" t="s">
        <v>10</v>
      </c>
      <c r="D2185">
        <v>2992</v>
      </c>
      <c r="E2185">
        <v>2992</v>
      </c>
      <c r="F2185">
        <v>0</v>
      </c>
      <c r="G2185">
        <v>0</v>
      </c>
      <c r="H2185" t="s">
        <v>83</v>
      </c>
    </row>
    <row r="2186" spans="1:8" x14ac:dyDescent="0.25">
      <c r="A2186" s="1">
        <v>43770</v>
      </c>
      <c r="B2186" t="s">
        <v>81</v>
      </c>
      <c r="C2186" t="s">
        <v>11</v>
      </c>
      <c r="D2186">
        <v>2978</v>
      </c>
      <c r="E2186">
        <v>2978</v>
      </c>
      <c r="F2186">
        <v>0</v>
      </c>
      <c r="G2186">
        <v>0</v>
      </c>
      <c r="H2186" t="s">
        <v>83</v>
      </c>
    </row>
    <row r="2187" spans="1:8" x14ac:dyDescent="0.25">
      <c r="A2187" s="1">
        <v>43770</v>
      </c>
      <c r="B2187" t="s">
        <v>81</v>
      </c>
      <c r="C2187" t="s">
        <v>12</v>
      </c>
      <c r="D2187">
        <v>3065</v>
      </c>
      <c r="E2187">
        <v>3065</v>
      </c>
      <c r="F2187">
        <v>0</v>
      </c>
      <c r="G2187">
        <v>0</v>
      </c>
      <c r="H2187" t="s">
        <v>83</v>
      </c>
    </row>
    <row r="2188" spans="1:8" x14ac:dyDescent="0.25">
      <c r="A2188" s="1">
        <v>43770</v>
      </c>
      <c r="B2188" t="s">
        <v>81</v>
      </c>
      <c r="C2188" t="s">
        <v>13</v>
      </c>
      <c r="D2188">
        <v>4792</v>
      </c>
      <c r="E2188">
        <v>4792</v>
      </c>
      <c r="F2188">
        <v>0</v>
      </c>
      <c r="G2188">
        <v>0</v>
      </c>
      <c r="H2188" t="s">
        <v>83</v>
      </c>
    </row>
    <row r="2189" spans="1:8" x14ac:dyDescent="0.25">
      <c r="A2189" s="1">
        <v>43770</v>
      </c>
      <c r="B2189" t="s">
        <v>86</v>
      </c>
      <c r="C2189" t="s">
        <v>9</v>
      </c>
      <c r="D2189">
        <v>1172</v>
      </c>
      <c r="E2189">
        <v>1172</v>
      </c>
      <c r="F2189">
        <v>0</v>
      </c>
      <c r="G2189">
        <v>0</v>
      </c>
      <c r="H2189" t="s">
        <v>83</v>
      </c>
    </row>
    <row r="2190" spans="1:8" x14ac:dyDescent="0.25">
      <c r="A2190" s="1">
        <v>43770</v>
      </c>
      <c r="B2190" t="s">
        <v>86</v>
      </c>
      <c r="C2190" t="s">
        <v>10</v>
      </c>
      <c r="D2190">
        <v>1060</v>
      </c>
      <c r="E2190">
        <v>1060</v>
      </c>
      <c r="F2190">
        <v>0</v>
      </c>
      <c r="G2190">
        <v>0</v>
      </c>
      <c r="H2190" t="s">
        <v>83</v>
      </c>
    </row>
    <row r="2191" spans="1:8" x14ac:dyDescent="0.25">
      <c r="A2191" s="1">
        <v>43770</v>
      </c>
      <c r="B2191" t="s">
        <v>86</v>
      </c>
      <c r="C2191" t="s">
        <v>11</v>
      </c>
      <c r="D2191">
        <v>262</v>
      </c>
      <c r="E2191">
        <v>262</v>
      </c>
      <c r="F2191">
        <v>0</v>
      </c>
      <c r="G2191">
        <v>0</v>
      </c>
      <c r="H2191" t="s">
        <v>83</v>
      </c>
    </row>
    <row r="2192" spans="1:8" x14ac:dyDescent="0.25">
      <c r="A2192" s="1">
        <v>43770</v>
      </c>
      <c r="B2192" t="s">
        <v>86</v>
      </c>
      <c r="C2192" t="s">
        <v>12</v>
      </c>
      <c r="D2192">
        <v>86</v>
      </c>
      <c r="E2192">
        <v>86</v>
      </c>
      <c r="F2192">
        <v>0</v>
      </c>
      <c r="G2192">
        <v>0</v>
      </c>
      <c r="H2192" t="s">
        <v>83</v>
      </c>
    </row>
    <row r="2193" spans="1:8" x14ac:dyDescent="0.25">
      <c r="A2193" s="1">
        <v>43770</v>
      </c>
      <c r="B2193" t="s">
        <v>86</v>
      </c>
      <c r="C2193" t="s">
        <v>13</v>
      </c>
      <c r="D2193">
        <v>809</v>
      </c>
      <c r="E2193">
        <v>809</v>
      </c>
      <c r="F2193">
        <v>0</v>
      </c>
      <c r="G2193">
        <v>0</v>
      </c>
      <c r="H2193" t="s">
        <v>83</v>
      </c>
    </row>
    <row r="2194" spans="1:8" x14ac:dyDescent="0.25">
      <c r="A2194" s="1">
        <v>43770</v>
      </c>
      <c r="B2194" t="s">
        <v>87</v>
      </c>
      <c r="C2194" t="s">
        <v>9</v>
      </c>
      <c r="D2194">
        <v>604</v>
      </c>
      <c r="E2194">
        <v>604</v>
      </c>
      <c r="F2194">
        <v>0</v>
      </c>
      <c r="G2194">
        <v>0</v>
      </c>
      <c r="H2194" t="s">
        <v>83</v>
      </c>
    </row>
    <row r="2195" spans="1:8" x14ac:dyDescent="0.25">
      <c r="A2195" s="1">
        <v>43770</v>
      </c>
      <c r="B2195" t="s">
        <v>87</v>
      </c>
      <c r="C2195" t="s">
        <v>10</v>
      </c>
      <c r="D2195">
        <v>674</v>
      </c>
      <c r="E2195">
        <v>674</v>
      </c>
      <c r="F2195">
        <v>0</v>
      </c>
      <c r="G2195">
        <v>0</v>
      </c>
      <c r="H2195" t="s">
        <v>83</v>
      </c>
    </row>
    <row r="2196" spans="1:8" x14ac:dyDescent="0.25">
      <c r="A2196" s="1">
        <v>43770</v>
      </c>
      <c r="B2196" t="s">
        <v>87</v>
      </c>
      <c r="C2196" t="s">
        <v>11</v>
      </c>
      <c r="D2196">
        <v>758</v>
      </c>
      <c r="E2196">
        <v>758</v>
      </c>
      <c r="F2196">
        <v>0</v>
      </c>
      <c r="G2196">
        <v>0</v>
      </c>
      <c r="H2196" t="s">
        <v>83</v>
      </c>
    </row>
    <row r="2197" spans="1:8" x14ac:dyDescent="0.25">
      <c r="A2197" s="1">
        <v>43770</v>
      </c>
      <c r="B2197" t="s">
        <v>87</v>
      </c>
      <c r="C2197" t="s">
        <v>12</v>
      </c>
      <c r="D2197">
        <v>449</v>
      </c>
      <c r="E2197">
        <v>449</v>
      </c>
      <c r="F2197">
        <v>0</v>
      </c>
      <c r="G2197">
        <v>0</v>
      </c>
      <c r="H2197" t="s">
        <v>83</v>
      </c>
    </row>
    <row r="2198" spans="1:8" x14ac:dyDescent="0.25">
      <c r="A2198" s="1">
        <v>43770</v>
      </c>
      <c r="B2198" t="s">
        <v>87</v>
      </c>
      <c r="C2198" t="s">
        <v>13</v>
      </c>
      <c r="D2198">
        <v>492</v>
      </c>
      <c r="E2198">
        <v>492</v>
      </c>
      <c r="F2198">
        <v>0</v>
      </c>
      <c r="G2198">
        <v>0</v>
      </c>
      <c r="H2198" t="s">
        <v>83</v>
      </c>
    </row>
    <row r="2199" spans="1:8" x14ac:dyDescent="0.25">
      <c r="A2199" s="1">
        <v>43770</v>
      </c>
      <c r="B2199" t="s">
        <v>89</v>
      </c>
      <c r="C2199" t="s">
        <v>9</v>
      </c>
      <c r="D2199">
        <v>472</v>
      </c>
      <c r="E2199">
        <v>472</v>
      </c>
      <c r="F2199">
        <v>0</v>
      </c>
      <c r="G2199">
        <v>0</v>
      </c>
      <c r="H2199" t="s">
        <v>83</v>
      </c>
    </row>
    <row r="2200" spans="1:8" x14ac:dyDescent="0.25">
      <c r="A2200" s="1">
        <v>43770</v>
      </c>
      <c r="B2200" t="s">
        <v>89</v>
      </c>
      <c r="C2200" t="s">
        <v>10</v>
      </c>
      <c r="D2200">
        <v>47</v>
      </c>
      <c r="E2200">
        <v>47</v>
      </c>
      <c r="F2200">
        <v>0</v>
      </c>
      <c r="G2200">
        <v>0</v>
      </c>
      <c r="H2200" t="s">
        <v>83</v>
      </c>
    </row>
    <row r="2201" spans="1:8" x14ac:dyDescent="0.25">
      <c r="A2201" s="1">
        <v>43770</v>
      </c>
      <c r="B2201" t="s">
        <v>89</v>
      </c>
      <c r="C2201" t="s">
        <v>11</v>
      </c>
      <c r="D2201">
        <v>145</v>
      </c>
      <c r="E2201">
        <v>145</v>
      </c>
      <c r="F2201">
        <v>0</v>
      </c>
      <c r="G2201">
        <v>0</v>
      </c>
      <c r="H2201" t="s">
        <v>83</v>
      </c>
    </row>
    <row r="2202" spans="1:8" x14ac:dyDescent="0.25">
      <c r="A2202" s="1">
        <v>43770</v>
      </c>
      <c r="B2202" t="s">
        <v>89</v>
      </c>
      <c r="C2202" t="s">
        <v>12</v>
      </c>
      <c r="D2202">
        <v>91</v>
      </c>
      <c r="E2202">
        <v>91</v>
      </c>
      <c r="F2202">
        <v>0</v>
      </c>
      <c r="G2202">
        <v>0</v>
      </c>
      <c r="H2202" t="s">
        <v>83</v>
      </c>
    </row>
    <row r="2203" spans="1:8" x14ac:dyDescent="0.25">
      <c r="A2203" s="1">
        <v>43770</v>
      </c>
      <c r="B2203" t="s">
        <v>89</v>
      </c>
      <c r="C2203" t="s">
        <v>13</v>
      </c>
      <c r="D2203">
        <v>240</v>
      </c>
      <c r="E2203">
        <v>240</v>
      </c>
      <c r="F2203">
        <v>0</v>
      </c>
      <c r="G2203">
        <v>0</v>
      </c>
      <c r="H2203" t="s">
        <v>83</v>
      </c>
    </row>
    <row r="2204" spans="1:8" x14ac:dyDescent="0.25">
      <c r="A2204" s="1">
        <v>43770</v>
      </c>
      <c r="B2204" t="s">
        <v>90</v>
      </c>
      <c r="C2204" t="s">
        <v>9</v>
      </c>
      <c r="D2204">
        <v>77</v>
      </c>
      <c r="E2204">
        <v>77</v>
      </c>
      <c r="F2204">
        <v>0</v>
      </c>
      <c r="G2204">
        <v>0</v>
      </c>
      <c r="H2204" t="s">
        <v>83</v>
      </c>
    </row>
    <row r="2205" spans="1:8" x14ac:dyDescent="0.25">
      <c r="A2205" s="1">
        <v>43770</v>
      </c>
      <c r="B2205" t="s">
        <v>90</v>
      </c>
      <c r="C2205" t="s">
        <v>10</v>
      </c>
      <c r="D2205">
        <v>64</v>
      </c>
      <c r="E2205">
        <v>64</v>
      </c>
      <c r="F2205">
        <v>0</v>
      </c>
      <c r="G2205">
        <v>0</v>
      </c>
      <c r="H2205" t="s">
        <v>83</v>
      </c>
    </row>
    <row r="2206" spans="1:8" x14ac:dyDescent="0.25">
      <c r="A2206" s="1">
        <v>43770</v>
      </c>
      <c r="B2206" t="s">
        <v>90</v>
      </c>
      <c r="C2206" t="s">
        <v>11</v>
      </c>
      <c r="D2206">
        <v>84</v>
      </c>
      <c r="E2206">
        <v>84</v>
      </c>
      <c r="F2206">
        <v>0</v>
      </c>
      <c r="G2206">
        <v>0</v>
      </c>
      <c r="H2206" t="s">
        <v>83</v>
      </c>
    </row>
    <row r="2207" spans="1:8" x14ac:dyDescent="0.25">
      <c r="A2207" s="1">
        <v>43770</v>
      </c>
      <c r="B2207" t="s">
        <v>90</v>
      </c>
      <c r="C2207" t="s">
        <v>12</v>
      </c>
      <c r="D2207">
        <v>216</v>
      </c>
      <c r="E2207">
        <v>216</v>
      </c>
      <c r="F2207">
        <v>0</v>
      </c>
      <c r="G2207">
        <v>0</v>
      </c>
      <c r="H2207" t="s">
        <v>83</v>
      </c>
    </row>
    <row r="2208" spans="1:8" x14ac:dyDescent="0.25">
      <c r="A2208" s="1">
        <v>43770</v>
      </c>
      <c r="B2208" t="s">
        <v>90</v>
      </c>
      <c r="C2208" t="s">
        <v>13</v>
      </c>
      <c r="D2208">
        <v>526</v>
      </c>
      <c r="E2208">
        <v>526</v>
      </c>
      <c r="F2208">
        <v>0</v>
      </c>
      <c r="G2208">
        <v>0</v>
      </c>
      <c r="H2208" t="s">
        <v>83</v>
      </c>
    </row>
    <row r="2209" spans="1:8" x14ac:dyDescent="0.25">
      <c r="A2209" s="1">
        <v>43770</v>
      </c>
      <c r="B2209" t="s">
        <v>92</v>
      </c>
      <c r="C2209" t="s">
        <v>9</v>
      </c>
      <c r="D2209">
        <v>587</v>
      </c>
      <c r="E2209">
        <v>587</v>
      </c>
      <c r="F2209">
        <v>0</v>
      </c>
      <c r="G2209">
        <v>0</v>
      </c>
      <c r="H2209" t="s">
        <v>83</v>
      </c>
    </row>
    <row r="2210" spans="1:8" x14ac:dyDescent="0.25">
      <c r="A2210" s="1">
        <v>43770</v>
      </c>
      <c r="B2210" t="s">
        <v>92</v>
      </c>
      <c r="C2210" t="s">
        <v>10</v>
      </c>
      <c r="D2210">
        <v>211</v>
      </c>
      <c r="E2210">
        <v>211</v>
      </c>
      <c r="F2210">
        <v>0</v>
      </c>
      <c r="G2210">
        <v>0</v>
      </c>
      <c r="H2210" t="s">
        <v>83</v>
      </c>
    </row>
    <row r="2211" spans="1:8" x14ac:dyDescent="0.25">
      <c r="A2211" s="1">
        <v>43770</v>
      </c>
      <c r="B2211" t="s">
        <v>92</v>
      </c>
      <c r="C2211" t="s">
        <v>11</v>
      </c>
      <c r="D2211">
        <v>560</v>
      </c>
      <c r="E2211">
        <v>560</v>
      </c>
      <c r="F2211">
        <v>0</v>
      </c>
      <c r="G2211">
        <v>0</v>
      </c>
      <c r="H2211" t="s">
        <v>83</v>
      </c>
    </row>
    <row r="2212" spans="1:8" x14ac:dyDescent="0.25">
      <c r="A2212" s="1">
        <v>43770</v>
      </c>
      <c r="B2212" t="s">
        <v>92</v>
      </c>
      <c r="C2212" t="s">
        <v>12</v>
      </c>
      <c r="D2212">
        <v>1175</v>
      </c>
      <c r="E2212">
        <v>1175</v>
      </c>
      <c r="F2212">
        <v>0</v>
      </c>
      <c r="G2212">
        <v>0</v>
      </c>
      <c r="H2212" t="s">
        <v>83</v>
      </c>
    </row>
    <row r="2213" spans="1:8" x14ac:dyDescent="0.25">
      <c r="A2213" s="1">
        <v>43770</v>
      </c>
      <c r="B2213" t="s">
        <v>92</v>
      </c>
      <c r="C2213" t="s">
        <v>13</v>
      </c>
      <c r="D2213">
        <v>276</v>
      </c>
      <c r="E2213">
        <v>276</v>
      </c>
      <c r="F2213">
        <v>0</v>
      </c>
      <c r="G2213">
        <v>0</v>
      </c>
      <c r="H2213" t="s">
        <v>83</v>
      </c>
    </row>
    <row r="2214" spans="1:8" x14ac:dyDescent="0.25">
      <c r="A2214" s="1">
        <v>43770</v>
      </c>
      <c r="B2214" t="s">
        <v>93</v>
      </c>
      <c r="C2214" t="s">
        <v>9</v>
      </c>
      <c r="D2214">
        <v>560</v>
      </c>
      <c r="E2214">
        <v>560</v>
      </c>
      <c r="F2214">
        <v>0</v>
      </c>
      <c r="G2214">
        <v>0</v>
      </c>
      <c r="H2214" t="s">
        <v>83</v>
      </c>
    </row>
    <row r="2215" spans="1:8" x14ac:dyDescent="0.25">
      <c r="A2215" s="1">
        <v>43770</v>
      </c>
      <c r="B2215" t="s">
        <v>93</v>
      </c>
      <c r="C2215" t="s">
        <v>10</v>
      </c>
      <c r="D2215">
        <v>181</v>
      </c>
      <c r="E2215">
        <v>181</v>
      </c>
      <c r="F2215">
        <v>0</v>
      </c>
      <c r="G2215">
        <v>0</v>
      </c>
      <c r="H2215" t="s">
        <v>83</v>
      </c>
    </row>
    <row r="2216" spans="1:8" x14ac:dyDescent="0.25">
      <c r="A2216" s="1">
        <v>43770</v>
      </c>
      <c r="B2216" t="s">
        <v>93</v>
      </c>
      <c r="C2216" t="s">
        <v>11</v>
      </c>
      <c r="D2216">
        <v>31</v>
      </c>
      <c r="E2216">
        <v>31</v>
      </c>
      <c r="F2216">
        <v>0</v>
      </c>
      <c r="G2216">
        <v>0</v>
      </c>
      <c r="H2216" t="s">
        <v>83</v>
      </c>
    </row>
    <row r="2217" spans="1:8" x14ac:dyDescent="0.25">
      <c r="A2217" s="1">
        <v>43770</v>
      </c>
      <c r="B2217" t="s">
        <v>93</v>
      </c>
      <c r="C2217" t="s">
        <v>12</v>
      </c>
      <c r="D2217">
        <v>12</v>
      </c>
      <c r="E2217">
        <v>12</v>
      </c>
      <c r="F2217">
        <v>0</v>
      </c>
      <c r="G2217">
        <v>0</v>
      </c>
      <c r="H2217" t="s">
        <v>83</v>
      </c>
    </row>
    <row r="2218" spans="1:8" x14ac:dyDescent="0.25">
      <c r="A2218" s="1">
        <v>43770</v>
      </c>
      <c r="B2218" t="s">
        <v>93</v>
      </c>
      <c r="C2218" t="s">
        <v>13</v>
      </c>
      <c r="D2218">
        <v>348</v>
      </c>
      <c r="E2218">
        <v>348</v>
      </c>
      <c r="F2218">
        <v>0</v>
      </c>
      <c r="G2218">
        <v>0</v>
      </c>
      <c r="H2218" t="s">
        <v>83</v>
      </c>
    </row>
    <row r="2219" spans="1:8" x14ac:dyDescent="0.25">
      <c r="A2219" s="1">
        <v>43770</v>
      </c>
      <c r="B2219" t="s">
        <v>94</v>
      </c>
      <c r="C2219" t="s">
        <v>9</v>
      </c>
      <c r="D2219">
        <v>46</v>
      </c>
      <c r="E2219">
        <v>46</v>
      </c>
      <c r="F2219">
        <v>0</v>
      </c>
      <c r="G2219">
        <v>0</v>
      </c>
      <c r="H2219" t="s">
        <v>83</v>
      </c>
    </row>
    <row r="2220" spans="1:8" x14ac:dyDescent="0.25">
      <c r="A2220" s="1">
        <v>43770</v>
      </c>
      <c r="B2220" t="s">
        <v>94</v>
      </c>
      <c r="C2220" t="s">
        <v>10</v>
      </c>
      <c r="D2220">
        <v>171</v>
      </c>
      <c r="E2220">
        <v>171</v>
      </c>
      <c r="F2220">
        <v>0</v>
      </c>
      <c r="G2220">
        <v>0</v>
      </c>
      <c r="H2220" t="s">
        <v>83</v>
      </c>
    </row>
    <row r="2221" spans="1:8" x14ac:dyDescent="0.25">
      <c r="A2221" s="1">
        <v>43770</v>
      </c>
      <c r="B2221" t="s">
        <v>94</v>
      </c>
      <c r="C2221" t="s">
        <v>11</v>
      </c>
      <c r="D2221">
        <v>180</v>
      </c>
      <c r="E2221">
        <v>180</v>
      </c>
      <c r="F2221">
        <v>0</v>
      </c>
      <c r="G2221">
        <v>0</v>
      </c>
      <c r="H2221" t="s">
        <v>83</v>
      </c>
    </row>
    <row r="2222" spans="1:8" x14ac:dyDescent="0.25">
      <c r="A2222" s="1">
        <v>43770</v>
      </c>
      <c r="B2222" t="s">
        <v>94</v>
      </c>
      <c r="C2222" t="s">
        <v>12</v>
      </c>
      <c r="D2222">
        <v>272</v>
      </c>
      <c r="E2222">
        <v>272</v>
      </c>
      <c r="F2222">
        <v>0</v>
      </c>
      <c r="G2222">
        <v>0</v>
      </c>
      <c r="H2222" t="s">
        <v>83</v>
      </c>
    </row>
    <row r="2223" spans="1:8" x14ac:dyDescent="0.25">
      <c r="A2223" s="1">
        <v>43770</v>
      </c>
      <c r="B2223" t="s">
        <v>94</v>
      </c>
      <c r="C2223" t="s">
        <v>13</v>
      </c>
      <c r="D2223">
        <v>248</v>
      </c>
      <c r="E2223">
        <v>248</v>
      </c>
      <c r="F2223">
        <v>0</v>
      </c>
      <c r="G2223">
        <v>0</v>
      </c>
      <c r="H2223" t="s">
        <v>83</v>
      </c>
    </row>
    <row r="2224" spans="1:8" x14ac:dyDescent="0.25">
      <c r="A2224" s="1">
        <v>43770</v>
      </c>
      <c r="B2224" t="s">
        <v>95</v>
      </c>
      <c r="C2224" t="s">
        <v>9</v>
      </c>
      <c r="D2224">
        <v>998</v>
      </c>
      <c r="E2224">
        <v>998</v>
      </c>
      <c r="F2224">
        <v>0</v>
      </c>
      <c r="G2224">
        <v>0</v>
      </c>
      <c r="H2224" t="s">
        <v>83</v>
      </c>
    </row>
    <row r="2225" spans="1:8" x14ac:dyDescent="0.25">
      <c r="A2225" s="1">
        <v>43770</v>
      </c>
      <c r="B2225" t="s">
        <v>95</v>
      </c>
      <c r="C2225" t="s">
        <v>10</v>
      </c>
      <c r="D2225">
        <v>372</v>
      </c>
      <c r="E2225">
        <v>372</v>
      </c>
      <c r="F2225">
        <v>0</v>
      </c>
      <c r="G2225">
        <v>0</v>
      </c>
      <c r="H2225" t="s">
        <v>83</v>
      </c>
    </row>
    <row r="2226" spans="1:8" x14ac:dyDescent="0.25">
      <c r="A2226" s="1">
        <v>43770</v>
      </c>
      <c r="B2226" t="s">
        <v>95</v>
      </c>
      <c r="C2226" t="s">
        <v>11</v>
      </c>
      <c r="D2226">
        <v>753</v>
      </c>
      <c r="E2226">
        <v>753</v>
      </c>
      <c r="F2226">
        <v>0</v>
      </c>
      <c r="G2226">
        <v>0</v>
      </c>
      <c r="H2226" t="s">
        <v>83</v>
      </c>
    </row>
    <row r="2227" spans="1:8" x14ac:dyDescent="0.25">
      <c r="A2227" s="1">
        <v>43770</v>
      </c>
      <c r="B2227" t="s">
        <v>95</v>
      </c>
      <c r="C2227" t="s">
        <v>12</v>
      </c>
      <c r="D2227">
        <v>472</v>
      </c>
      <c r="E2227">
        <v>472</v>
      </c>
      <c r="F2227">
        <v>0</v>
      </c>
      <c r="G2227">
        <v>0</v>
      </c>
      <c r="H2227" t="s">
        <v>83</v>
      </c>
    </row>
    <row r="2228" spans="1:8" x14ac:dyDescent="0.25">
      <c r="A2228" s="1">
        <v>43770</v>
      </c>
      <c r="B2228" t="s">
        <v>95</v>
      </c>
      <c r="C2228" t="s">
        <v>13</v>
      </c>
      <c r="D2228">
        <v>960</v>
      </c>
      <c r="E2228">
        <v>960</v>
      </c>
      <c r="F2228">
        <v>0</v>
      </c>
      <c r="G2228">
        <v>0</v>
      </c>
      <c r="H2228" t="s">
        <v>83</v>
      </c>
    </row>
    <row r="2229" spans="1:8" x14ac:dyDescent="0.25">
      <c r="A2229" s="1">
        <v>43770</v>
      </c>
      <c r="B2229" t="s">
        <v>96</v>
      </c>
      <c r="C2229" t="s">
        <v>9</v>
      </c>
      <c r="D2229">
        <v>35</v>
      </c>
      <c r="E2229">
        <v>35</v>
      </c>
      <c r="F2229">
        <v>0</v>
      </c>
      <c r="G2229">
        <v>0</v>
      </c>
      <c r="H2229" t="s">
        <v>83</v>
      </c>
    </row>
    <row r="2230" spans="1:8" x14ac:dyDescent="0.25">
      <c r="A2230" s="1">
        <v>43770</v>
      </c>
      <c r="B2230" t="s">
        <v>96</v>
      </c>
      <c r="C2230" t="s">
        <v>10</v>
      </c>
      <c r="D2230">
        <v>56</v>
      </c>
      <c r="E2230">
        <v>56</v>
      </c>
      <c r="F2230">
        <v>0</v>
      </c>
      <c r="G2230">
        <v>0</v>
      </c>
      <c r="H2230" t="s">
        <v>83</v>
      </c>
    </row>
    <row r="2231" spans="1:8" x14ac:dyDescent="0.25">
      <c r="A2231" s="1">
        <v>43770</v>
      </c>
      <c r="B2231" t="s">
        <v>96</v>
      </c>
      <c r="C2231" t="s">
        <v>11</v>
      </c>
      <c r="D2231">
        <v>63</v>
      </c>
      <c r="E2231">
        <v>63</v>
      </c>
      <c r="F2231">
        <v>0</v>
      </c>
      <c r="G2231">
        <v>0</v>
      </c>
      <c r="H2231" t="s">
        <v>83</v>
      </c>
    </row>
    <row r="2232" spans="1:8" x14ac:dyDescent="0.25">
      <c r="A2232" s="1">
        <v>43770</v>
      </c>
      <c r="B2232" t="s">
        <v>96</v>
      </c>
      <c r="C2232" t="s">
        <v>12</v>
      </c>
      <c r="D2232">
        <v>205</v>
      </c>
      <c r="E2232">
        <v>205</v>
      </c>
      <c r="F2232">
        <v>0</v>
      </c>
      <c r="G2232">
        <v>0</v>
      </c>
      <c r="H2232" t="s">
        <v>83</v>
      </c>
    </row>
    <row r="2233" spans="1:8" x14ac:dyDescent="0.25">
      <c r="A2233" s="1">
        <v>43770</v>
      </c>
      <c r="B2233" t="s">
        <v>96</v>
      </c>
      <c r="C2233" t="s">
        <v>13</v>
      </c>
      <c r="D2233">
        <v>278</v>
      </c>
      <c r="E2233">
        <v>278</v>
      </c>
      <c r="F2233">
        <v>0</v>
      </c>
      <c r="G2233">
        <v>0</v>
      </c>
      <c r="H2233" t="s">
        <v>83</v>
      </c>
    </row>
    <row r="2234" spans="1:8" x14ac:dyDescent="0.25">
      <c r="A2234" s="1">
        <v>43770</v>
      </c>
      <c r="B2234" t="s">
        <v>97</v>
      </c>
      <c r="C2234" t="s">
        <v>9</v>
      </c>
      <c r="D2234">
        <v>379</v>
      </c>
      <c r="E2234">
        <v>379</v>
      </c>
      <c r="F2234">
        <v>0</v>
      </c>
      <c r="G2234">
        <v>0</v>
      </c>
      <c r="H2234" t="s">
        <v>83</v>
      </c>
    </row>
    <row r="2235" spans="1:8" x14ac:dyDescent="0.25">
      <c r="A2235" s="1">
        <v>43770</v>
      </c>
      <c r="B2235" t="s">
        <v>97</v>
      </c>
      <c r="C2235" t="s">
        <v>10</v>
      </c>
      <c r="D2235">
        <v>156</v>
      </c>
      <c r="E2235">
        <v>156</v>
      </c>
      <c r="F2235">
        <v>0</v>
      </c>
      <c r="G2235">
        <v>0</v>
      </c>
      <c r="H2235" t="s">
        <v>83</v>
      </c>
    </row>
    <row r="2236" spans="1:8" x14ac:dyDescent="0.25">
      <c r="A2236" s="1">
        <v>43770</v>
      </c>
      <c r="B2236" t="s">
        <v>97</v>
      </c>
      <c r="C2236" t="s">
        <v>11</v>
      </c>
      <c r="D2236">
        <v>142</v>
      </c>
      <c r="E2236">
        <v>142</v>
      </c>
      <c r="F2236">
        <v>0</v>
      </c>
      <c r="G2236">
        <v>0</v>
      </c>
      <c r="H2236" t="s">
        <v>83</v>
      </c>
    </row>
    <row r="2237" spans="1:8" x14ac:dyDescent="0.25">
      <c r="A2237" s="1">
        <v>43770</v>
      </c>
      <c r="B2237" t="s">
        <v>97</v>
      </c>
      <c r="C2237" t="s">
        <v>12</v>
      </c>
      <c r="D2237">
        <v>87</v>
      </c>
      <c r="E2237">
        <v>87</v>
      </c>
      <c r="F2237">
        <v>0</v>
      </c>
      <c r="G2237">
        <v>0</v>
      </c>
      <c r="H2237" t="s">
        <v>83</v>
      </c>
    </row>
    <row r="2238" spans="1:8" x14ac:dyDescent="0.25">
      <c r="A2238" s="1">
        <v>43770</v>
      </c>
      <c r="B2238" t="s">
        <v>97</v>
      </c>
      <c r="C2238" t="s">
        <v>13</v>
      </c>
      <c r="D2238">
        <v>615</v>
      </c>
      <c r="E2238">
        <v>615</v>
      </c>
      <c r="F2238">
        <v>0</v>
      </c>
      <c r="G2238">
        <v>0</v>
      </c>
      <c r="H2238" t="s">
        <v>83</v>
      </c>
    </row>
    <row r="2239" spans="1:8" x14ac:dyDescent="0.25">
      <c r="A2239" s="1">
        <v>43800</v>
      </c>
      <c r="B2239" t="s">
        <v>81</v>
      </c>
      <c r="C2239" t="s">
        <v>9</v>
      </c>
      <c r="D2239">
        <v>4557</v>
      </c>
      <c r="E2239">
        <v>4557</v>
      </c>
      <c r="F2239">
        <v>0</v>
      </c>
      <c r="G2239">
        <v>0</v>
      </c>
      <c r="H2239" t="s">
        <v>83</v>
      </c>
    </row>
    <row r="2240" spans="1:8" x14ac:dyDescent="0.25">
      <c r="A2240" s="1">
        <v>43800</v>
      </c>
      <c r="B2240" t="s">
        <v>81</v>
      </c>
      <c r="C2240" t="s">
        <v>10</v>
      </c>
      <c r="D2240">
        <v>2945</v>
      </c>
      <c r="E2240">
        <v>2945</v>
      </c>
      <c r="F2240">
        <v>0</v>
      </c>
      <c r="G2240">
        <v>0</v>
      </c>
      <c r="H2240" t="s">
        <v>83</v>
      </c>
    </row>
    <row r="2241" spans="1:8" x14ac:dyDescent="0.25">
      <c r="A2241" s="1">
        <v>43800</v>
      </c>
      <c r="B2241" t="s">
        <v>81</v>
      </c>
      <c r="C2241" t="s">
        <v>11</v>
      </c>
      <c r="D2241">
        <v>3072</v>
      </c>
      <c r="E2241">
        <v>3072</v>
      </c>
      <c r="F2241">
        <v>0</v>
      </c>
      <c r="G2241">
        <v>0</v>
      </c>
      <c r="H2241" t="s">
        <v>83</v>
      </c>
    </row>
    <row r="2242" spans="1:8" x14ac:dyDescent="0.25">
      <c r="A2242" s="1">
        <v>43800</v>
      </c>
      <c r="B2242" t="s">
        <v>81</v>
      </c>
      <c r="C2242" t="s">
        <v>12</v>
      </c>
      <c r="D2242">
        <v>2873</v>
      </c>
      <c r="E2242">
        <v>2873</v>
      </c>
      <c r="F2242">
        <v>0</v>
      </c>
      <c r="G2242">
        <v>0</v>
      </c>
      <c r="H2242" t="s">
        <v>83</v>
      </c>
    </row>
    <row r="2243" spans="1:8" x14ac:dyDescent="0.25">
      <c r="A2243" s="1">
        <v>43800</v>
      </c>
      <c r="B2243" t="s">
        <v>81</v>
      </c>
      <c r="C2243" t="s">
        <v>13</v>
      </c>
      <c r="D2243">
        <v>4684</v>
      </c>
      <c r="E2243">
        <v>4684</v>
      </c>
      <c r="F2243">
        <v>0</v>
      </c>
      <c r="G2243">
        <v>0</v>
      </c>
      <c r="H2243" t="s">
        <v>83</v>
      </c>
    </row>
    <row r="2244" spans="1:8" x14ac:dyDescent="0.25">
      <c r="A2244" s="1">
        <v>43800</v>
      </c>
      <c r="B2244" t="s">
        <v>86</v>
      </c>
      <c r="C2244" t="s">
        <v>9</v>
      </c>
      <c r="D2244">
        <v>1121</v>
      </c>
      <c r="E2244">
        <v>1121</v>
      </c>
      <c r="F2244">
        <v>0</v>
      </c>
      <c r="G2244">
        <v>0</v>
      </c>
      <c r="H2244" t="s">
        <v>83</v>
      </c>
    </row>
    <row r="2245" spans="1:8" x14ac:dyDescent="0.25">
      <c r="A2245" s="1">
        <v>43800</v>
      </c>
      <c r="B2245" t="s">
        <v>86</v>
      </c>
      <c r="C2245" t="s">
        <v>10</v>
      </c>
      <c r="D2245">
        <v>1064</v>
      </c>
      <c r="E2245">
        <v>1064</v>
      </c>
      <c r="F2245">
        <v>0</v>
      </c>
      <c r="G2245">
        <v>0</v>
      </c>
      <c r="H2245" t="s">
        <v>83</v>
      </c>
    </row>
    <row r="2246" spans="1:8" x14ac:dyDescent="0.25">
      <c r="A2246" s="1">
        <v>43800</v>
      </c>
      <c r="B2246" t="s">
        <v>86</v>
      </c>
      <c r="C2246" t="s">
        <v>11</v>
      </c>
      <c r="D2246">
        <v>280</v>
      </c>
      <c r="E2246">
        <v>280</v>
      </c>
      <c r="F2246">
        <v>0</v>
      </c>
      <c r="G2246">
        <v>0</v>
      </c>
      <c r="H2246" t="s">
        <v>83</v>
      </c>
    </row>
    <row r="2247" spans="1:8" x14ac:dyDescent="0.25">
      <c r="A2247" s="1">
        <v>43800</v>
      </c>
      <c r="B2247" t="s">
        <v>86</v>
      </c>
      <c r="C2247" t="s">
        <v>12</v>
      </c>
      <c r="D2247">
        <v>103</v>
      </c>
      <c r="E2247">
        <v>103</v>
      </c>
      <c r="F2247">
        <v>0</v>
      </c>
      <c r="G2247">
        <v>0</v>
      </c>
      <c r="H2247" t="s">
        <v>83</v>
      </c>
    </row>
    <row r="2248" spans="1:8" x14ac:dyDescent="0.25">
      <c r="A2248" s="1">
        <v>43800</v>
      </c>
      <c r="B2248" t="s">
        <v>86</v>
      </c>
      <c r="C2248" t="s">
        <v>13</v>
      </c>
      <c r="D2248">
        <v>746</v>
      </c>
      <c r="E2248">
        <v>746</v>
      </c>
      <c r="F2248">
        <v>0</v>
      </c>
      <c r="G2248">
        <v>0</v>
      </c>
      <c r="H2248" t="s">
        <v>83</v>
      </c>
    </row>
    <row r="2249" spans="1:8" x14ac:dyDescent="0.25">
      <c r="A2249" s="1">
        <v>43800</v>
      </c>
      <c r="B2249" t="s">
        <v>87</v>
      </c>
      <c r="C2249" t="s">
        <v>9</v>
      </c>
      <c r="D2249">
        <v>488</v>
      </c>
      <c r="E2249">
        <v>488</v>
      </c>
      <c r="F2249">
        <v>0</v>
      </c>
      <c r="G2249">
        <v>0</v>
      </c>
      <c r="H2249" t="s">
        <v>83</v>
      </c>
    </row>
    <row r="2250" spans="1:8" x14ac:dyDescent="0.25">
      <c r="A2250" s="1">
        <v>43800</v>
      </c>
      <c r="B2250" t="s">
        <v>87</v>
      </c>
      <c r="C2250" t="s">
        <v>10</v>
      </c>
      <c r="D2250">
        <v>603</v>
      </c>
      <c r="E2250">
        <v>603</v>
      </c>
      <c r="F2250">
        <v>0</v>
      </c>
      <c r="G2250">
        <v>0</v>
      </c>
      <c r="H2250" t="s">
        <v>83</v>
      </c>
    </row>
    <row r="2251" spans="1:8" x14ac:dyDescent="0.25">
      <c r="A2251" s="1">
        <v>43800</v>
      </c>
      <c r="B2251" t="s">
        <v>87</v>
      </c>
      <c r="C2251" t="s">
        <v>11</v>
      </c>
      <c r="D2251">
        <v>756</v>
      </c>
      <c r="E2251">
        <v>756</v>
      </c>
      <c r="F2251">
        <v>0</v>
      </c>
      <c r="G2251">
        <v>0</v>
      </c>
      <c r="H2251" t="s">
        <v>83</v>
      </c>
    </row>
    <row r="2252" spans="1:8" x14ac:dyDescent="0.25">
      <c r="A2252" s="1">
        <v>43800</v>
      </c>
      <c r="B2252" t="s">
        <v>87</v>
      </c>
      <c r="C2252" t="s">
        <v>12</v>
      </c>
      <c r="D2252">
        <v>414</v>
      </c>
      <c r="E2252">
        <v>414</v>
      </c>
      <c r="F2252">
        <v>0</v>
      </c>
      <c r="G2252">
        <v>0</v>
      </c>
      <c r="H2252" t="s">
        <v>83</v>
      </c>
    </row>
    <row r="2253" spans="1:8" x14ac:dyDescent="0.25">
      <c r="A2253" s="1">
        <v>43800</v>
      </c>
      <c r="B2253" t="s">
        <v>87</v>
      </c>
      <c r="C2253" t="s">
        <v>13</v>
      </c>
      <c r="D2253">
        <v>446</v>
      </c>
      <c r="E2253">
        <v>446</v>
      </c>
      <c r="F2253">
        <v>0</v>
      </c>
      <c r="G2253">
        <v>0</v>
      </c>
      <c r="H2253" t="s">
        <v>83</v>
      </c>
    </row>
    <row r="2254" spans="1:8" x14ac:dyDescent="0.25">
      <c r="A2254" s="1">
        <v>43800</v>
      </c>
      <c r="B2254" t="s">
        <v>89</v>
      </c>
      <c r="C2254" t="s">
        <v>9</v>
      </c>
      <c r="D2254">
        <v>406</v>
      </c>
      <c r="E2254">
        <v>406</v>
      </c>
      <c r="F2254">
        <v>0</v>
      </c>
      <c r="G2254">
        <v>0</v>
      </c>
      <c r="H2254" t="s">
        <v>83</v>
      </c>
    </row>
    <row r="2255" spans="1:8" x14ac:dyDescent="0.25">
      <c r="A2255" s="1">
        <v>43800</v>
      </c>
      <c r="B2255" t="s">
        <v>89</v>
      </c>
      <c r="C2255" t="s">
        <v>10</v>
      </c>
      <c r="D2255">
        <v>58</v>
      </c>
      <c r="E2255">
        <v>58</v>
      </c>
      <c r="F2255">
        <v>0</v>
      </c>
      <c r="G2255">
        <v>0</v>
      </c>
      <c r="H2255" t="s">
        <v>83</v>
      </c>
    </row>
    <row r="2256" spans="1:8" x14ac:dyDescent="0.25">
      <c r="A2256" s="1">
        <v>43800</v>
      </c>
      <c r="B2256" t="s">
        <v>89</v>
      </c>
      <c r="C2256" t="s">
        <v>11</v>
      </c>
      <c r="D2256">
        <v>152</v>
      </c>
      <c r="E2256">
        <v>152</v>
      </c>
      <c r="F2256">
        <v>0</v>
      </c>
      <c r="G2256">
        <v>0</v>
      </c>
      <c r="H2256" t="s">
        <v>83</v>
      </c>
    </row>
    <row r="2257" spans="1:8" x14ac:dyDescent="0.25">
      <c r="A2257" s="1">
        <v>43800</v>
      </c>
      <c r="B2257" t="s">
        <v>89</v>
      </c>
      <c r="C2257" t="s">
        <v>12</v>
      </c>
      <c r="D2257">
        <v>88</v>
      </c>
      <c r="E2257">
        <v>88</v>
      </c>
      <c r="F2257">
        <v>0</v>
      </c>
      <c r="G2257">
        <v>0</v>
      </c>
      <c r="H2257" t="s">
        <v>83</v>
      </c>
    </row>
    <row r="2258" spans="1:8" x14ac:dyDescent="0.25">
      <c r="A2258" s="1">
        <v>43800</v>
      </c>
      <c r="B2258" t="s">
        <v>89</v>
      </c>
      <c r="C2258" t="s">
        <v>13</v>
      </c>
      <c r="D2258">
        <v>260</v>
      </c>
      <c r="E2258">
        <v>260</v>
      </c>
      <c r="F2258">
        <v>0</v>
      </c>
      <c r="G2258">
        <v>0</v>
      </c>
      <c r="H2258" t="s">
        <v>83</v>
      </c>
    </row>
    <row r="2259" spans="1:8" x14ac:dyDescent="0.25">
      <c r="A2259" s="1">
        <v>43800</v>
      </c>
      <c r="B2259" t="s">
        <v>90</v>
      </c>
      <c r="C2259" t="s">
        <v>9</v>
      </c>
      <c r="D2259">
        <v>73</v>
      </c>
      <c r="E2259">
        <v>73</v>
      </c>
      <c r="F2259">
        <v>0</v>
      </c>
      <c r="G2259">
        <v>0</v>
      </c>
      <c r="H2259" t="s">
        <v>83</v>
      </c>
    </row>
    <row r="2260" spans="1:8" x14ac:dyDescent="0.25">
      <c r="A2260" s="1">
        <v>43800</v>
      </c>
      <c r="B2260" t="s">
        <v>90</v>
      </c>
      <c r="C2260" t="s">
        <v>10</v>
      </c>
      <c r="D2260">
        <v>62</v>
      </c>
      <c r="E2260">
        <v>62</v>
      </c>
      <c r="F2260">
        <v>0</v>
      </c>
      <c r="G2260">
        <v>0</v>
      </c>
      <c r="H2260" t="s">
        <v>83</v>
      </c>
    </row>
    <row r="2261" spans="1:8" x14ac:dyDescent="0.25">
      <c r="A2261" s="1">
        <v>43800</v>
      </c>
      <c r="B2261" t="s">
        <v>90</v>
      </c>
      <c r="C2261" t="s">
        <v>11</v>
      </c>
      <c r="D2261">
        <v>90</v>
      </c>
      <c r="E2261">
        <v>90</v>
      </c>
      <c r="F2261">
        <v>0</v>
      </c>
      <c r="G2261">
        <v>0</v>
      </c>
      <c r="H2261" t="s">
        <v>83</v>
      </c>
    </row>
    <row r="2262" spans="1:8" x14ac:dyDescent="0.25">
      <c r="A2262" s="1">
        <v>43800</v>
      </c>
      <c r="B2262" t="s">
        <v>90</v>
      </c>
      <c r="C2262" t="s">
        <v>12</v>
      </c>
      <c r="D2262">
        <v>168</v>
      </c>
      <c r="E2262">
        <v>168</v>
      </c>
      <c r="F2262">
        <v>0</v>
      </c>
      <c r="G2262">
        <v>0</v>
      </c>
      <c r="H2262" t="s">
        <v>83</v>
      </c>
    </row>
    <row r="2263" spans="1:8" x14ac:dyDescent="0.25">
      <c r="A2263" s="1">
        <v>43800</v>
      </c>
      <c r="B2263" t="s">
        <v>90</v>
      </c>
      <c r="C2263" t="s">
        <v>13</v>
      </c>
      <c r="D2263">
        <v>546</v>
      </c>
      <c r="E2263">
        <v>546</v>
      </c>
      <c r="F2263">
        <v>0</v>
      </c>
      <c r="G2263">
        <v>0</v>
      </c>
      <c r="H2263" t="s">
        <v>83</v>
      </c>
    </row>
    <row r="2264" spans="1:8" x14ac:dyDescent="0.25">
      <c r="A2264" s="1">
        <v>43800</v>
      </c>
      <c r="B2264" t="s">
        <v>92</v>
      </c>
      <c r="C2264" t="s">
        <v>9</v>
      </c>
      <c r="D2264">
        <v>572</v>
      </c>
      <c r="E2264">
        <v>572</v>
      </c>
      <c r="F2264">
        <v>0</v>
      </c>
      <c r="G2264">
        <v>0</v>
      </c>
      <c r="H2264" t="s">
        <v>83</v>
      </c>
    </row>
    <row r="2265" spans="1:8" x14ac:dyDescent="0.25">
      <c r="A2265" s="1">
        <v>43800</v>
      </c>
      <c r="B2265" t="s">
        <v>92</v>
      </c>
      <c r="C2265" t="s">
        <v>10</v>
      </c>
      <c r="D2265">
        <v>204</v>
      </c>
      <c r="E2265">
        <v>204</v>
      </c>
      <c r="F2265">
        <v>0</v>
      </c>
      <c r="G2265">
        <v>0</v>
      </c>
      <c r="H2265" t="s">
        <v>83</v>
      </c>
    </row>
    <row r="2266" spans="1:8" x14ac:dyDescent="0.25">
      <c r="A2266" s="1">
        <v>43800</v>
      </c>
      <c r="B2266" t="s">
        <v>92</v>
      </c>
      <c r="C2266" t="s">
        <v>11</v>
      </c>
      <c r="D2266">
        <v>523</v>
      </c>
      <c r="E2266">
        <v>523</v>
      </c>
      <c r="F2266">
        <v>0</v>
      </c>
      <c r="G2266">
        <v>0</v>
      </c>
      <c r="H2266" t="s">
        <v>83</v>
      </c>
    </row>
    <row r="2267" spans="1:8" x14ac:dyDescent="0.25">
      <c r="A2267" s="1">
        <v>43800</v>
      </c>
      <c r="B2267" t="s">
        <v>92</v>
      </c>
      <c r="C2267" t="s">
        <v>12</v>
      </c>
      <c r="D2267">
        <v>1075</v>
      </c>
      <c r="E2267">
        <v>1075</v>
      </c>
      <c r="F2267">
        <v>0</v>
      </c>
      <c r="G2267">
        <v>0</v>
      </c>
      <c r="H2267" t="s">
        <v>83</v>
      </c>
    </row>
    <row r="2268" spans="1:8" x14ac:dyDescent="0.25">
      <c r="A2268" s="1">
        <v>43800</v>
      </c>
      <c r="B2268" t="s">
        <v>92</v>
      </c>
      <c r="C2268" t="s">
        <v>13</v>
      </c>
      <c r="D2268">
        <v>275</v>
      </c>
      <c r="E2268">
        <v>275</v>
      </c>
      <c r="F2268">
        <v>0</v>
      </c>
      <c r="G2268">
        <v>0</v>
      </c>
      <c r="H2268" t="s">
        <v>83</v>
      </c>
    </row>
    <row r="2269" spans="1:8" x14ac:dyDescent="0.25">
      <c r="A2269" s="1">
        <v>43800</v>
      </c>
      <c r="B2269" t="s">
        <v>93</v>
      </c>
      <c r="C2269" t="s">
        <v>9</v>
      </c>
      <c r="D2269">
        <v>471</v>
      </c>
      <c r="E2269">
        <v>471</v>
      </c>
      <c r="F2269">
        <v>0</v>
      </c>
      <c r="G2269">
        <v>0</v>
      </c>
      <c r="H2269" t="s">
        <v>83</v>
      </c>
    </row>
    <row r="2270" spans="1:8" x14ac:dyDescent="0.25">
      <c r="A2270" s="1">
        <v>43800</v>
      </c>
      <c r="B2270" t="s">
        <v>93</v>
      </c>
      <c r="C2270" t="s">
        <v>10</v>
      </c>
      <c r="D2270">
        <v>175</v>
      </c>
      <c r="E2270">
        <v>175</v>
      </c>
      <c r="F2270">
        <v>0</v>
      </c>
      <c r="G2270">
        <v>0</v>
      </c>
      <c r="H2270" t="s">
        <v>83</v>
      </c>
    </row>
    <row r="2271" spans="1:8" x14ac:dyDescent="0.25">
      <c r="A2271" s="1">
        <v>43800</v>
      </c>
      <c r="B2271" t="s">
        <v>93</v>
      </c>
      <c r="C2271" t="s">
        <v>11</v>
      </c>
      <c r="D2271">
        <v>26</v>
      </c>
      <c r="E2271">
        <v>26</v>
      </c>
      <c r="F2271">
        <v>0</v>
      </c>
      <c r="G2271">
        <v>0</v>
      </c>
      <c r="H2271" t="s">
        <v>83</v>
      </c>
    </row>
    <row r="2272" spans="1:8" x14ac:dyDescent="0.25">
      <c r="A2272" s="1">
        <v>43800</v>
      </c>
      <c r="B2272" t="s">
        <v>93</v>
      </c>
      <c r="C2272" t="s">
        <v>12</v>
      </c>
      <c r="D2272">
        <v>17</v>
      </c>
      <c r="E2272">
        <v>17</v>
      </c>
      <c r="F2272">
        <v>0</v>
      </c>
      <c r="G2272">
        <v>0</v>
      </c>
      <c r="H2272" t="s">
        <v>83</v>
      </c>
    </row>
    <row r="2273" spans="1:8" x14ac:dyDescent="0.25">
      <c r="A2273" s="1">
        <v>43800</v>
      </c>
      <c r="B2273" t="s">
        <v>93</v>
      </c>
      <c r="C2273" t="s">
        <v>13</v>
      </c>
      <c r="D2273">
        <v>336</v>
      </c>
      <c r="E2273">
        <v>336</v>
      </c>
      <c r="F2273">
        <v>0</v>
      </c>
      <c r="G2273">
        <v>0</v>
      </c>
      <c r="H2273" t="s">
        <v>83</v>
      </c>
    </row>
    <row r="2274" spans="1:8" x14ac:dyDescent="0.25">
      <c r="A2274" s="1">
        <v>43800</v>
      </c>
      <c r="B2274" t="s">
        <v>94</v>
      </c>
      <c r="C2274" t="s">
        <v>9</v>
      </c>
      <c r="D2274">
        <v>62</v>
      </c>
      <c r="E2274">
        <v>62</v>
      </c>
      <c r="F2274">
        <v>0</v>
      </c>
      <c r="G2274">
        <v>0</v>
      </c>
      <c r="H2274" t="s">
        <v>83</v>
      </c>
    </row>
    <row r="2275" spans="1:8" x14ac:dyDescent="0.25">
      <c r="A2275" s="1">
        <v>43800</v>
      </c>
      <c r="B2275" t="s">
        <v>94</v>
      </c>
      <c r="C2275" t="s">
        <v>10</v>
      </c>
      <c r="D2275">
        <v>149</v>
      </c>
      <c r="E2275">
        <v>149</v>
      </c>
      <c r="F2275">
        <v>0</v>
      </c>
      <c r="G2275">
        <v>0</v>
      </c>
      <c r="H2275" t="s">
        <v>83</v>
      </c>
    </row>
    <row r="2276" spans="1:8" x14ac:dyDescent="0.25">
      <c r="A2276" s="1">
        <v>43800</v>
      </c>
      <c r="B2276" t="s">
        <v>94</v>
      </c>
      <c r="C2276" t="s">
        <v>11</v>
      </c>
      <c r="D2276">
        <v>176</v>
      </c>
      <c r="E2276">
        <v>176</v>
      </c>
      <c r="F2276">
        <v>0</v>
      </c>
      <c r="G2276">
        <v>0</v>
      </c>
      <c r="H2276" t="s">
        <v>83</v>
      </c>
    </row>
    <row r="2277" spans="1:8" x14ac:dyDescent="0.25">
      <c r="A2277" s="1">
        <v>43800</v>
      </c>
      <c r="B2277" t="s">
        <v>94</v>
      </c>
      <c r="C2277" t="s">
        <v>12</v>
      </c>
      <c r="D2277">
        <v>292</v>
      </c>
      <c r="E2277">
        <v>292</v>
      </c>
      <c r="F2277">
        <v>0</v>
      </c>
      <c r="G2277">
        <v>0</v>
      </c>
      <c r="H2277" t="s">
        <v>83</v>
      </c>
    </row>
    <row r="2278" spans="1:8" x14ac:dyDescent="0.25">
      <c r="A2278" s="1">
        <v>43800</v>
      </c>
      <c r="B2278" t="s">
        <v>94</v>
      </c>
      <c r="C2278" t="s">
        <v>13</v>
      </c>
      <c r="D2278">
        <v>258</v>
      </c>
      <c r="E2278">
        <v>258</v>
      </c>
      <c r="F2278">
        <v>0</v>
      </c>
      <c r="G2278">
        <v>0</v>
      </c>
      <c r="H2278" t="s">
        <v>83</v>
      </c>
    </row>
    <row r="2279" spans="1:8" x14ac:dyDescent="0.25">
      <c r="A2279" s="1">
        <v>43800</v>
      </c>
      <c r="B2279" t="s">
        <v>95</v>
      </c>
      <c r="C2279" t="s">
        <v>9</v>
      </c>
      <c r="D2279">
        <v>947</v>
      </c>
      <c r="E2279">
        <v>947</v>
      </c>
      <c r="F2279">
        <v>0</v>
      </c>
      <c r="G2279">
        <v>0</v>
      </c>
      <c r="H2279" t="s">
        <v>83</v>
      </c>
    </row>
    <row r="2280" spans="1:8" x14ac:dyDescent="0.25">
      <c r="A2280" s="1">
        <v>43800</v>
      </c>
      <c r="B2280" t="s">
        <v>95</v>
      </c>
      <c r="C2280" t="s">
        <v>10</v>
      </c>
      <c r="D2280">
        <v>402</v>
      </c>
      <c r="E2280">
        <v>402</v>
      </c>
      <c r="F2280">
        <v>0</v>
      </c>
      <c r="G2280">
        <v>0</v>
      </c>
      <c r="H2280" t="s">
        <v>83</v>
      </c>
    </row>
    <row r="2281" spans="1:8" x14ac:dyDescent="0.25">
      <c r="A2281" s="1">
        <v>43800</v>
      </c>
      <c r="B2281" t="s">
        <v>95</v>
      </c>
      <c r="C2281" t="s">
        <v>11</v>
      </c>
      <c r="D2281">
        <v>824</v>
      </c>
      <c r="E2281">
        <v>824</v>
      </c>
      <c r="F2281">
        <v>0</v>
      </c>
      <c r="G2281">
        <v>0</v>
      </c>
      <c r="H2281" t="s">
        <v>83</v>
      </c>
    </row>
    <row r="2282" spans="1:8" x14ac:dyDescent="0.25">
      <c r="A2282" s="1">
        <v>43800</v>
      </c>
      <c r="B2282" t="s">
        <v>95</v>
      </c>
      <c r="C2282" t="s">
        <v>12</v>
      </c>
      <c r="D2282">
        <v>475</v>
      </c>
      <c r="E2282">
        <v>475</v>
      </c>
      <c r="F2282">
        <v>0</v>
      </c>
      <c r="G2282">
        <v>0</v>
      </c>
      <c r="H2282" t="s">
        <v>83</v>
      </c>
    </row>
    <row r="2283" spans="1:8" x14ac:dyDescent="0.25">
      <c r="A2283" s="1">
        <v>43800</v>
      </c>
      <c r="B2283" t="s">
        <v>95</v>
      </c>
      <c r="C2283" t="s">
        <v>13</v>
      </c>
      <c r="D2283">
        <v>950</v>
      </c>
      <c r="E2283">
        <v>950</v>
      </c>
      <c r="F2283">
        <v>0</v>
      </c>
      <c r="G2283">
        <v>0</v>
      </c>
      <c r="H2283" t="s">
        <v>83</v>
      </c>
    </row>
    <row r="2284" spans="1:8" x14ac:dyDescent="0.25">
      <c r="A2284" s="1">
        <v>43800</v>
      </c>
      <c r="B2284" t="s">
        <v>96</v>
      </c>
      <c r="C2284" t="s">
        <v>9</v>
      </c>
      <c r="D2284">
        <v>30</v>
      </c>
      <c r="E2284">
        <v>30</v>
      </c>
      <c r="F2284">
        <v>0</v>
      </c>
      <c r="G2284">
        <v>0</v>
      </c>
      <c r="H2284" t="s">
        <v>83</v>
      </c>
    </row>
    <row r="2285" spans="1:8" x14ac:dyDescent="0.25">
      <c r="A2285" s="1">
        <v>43800</v>
      </c>
      <c r="B2285" t="s">
        <v>96</v>
      </c>
      <c r="C2285" t="s">
        <v>10</v>
      </c>
      <c r="D2285">
        <v>44</v>
      </c>
      <c r="E2285">
        <v>44</v>
      </c>
      <c r="F2285">
        <v>0</v>
      </c>
      <c r="G2285">
        <v>0</v>
      </c>
      <c r="H2285" t="s">
        <v>83</v>
      </c>
    </row>
    <row r="2286" spans="1:8" x14ac:dyDescent="0.25">
      <c r="A2286" s="1">
        <v>43800</v>
      </c>
      <c r="B2286" t="s">
        <v>96</v>
      </c>
      <c r="C2286" t="s">
        <v>11</v>
      </c>
      <c r="D2286">
        <v>68</v>
      </c>
      <c r="E2286">
        <v>68</v>
      </c>
      <c r="F2286">
        <v>0</v>
      </c>
      <c r="G2286">
        <v>0</v>
      </c>
      <c r="H2286" t="s">
        <v>83</v>
      </c>
    </row>
    <row r="2287" spans="1:8" x14ac:dyDescent="0.25">
      <c r="A2287" s="1">
        <v>43800</v>
      </c>
      <c r="B2287" t="s">
        <v>96</v>
      </c>
      <c r="C2287" t="s">
        <v>12</v>
      </c>
      <c r="D2287">
        <v>157</v>
      </c>
      <c r="E2287">
        <v>157</v>
      </c>
      <c r="F2287">
        <v>0</v>
      </c>
      <c r="G2287">
        <v>0</v>
      </c>
      <c r="H2287" t="s">
        <v>83</v>
      </c>
    </row>
    <row r="2288" spans="1:8" x14ac:dyDescent="0.25">
      <c r="A2288" s="1">
        <v>43800</v>
      </c>
      <c r="B2288" t="s">
        <v>96</v>
      </c>
      <c r="C2288" t="s">
        <v>13</v>
      </c>
      <c r="D2288">
        <v>251</v>
      </c>
      <c r="E2288">
        <v>251</v>
      </c>
      <c r="F2288">
        <v>0</v>
      </c>
      <c r="G2288">
        <v>0</v>
      </c>
      <c r="H2288" t="s">
        <v>83</v>
      </c>
    </row>
    <row r="2289" spans="1:8" x14ac:dyDescent="0.25">
      <c r="A2289" s="1">
        <v>43800</v>
      </c>
      <c r="B2289" t="s">
        <v>97</v>
      </c>
      <c r="C2289" t="s">
        <v>9</v>
      </c>
      <c r="D2289">
        <v>387</v>
      </c>
      <c r="E2289">
        <v>387</v>
      </c>
      <c r="F2289">
        <v>0</v>
      </c>
      <c r="G2289">
        <v>0</v>
      </c>
      <c r="H2289" t="s">
        <v>83</v>
      </c>
    </row>
    <row r="2290" spans="1:8" x14ac:dyDescent="0.25">
      <c r="A2290" s="1">
        <v>43800</v>
      </c>
      <c r="B2290" t="s">
        <v>97</v>
      </c>
      <c r="C2290" t="s">
        <v>10</v>
      </c>
      <c r="D2290">
        <v>184</v>
      </c>
      <c r="E2290">
        <v>184</v>
      </c>
      <c r="F2290">
        <v>0</v>
      </c>
      <c r="G2290">
        <v>0</v>
      </c>
      <c r="H2290" t="s">
        <v>83</v>
      </c>
    </row>
    <row r="2291" spans="1:8" x14ac:dyDescent="0.25">
      <c r="A2291" s="1">
        <v>43800</v>
      </c>
      <c r="B2291" t="s">
        <v>97</v>
      </c>
      <c r="C2291" t="s">
        <v>11</v>
      </c>
      <c r="D2291">
        <v>177</v>
      </c>
      <c r="E2291">
        <v>177</v>
      </c>
      <c r="F2291">
        <v>0</v>
      </c>
      <c r="G2291">
        <v>0</v>
      </c>
      <c r="H2291" t="s">
        <v>83</v>
      </c>
    </row>
    <row r="2292" spans="1:8" x14ac:dyDescent="0.25">
      <c r="A2292" s="1">
        <v>43800</v>
      </c>
      <c r="B2292" t="s">
        <v>97</v>
      </c>
      <c r="C2292" t="s">
        <v>12</v>
      </c>
      <c r="D2292">
        <v>84</v>
      </c>
      <c r="E2292">
        <v>84</v>
      </c>
      <c r="F2292">
        <v>0</v>
      </c>
      <c r="G2292">
        <v>0</v>
      </c>
      <c r="H2292" t="s">
        <v>83</v>
      </c>
    </row>
    <row r="2293" spans="1:8" x14ac:dyDescent="0.25">
      <c r="A2293" s="1">
        <v>43800</v>
      </c>
      <c r="B2293" t="s">
        <v>97</v>
      </c>
      <c r="C2293" t="s">
        <v>13</v>
      </c>
      <c r="D2293">
        <v>616</v>
      </c>
      <c r="E2293">
        <v>616</v>
      </c>
      <c r="F2293">
        <v>0</v>
      </c>
      <c r="G2293">
        <v>0</v>
      </c>
      <c r="H2293" t="s">
        <v>83</v>
      </c>
    </row>
    <row r="2294" spans="1:8" x14ac:dyDescent="0.25">
      <c r="A2294" s="1">
        <v>43831</v>
      </c>
      <c r="B2294" t="s">
        <v>81</v>
      </c>
      <c r="C2294" t="s">
        <v>9</v>
      </c>
      <c r="D2294">
        <v>5050</v>
      </c>
      <c r="E2294">
        <v>4818</v>
      </c>
      <c r="F2294">
        <v>232</v>
      </c>
      <c r="G2294">
        <v>4.8152760481527598E-2</v>
      </c>
      <c r="H2294" t="s">
        <v>83</v>
      </c>
    </row>
    <row r="2295" spans="1:8" x14ac:dyDescent="0.25">
      <c r="A2295" s="1">
        <v>43831</v>
      </c>
      <c r="B2295" t="s">
        <v>81</v>
      </c>
      <c r="C2295" t="s">
        <v>10</v>
      </c>
      <c r="D2295">
        <v>3257</v>
      </c>
      <c r="E2295">
        <v>3285</v>
      </c>
      <c r="F2295">
        <v>-28</v>
      </c>
      <c r="G2295">
        <v>-8.5235920852359207E-3</v>
      </c>
      <c r="H2295" t="s">
        <v>83</v>
      </c>
    </row>
    <row r="2296" spans="1:8" x14ac:dyDescent="0.25">
      <c r="A2296" s="1">
        <v>43831</v>
      </c>
      <c r="B2296" t="s">
        <v>81</v>
      </c>
      <c r="C2296" t="s">
        <v>11</v>
      </c>
      <c r="D2296">
        <v>3408</v>
      </c>
      <c r="E2296">
        <v>3291</v>
      </c>
      <c r="F2296">
        <v>117</v>
      </c>
      <c r="G2296">
        <v>3.55515041020966E-2</v>
      </c>
      <c r="H2296" t="s">
        <v>83</v>
      </c>
    </row>
    <row r="2297" spans="1:8" x14ac:dyDescent="0.25">
      <c r="A2297" s="1">
        <v>43831</v>
      </c>
      <c r="B2297" t="s">
        <v>81</v>
      </c>
      <c r="C2297" t="s">
        <v>12</v>
      </c>
      <c r="D2297">
        <v>3293</v>
      </c>
      <c r="E2297">
        <v>3434</v>
      </c>
      <c r="F2297">
        <v>-141</v>
      </c>
      <c r="G2297">
        <v>-4.1059988351776398E-2</v>
      </c>
      <c r="H2297" t="s">
        <v>83</v>
      </c>
    </row>
    <row r="2298" spans="1:8" x14ac:dyDescent="0.25">
      <c r="A2298" s="1">
        <v>43831</v>
      </c>
      <c r="B2298" t="s">
        <v>81</v>
      </c>
      <c r="C2298" t="s">
        <v>13</v>
      </c>
      <c r="D2298">
        <v>4755</v>
      </c>
      <c r="E2298">
        <v>4805</v>
      </c>
      <c r="F2298">
        <v>-50</v>
      </c>
      <c r="G2298">
        <v>-1.04058272632674E-2</v>
      </c>
      <c r="H2298" t="s">
        <v>83</v>
      </c>
    </row>
    <row r="2299" spans="1:8" x14ac:dyDescent="0.25">
      <c r="A2299" s="1">
        <v>43831</v>
      </c>
      <c r="B2299" t="s">
        <v>86</v>
      </c>
      <c r="C2299" t="s">
        <v>9</v>
      </c>
      <c r="D2299">
        <v>1120</v>
      </c>
      <c r="E2299">
        <v>1108</v>
      </c>
      <c r="F2299">
        <v>12</v>
      </c>
      <c r="G2299">
        <v>1.0830324909747301E-2</v>
      </c>
      <c r="H2299" t="s">
        <v>83</v>
      </c>
    </row>
    <row r="2300" spans="1:8" x14ac:dyDescent="0.25">
      <c r="A2300" s="1">
        <v>43831</v>
      </c>
      <c r="B2300" t="s">
        <v>86</v>
      </c>
      <c r="C2300" t="s">
        <v>10</v>
      </c>
      <c r="D2300">
        <v>1081</v>
      </c>
      <c r="E2300">
        <v>1193</v>
      </c>
      <c r="F2300">
        <v>-112</v>
      </c>
      <c r="G2300">
        <v>-9.3880972338642094E-2</v>
      </c>
      <c r="H2300" t="s">
        <v>83</v>
      </c>
    </row>
    <row r="2301" spans="1:8" x14ac:dyDescent="0.25">
      <c r="A2301" s="1">
        <v>43831</v>
      </c>
      <c r="B2301" t="s">
        <v>86</v>
      </c>
      <c r="C2301" t="s">
        <v>11</v>
      </c>
      <c r="D2301">
        <v>284</v>
      </c>
      <c r="E2301">
        <v>254</v>
      </c>
      <c r="F2301">
        <v>30</v>
      </c>
      <c r="G2301">
        <v>0.118110236220472</v>
      </c>
      <c r="H2301" t="s">
        <v>83</v>
      </c>
    </row>
    <row r="2302" spans="1:8" x14ac:dyDescent="0.25">
      <c r="A2302" s="1">
        <v>43831</v>
      </c>
      <c r="B2302" t="s">
        <v>86</v>
      </c>
      <c r="C2302" t="s">
        <v>12</v>
      </c>
      <c r="D2302">
        <v>107</v>
      </c>
      <c r="E2302">
        <v>108</v>
      </c>
      <c r="F2302">
        <v>-1</v>
      </c>
      <c r="G2302">
        <v>-9.2592592592592605E-3</v>
      </c>
      <c r="H2302" t="s">
        <v>83</v>
      </c>
    </row>
    <row r="2303" spans="1:8" x14ac:dyDescent="0.25">
      <c r="A2303" s="1">
        <v>43831</v>
      </c>
      <c r="B2303" t="s">
        <v>86</v>
      </c>
      <c r="C2303" t="s">
        <v>13</v>
      </c>
      <c r="D2303">
        <v>709</v>
      </c>
      <c r="E2303">
        <v>784</v>
      </c>
      <c r="F2303">
        <v>-75</v>
      </c>
      <c r="G2303">
        <v>-9.5663265306122403E-2</v>
      </c>
      <c r="H2303" t="s">
        <v>83</v>
      </c>
    </row>
    <row r="2304" spans="1:8" x14ac:dyDescent="0.25">
      <c r="A2304" s="1">
        <v>43831</v>
      </c>
      <c r="B2304" t="s">
        <v>87</v>
      </c>
      <c r="C2304" t="s">
        <v>9</v>
      </c>
      <c r="D2304">
        <v>530</v>
      </c>
      <c r="E2304">
        <v>478</v>
      </c>
      <c r="F2304">
        <v>52</v>
      </c>
      <c r="G2304">
        <v>0.108786610878661</v>
      </c>
      <c r="H2304" t="s">
        <v>83</v>
      </c>
    </row>
    <row r="2305" spans="1:8" x14ac:dyDescent="0.25">
      <c r="A2305" s="1">
        <v>43831</v>
      </c>
      <c r="B2305" t="s">
        <v>87</v>
      </c>
      <c r="C2305" t="s">
        <v>10</v>
      </c>
      <c r="D2305">
        <v>693</v>
      </c>
      <c r="E2305">
        <v>618</v>
      </c>
      <c r="F2305">
        <v>75</v>
      </c>
      <c r="G2305">
        <v>0.121359223300971</v>
      </c>
      <c r="H2305" t="s">
        <v>83</v>
      </c>
    </row>
    <row r="2306" spans="1:8" x14ac:dyDescent="0.25">
      <c r="A2306" s="1">
        <v>43831</v>
      </c>
      <c r="B2306" t="s">
        <v>87</v>
      </c>
      <c r="C2306" t="s">
        <v>11</v>
      </c>
      <c r="D2306">
        <v>840</v>
      </c>
      <c r="E2306">
        <v>714</v>
      </c>
      <c r="F2306">
        <v>126</v>
      </c>
      <c r="G2306">
        <v>0.17647058823529399</v>
      </c>
      <c r="H2306" t="s">
        <v>83</v>
      </c>
    </row>
    <row r="2307" spans="1:8" x14ac:dyDescent="0.25">
      <c r="A2307" s="1">
        <v>43831</v>
      </c>
      <c r="B2307" t="s">
        <v>87</v>
      </c>
      <c r="C2307" t="s">
        <v>12</v>
      </c>
      <c r="D2307">
        <v>477</v>
      </c>
      <c r="E2307">
        <v>451</v>
      </c>
      <c r="F2307">
        <v>26</v>
      </c>
      <c r="G2307">
        <v>5.7649667405765E-2</v>
      </c>
      <c r="H2307" t="s">
        <v>83</v>
      </c>
    </row>
    <row r="2308" spans="1:8" x14ac:dyDescent="0.25">
      <c r="A2308" s="1">
        <v>43831</v>
      </c>
      <c r="B2308" t="s">
        <v>87</v>
      </c>
      <c r="C2308" t="s">
        <v>13</v>
      </c>
      <c r="D2308">
        <v>477</v>
      </c>
      <c r="E2308">
        <v>488</v>
      </c>
      <c r="F2308">
        <v>-11</v>
      </c>
      <c r="G2308">
        <v>-2.2540983606557399E-2</v>
      </c>
      <c r="H2308" t="s">
        <v>83</v>
      </c>
    </row>
    <row r="2309" spans="1:8" x14ac:dyDescent="0.25">
      <c r="A2309" s="1">
        <v>43831</v>
      </c>
      <c r="B2309" t="s">
        <v>89</v>
      </c>
      <c r="C2309" t="s">
        <v>9</v>
      </c>
      <c r="D2309">
        <v>455</v>
      </c>
      <c r="E2309">
        <v>480</v>
      </c>
      <c r="F2309">
        <v>-25</v>
      </c>
      <c r="G2309">
        <v>-5.2083333333333301E-2</v>
      </c>
      <c r="H2309" t="s">
        <v>83</v>
      </c>
    </row>
    <row r="2310" spans="1:8" x14ac:dyDescent="0.25">
      <c r="A2310" s="1">
        <v>43831</v>
      </c>
      <c r="B2310" t="s">
        <v>89</v>
      </c>
      <c r="C2310" t="s">
        <v>10</v>
      </c>
      <c r="D2310">
        <v>61</v>
      </c>
      <c r="E2310">
        <v>63</v>
      </c>
      <c r="F2310">
        <v>-2</v>
      </c>
      <c r="G2310">
        <v>-3.1746031746031703E-2</v>
      </c>
      <c r="H2310" t="s">
        <v>83</v>
      </c>
    </row>
    <row r="2311" spans="1:8" x14ac:dyDescent="0.25">
      <c r="A2311" s="1">
        <v>43831</v>
      </c>
      <c r="B2311" t="s">
        <v>89</v>
      </c>
      <c r="C2311" t="s">
        <v>11</v>
      </c>
      <c r="D2311">
        <v>158</v>
      </c>
      <c r="E2311">
        <v>163</v>
      </c>
      <c r="F2311">
        <v>-5</v>
      </c>
      <c r="G2311">
        <v>-3.0674846625766899E-2</v>
      </c>
      <c r="H2311" t="s">
        <v>83</v>
      </c>
    </row>
    <row r="2312" spans="1:8" x14ac:dyDescent="0.25">
      <c r="A2312" s="1">
        <v>43831</v>
      </c>
      <c r="B2312" t="s">
        <v>89</v>
      </c>
      <c r="C2312" t="s">
        <v>12</v>
      </c>
      <c r="D2312">
        <v>99</v>
      </c>
      <c r="E2312">
        <v>111</v>
      </c>
      <c r="F2312">
        <v>-12</v>
      </c>
      <c r="G2312">
        <v>-0.108108108108108</v>
      </c>
      <c r="H2312" t="s">
        <v>83</v>
      </c>
    </row>
    <row r="2313" spans="1:8" x14ac:dyDescent="0.25">
      <c r="A2313" s="1">
        <v>43831</v>
      </c>
      <c r="B2313" t="s">
        <v>89</v>
      </c>
      <c r="C2313" t="s">
        <v>13</v>
      </c>
      <c r="D2313">
        <v>290</v>
      </c>
      <c r="E2313">
        <v>244</v>
      </c>
      <c r="F2313">
        <v>46</v>
      </c>
      <c r="G2313">
        <v>0.188524590163934</v>
      </c>
      <c r="H2313" t="s">
        <v>83</v>
      </c>
    </row>
    <row r="2314" spans="1:8" x14ac:dyDescent="0.25">
      <c r="A2314" s="1">
        <v>43831</v>
      </c>
      <c r="B2314" t="s">
        <v>90</v>
      </c>
      <c r="C2314" t="s">
        <v>9</v>
      </c>
      <c r="D2314">
        <v>76</v>
      </c>
      <c r="E2314">
        <v>88</v>
      </c>
      <c r="F2314">
        <v>-12</v>
      </c>
      <c r="G2314">
        <v>-0.13636363636363599</v>
      </c>
      <c r="H2314" t="s">
        <v>83</v>
      </c>
    </row>
    <row r="2315" spans="1:8" x14ac:dyDescent="0.25">
      <c r="A2315" s="1">
        <v>43831</v>
      </c>
      <c r="B2315" t="s">
        <v>90</v>
      </c>
      <c r="C2315" t="s">
        <v>10</v>
      </c>
      <c r="D2315">
        <v>64</v>
      </c>
      <c r="E2315">
        <v>86</v>
      </c>
      <c r="F2315">
        <v>-22</v>
      </c>
      <c r="G2315">
        <v>-0.25581395348837199</v>
      </c>
      <c r="H2315" t="s">
        <v>83</v>
      </c>
    </row>
    <row r="2316" spans="1:8" x14ac:dyDescent="0.25">
      <c r="A2316" s="1">
        <v>43831</v>
      </c>
      <c r="B2316" t="s">
        <v>90</v>
      </c>
      <c r="C2316" t="s">
        <v>11</v>
      </c>
      <c r="D2316">
        <v>92</v>
      </c>
      <c r="E2316">
        <v>121</v>
      </c>
      <c r="F2316">
        <v>-29</v>
      </c>
      <c r="G2316">
        <v>-0.23966942148760301</v>
      </c>
      <c r="H2316" t="s">
        <v>83</v>
      </c>
    </row>
    <row r="2317" spans="1:8" x14ac:dyDescent="0.25">
      <c r="A2317" s="1">
        <v>43831</v>
      </c>
      <c r="B2317" t="s">
        <v>90</v>
      </c>
      <c r="C2317" t="s">
        <v>12</v>
      </c>
      <c r="D2317">
        <v>179</v>
      </c>
      <c r="E2317">
        <v>216</v>
      </c>
      <c r="F2317">
        <v>-37</v>
      </c>
      <c r="G2317">
        <v>-0.171296296296296</v>
      </c>
      <c r="H2317" t="s">
        <v>83</v>
      </c>
    </row>
    <row r="2318" spans="1:8" x14ac:dyDescent="0.25">
      <c r="A2318" s="1">
        <v>43831</v>
      </c>
      <c r="B2318" t="s">
        <v>90</v>
      </c>
      <c r="C2318" t="s">
        <v>13</v>
      </c>
      <c r="D2318">
        <v>522</v>
      </c>
      <c r="E2318">
        <v>504</v>
      </c>
      <c r="F2318">
        <v>18</v>
      </c>
      <c r="G2318">
        <v>3.5714285714285698E-2</v>
      </c>
      <c r="H2318" t="s">
        <v>83</v>
      </c>
    </row>
    <row r="2319" spans="1:8" x14ac:dyDescent="0.25">
      <c r="A2319" s="1">
        <v>43831</v>
      </c>
      <c r="B2319" t="s">
        <v>92</v>
      </c>
      <c r="C2319" t="s">
        <v>9</v>
      </c>
      <c r="D2319">
        <v>638</v>
      </c>
      <c r="E2319">
        <v>574</v>
      </c>
      <c r="F2319">
        <v>64</v>
      </c>
      <c r="G2319">
        <v>0.111498257839721</v>
      </c>
      <c r="H2319" t="s">
        <v>83</v>
      </c>
    </row>
    <row r="2320" spans="1:8" x14ac:dyDescent="0.25">
      <c r="A2320" s="1">
        <v>43831</v>
      </c>
      <c r="B2320" t="s">
        <v>92</v>
      </c>
      <c r="C2320" t="s">
        <v>10</v>
      </c>
      <c r="D2320">
        <v>243</v>
      </c>
      <c r="E2320">
        <v>240</v>
      </c>
      <c r="F2320">
        <v>3</v>
      </c>
      <c r="G2320">
        <v>1.2500000000000001E-2</v>
      </c>
      <c r="H2320" t="s">
        <v>83</v>
      </c>
    </row>
    <row r="2321" spans="1:8" x14ac:dyDescent="0.25">
      <c r="A2321" s="1">
        <v>43831</v>
      </c>
      <c r="B2321" t="s">
        <v>92</v>
      </c>
      <c r="C2321" t="s">
        <v>11</v>
      </c>
      <c r="D2321">
        <v>586</v>
      </c>
      <c r="E2321">
        <v>622</v>
      </c>
      <c r="F2321">
        <v>-36</v>
      </c>
      <c r="G2321">
        <v>-5.78778135048231E-2</v>
      </c>
      <c r="H2321" t="s">
        <v>83</v>
      </c>
    </row>
    <row r="2322" spans="1:8" x14ac:dyDescent="0.25">
      <c r="A2322" s="1">
        <v>43831</v>
      </c>
      <c r="B2322" t="s">
        <v>92</v>
      </c>
      <c r="C2322" t="s">
        <v>12</v>
      </c>
      <c r="D2322">
        <v>1274</v>
      </c>
      <c r="E2322">
        <v>1347</v>
      </c>
      <c r="F2322">
        <v>-73</v>
      </c>
      <c r="G2322">
        <v>-5.4194506310319197E-2</v>
      </c>
      <c r="H2322" t="s">
        <v>83</v>
      </c>
    </row>
    <row r="2323" spans="1:8" x14ac:dyDescent="0.25">
      <c r="A2323" s="1">
        <v>43831</v>
      </c>
      <c r="B2323" t="s">
        <v>92</v>
      </c>
      <c r="C2323" t="s">
        <v>13</v>
      </c>
      <c r="D2323">
        <v>282</v>
      </c>
      <c r="E2323">
        <v>246</v>
      </c>
      <c r="F2323">
        <v>36</v>
      </c>
      <c r="G2323">
        <v>0.146341463414634</v>
      </c>
      <c r="H2323" t="s">
        <v>83</v>
      </c>
    </row>
    <row r="2324" spans="1:8" x14ac:dyDescent="0.25">
      <c r="A2324" s="1">
        <v>43831</v>
      </c>
      <c r="B2324" t="s">
        <v>93</v>
      </c>
      <c r="C2324" t="s">
        <v>9</v>
      </c>
      <c r="D2324">
        <v>488</v>
      </c>
      <c r="E2324">
        <v>487</v>
      </c>
      <c r="F2324">
        <v>1</v>
      </c>
      <c r="G2324">
        <v>2.05338809034908E-3</v>
      </c>
      <c r="H2324" t="s">
        <v>83</v>
      </c>
    </row>
    <row r="2325" spans="1:8" x14ac:dyDescent="0.25">
      <c r="A2325" s="1">
        <v>43831</v>
      </c>
      <c r="B2325" t="s">
        <v>93</v>
      </c>
      <c r="C2325" t="s">
        <v>10</v>
      </c>
      <c r="D2325">
        <v>206</v>
      </c>
      <c r="E2325">
        <v>201</v>
      </c>
      <c r="F2325">
        <v>5</v>
      </c>
      <c r="G2325">
        <v>2.48756218905473E-2</v>
      </c>
      <c r="H2325" t="s">
        <v>83</v>
      </c>
    </row>
    <row r="2326" spans="1:8" x14ac:dyDescent="0.25">
      <c r="A2326" s="1">
        <v>43831</v>
      </c>
      <c r="B2326" t="s">
        <v>93</v>
      </c>
      <c r="C2326" t="s">
        <v>11</v>
      </c>
      <c r="D2326">
        <v>37</v>
      </c>
      <c r="E2326">
        <v>33</v>
      </c>
      <c r="F2326">
        <v>4</v>
      </c>
      <c r="G2326">
        <v>0.12121212121212099</v>
      </c>
      <c r="H2326" t="s">
        <v>83</v>
      </c>
    </row>
    <row r="2327" spans="1:8" x14ac:dyDescent="0.25">
      <c r="A2327" s="1">
        <v>43831</v>
      </c>
      <c r="B2327" t="s">
        <v>93</v>
      </c>
      <c r="C2327" t="s">
        <v>12</v>
      </c>
      <c r="D2327">
        <v>12</v>
      </c>
      <c r="E2327">
        <v>19</v>
      </c>
      <c r="F2327">
        <v>-7</v>
      </c>
      <c r="G2327">
        <v>-0.36842105263157898</v>
      </c>
      <c r="H2327" t="s">
        <v>83</v>
      </c>
    </row>
    <row r="2328" spans="1:8" x14ac:dyDescent="0.25">
      <c r="A2328" s="1">
        <v>43831</v>
      </c>
      <c r="B2328" t="s">
        <v>93</v>
      </c>
      <c r="C2328" t="s">
        <v>13</v>
      </c>
      <c r="D2328">
        <v>314</v>
      </c>
      <c r="E2328">
        <v>305</v>
      </c>
      <c r="F2328">
        <v>9</v>
      </c>
      <c r="G2328">
        <v>2.9508196721311501E-2</v>
      </c>
      <c r="H2328" t="s">
        <v>83</v>
      </c>
    </row>
    <row r="2329" spans="1:8" x14ac:dyDescent="0.25">
      <c r="A2329" s="1">
        <v>43831</v>
      </c>
      <c r="B2329" t="s">
        <v>94</v>
      </c>
      <c r="C2329" t="s">
        <v>9</v>
      </c>
      <c r="D2329">
        <v>51</v>
      </c>
      <c r="E2329">
        <v>61</v>
      </c>
      <c r="F2329">
        <v>-10</v>
      </c>
      <c r="G2329">
        <v>-0.16393442622950799</v>
      </c>
      <c r="H2329" t="s">
        <v>83</v>
      </c>
    </row>
    <row r="2330" spans="1:8" x14ac:dyDescent="0.25">
      <c r="A2330" s="1">
        <v>43831</v>
      </c>
      <c r="B2330" t="s">
        <v>94</v>
      </c>
      <c r="C2330" t="s">
        <v>10</v>
      </c>
      <c r="D2330">
        <v>169</v>
      </c>
      <c r="E2330">
        <v>157</v>
      </c>
      <c r="F2330">
        <v>12</v>
      </c>
      <c r="G2330">
        <v>7.6433121019108305E-2</v>
      </c>
      <c r="H2330" t="s">
        <v>83</v>
      </c>
    </row>
    <row r="2331" spans="1:8" x14ac:dyDescent="0.25">
      <c r="A2331" s="1">
        <v>43831</v>
      </c>
      <c r="B2331" t="s">
        <v>94</v>
      </c>
      <c r="C2331" t="s">
        <v>11</v>
      </c>
      <c r="D2331">
        <v>207</v>
      </c>
      <c r="E2331">
        <v>256</v>
      </c>
      <c r="F2331">
        <v>-49</v>
      </c>
      <c r="G2331">
        <v>-0.19140625</v>
      </c>
      <c r="H2331" t="s">
        <v>83</v>
      </c>
    </row>
    <row r="2332" spans="1:8" x14ac:dyDescent="0.25">
      <c r="A2332" s="1">
        <v>43831</v>
      </c>
      <c r="B2332" t="s">
        <v>94</v>
      </c>
      <c r="C2332" t="s">
        <v>12</v>
      </c>
      <c r="D2332">
        <v>306</v>
      </c>
      <c r="E2332">
        <v>341</v>
      </c>
      <c r="F2332">
        <v>-35</v>
      </c>
      <c r="G2332">
        <v>-0.102639296187683</v>
      </c>
      <c r="H2332" t="s">
        <v>83</v>
      </c>
    </row>
    <row r="2333" spans="1:8" x14ac:dyDescent="0.25">
      <c r="A2333" s="1">
        <v>43831</v>
      </c>
      <c r="B2333" t="s">
        <v>94</v>
      </c>
      <c r="C2333" t="s">
        <v>13</v>
      </c>
      <c r="D2333">
        <v>256</v>
      </c>
      <c r="E2333">
        <v>278</v>
      </c>
      <c r="F2333">
        <v>-22</v>
      </c>
      <c r="G2333">
        <v>-7.9136690647481994E-2</v>
      </c>
      <c r="H2333" t="s">
        <v>83</v>
      </c>
    </row>
    <row r="2334" spans="1:8" x14ac:dyDescent="0.25">
      <c r="A2334" s="1">
        <v>43831</v>
      </c>
      <c r="B2334" t="s">
        <v>95</v>
      </c>
      <c r="C2334" t="s">
        <v>9</v>
      </c>
      <c r="D2334">
        <v>1215</v>
      </c>
      <c r="E2334">
        <v>1047</v>
      </c>
      <c r="F2334">
        <v>168</v>
      </c>
      <c r="G2334">
        <v>0.16045845272206299</v>
      </c>
      <c r="H2334" t="s">
        <v>83</v>
      </c>
    </row>
    <row r="2335" spans="1:8" x14ac:dyDescent="0.25">
      <c r="A2335" s="1">
        <v>43831</v>
      </c>
      <c r="B2335" t="s">
        <v>95</v>
      </c>
      <c r="C2335" t="s">
        <v>10</v>
      </c>
      <c r="D2335">
        <v>469</v>
      </c>
      <c r="E2335">
        <v>479</v>
      </c>
      <c r="F2335">
        <v>-10</v>
      </c>
      <c r="G2335">
        <v>-2.0876826722338201E-2</v>
      </c>
      <c r="H2335" t="s">
        <v>83</v>
      </c>
    </row>
    <row r="2336" spans="1:8" x14ac:dyDescent="0.25">
      <c r="A2336" s="1">
        <v>43831</v>
      </c>
      <c r="B2336" t="s">
        <v>95</v>
      </c>
      <c r="C2336" t="s">
        <v>11</v>
      </c>
      <c r="D2336">
        <v>958</v>
      </c>
      <c r="E2336">
        <v>851</v>
      </c>
      <c r="F2336">
        <v>107</v>
      </c>
      <c r="G2336">
        <v>0.12573443008225599</v>
      </c>
      <c r="H2336" t="s">
        <v>83</v>
      </c>
    </row>
    <row r="2337" spans="1:8" x14ac:dyDescent="0.25">
      <c r="A2337" s="1">
        <v>43831</v>
      </c>
      <c r="B2337" t="s">
        <v>95</v>
      </c>
      <c r="C2337" t="s">
        <v>12</v>
      </c>
      <c r="D2337">
        <v>510</v>
      </c>
      <c r="E2337">
        <v>500</v>
      </c>
      <c r="F2337">
        <v>10</v>
      </c>
      <c r="G2337">
        <v>0.02</v>
      </c>
      <c r="H2337" t="s">
        <v>83</v>
      </c>
    </row>
    <row r="2338" spans="1:8" x14ac:dyDescent="0.25">
      <c r="A2338" s="1">
        <v>43831</v>
      </c>
      <c r="B2338" t="s">
        <v>95</v>
      </c>
      <c r="C2338" t="s">
        <v>13</v>
      </c>
      <c r="D2338">
        <v>992</v>
      </c>
      <c r="E2338">
        <v>1044</v>
      </c>
      <c r="F2338">
        <v>-52</v>
      </c>
      <c r="G2338">
        <v>-4.9808429118773902E-2</v>
      </c>
      <c r="H2338" t="s">
        <v>83</v>
      </c>
    </row>
    <row r="2339" spans="1:8" x14ac:dyDescent="0.25">
      <c r="A2339" s="1">
        <v>43831</v>
      </c>
      <c r="B2339" t="s">
        <v>96</v>
      </c>
      <c r="C2339" t="s">
        <v>9</v>
      </c>
      <c r="D2339">
        <v>41</v>
      </c>
      <c r="E2339">
        <v>37</v>
      </c>
      <c r="F2339">
        <v>4</v>
      </c>
      <c r="G2339">
        <v>0.108108108108108</v>
      </c>
      <c r="H2339" t="s">
        <v>83</v>
      </c>
    </row>
    <row r="2340" spans="1:8" x14ac:dyDescent="0.25">
      <c r="A2340" s="1">
        <v>43831</v>
      </c>
      <c r="B2340" t="s">
        <v>96</v>
      </c>
      <c r="C2340" t="s">
        <v>10</v>
      </c>
      <c r="D2340">
        <v>71</v>
      </c>
      <c r="E2340">
        <v>53</v>
      </c>
      <c r="F2340">
        <v>18</v>
      </c>
      <c r="G2340">
        <v>0.339622641509434</v>
      </c>
      <c r="H2340" t="s">
        <v>83</v>
      </c>
    </row>
    <row r="2341" spans="1:8" x14ac:dyDescent="0.25">
      <c r="A2341" s="1">
        <v>43831</v>
      </c>
      <c r="B2341" t="s">
        <v>96</v>
      </c>
      <c r="C2341" t="s">
        <v>11</v>
      </c>
      <c r="D2341">
        <v>71</v>
      </c>
      <c r="E2341">
        <v>89</v>
      </c>
      <c r="F2341">
        <v>-18</v>
      </c>
      <c r="G2341">
        <v>-0.202247191011236</v>
      </c>
      <c r="H2341" t="s">
        <v>83</v>
      </c>
    </row>
    <row r="2342" spans="1:8" x14ac:dyDescent="0.25">
      <c r="A2342" s="1">
        <v>43831</v>
      </c>
      <c r="B2342" t="s">
        <v>96</v>
      </c>
      <c r="C2342" t="s">
        <v>12</v>
      </c>
      <c r="D2342">
        <v>215</v>
      </c>
      <c r="E2342">
        <v>223</v>
      </c>
      <c r="F2342">
        <v>-8</v>
      </c>
      <c r="G2342">
        <v>-3.5874439461883401E-2</v>
      </c>
      <c r="H2342" t="s">
        <v>83</v>
      </c>
    </row>
    <row r="2343" spans="1:8" x14ac:dyDescent="0.25">
      <c r="A2343" s="1">
        <v>43831</v>
      </c>
      <c r="B2343" t="s">
        <v>96</v>
      </c>
      <c r="C2343" t="s">
        <v>13</v>
      </c>
      <c r="D2343">
        <v>278</v>
      </c>
      <c r="E2343">
        <v>243</v>
      </c>
      <c r="F2343">
        <v>35</v>
      </c>
      <c r="G2343">
        <v>0.14403292181069999</v>
      </c>
      <c r="H2343" t="s">
        <v>83</v>
      </c>
    </row>
    <row r="2344" spans="1:8" x14ac:dyDescent="0.25">
      <c r="A2344" s="1">
        <v>43831</v>
      </c>
      <c r="B2344" t="s">
        <v>97</v>
      </c>
      <c r="C2344" t="s">
        <v>9</v>
      </c>
      <c r="D2344">
        <v>436</v>
      </c>
      <c r="E2344">
        <v>458</v>
      </c>
      <c r="F2344">
        <v>-22</v>
      </c>
      <c r="G2344">
        <v>-4.8034934497816602E-2</v>
      </c>
      <c r="H2344" t="s">
        <v>83</v>
      </c>
    </row>
    <row r="2345" spans="1:8" x14ac:dyDescent="0.25">
      <c r="A2345" s="1">
        <v>43831</v>
      </c>
      <c r="B2345" t="s">
        <v>97</v>
      </c>
      <c r="C2345" t="s">
        <v>10</v>
      </c>
      <c r="D2345">
        <v>200</v>
      </c>
      <c r="E2345">
        <v>195</v>
      </c>
      <c r="F2345">
        <v>5</v>
      </c>
      <c r="G2345">
        <v>2.5641025641025599E-2</v>
      </c>
      <c r="H2345" t="s">
        <v>83</v>
      </c>
    </row>
    <row r="2346" spans="1:8" x14ac:dyDescent="0.25">
      <c r="A2346" s="1">
        <v>43831</v>
      </c>
      <c r="B2346" t="s">
        <v>97</v>
      </c>
      <c r="C2346" t="s">
        <v>11</v>
      </c>
      <c r="D2346">
        <v>175</v>
      </c>
      <c r="E2346">
        <v>188</v>
      </c>
      <c r="F2346">
        <v>-13</v>
      </c>
      <c r="G2346">
        <v>-6.9148936170212796E-2</v>
      </c>
      <c r="H2346" t="s">
        <v>83</v>
      </c>
    </row>
    <row r="2347" spans="1:8" x14ac:dyDescent="0.25">
      <c r="A2347" s="1">
        <v>43831</v>
      </c>
      <c r="B2347" t="s">
        <v>97</v>
      </c>
      <c r="C2347" t="s">
        <v>12</v>
      </c>
      <c r="D2347">
        <v>114</v>
      </c>
      <c r="E2347">
        <v>118</v>
      </c>
      <c r="F2347">
        <v>-4</v>
      </c>
      <c r="G2347">
        <v>-3.3898305084745797E-2</v>
      </c>
      <c r="H2347" t="s">
        <v>83</v>
      </c>
    </row>
    <row r="2348" spans="1:8" x14ac:dyDescent="0.25">
      <c r="A2348" s="1">
        <v>43831</v>
      </c>
      <c r="B2348" t="s">
        <v>97</v>
      </c>
      <c r="C2348" t="s">
        <v>13</v>
      </c>
      <c r="D2348">
        <v>635</v>
      </c>
      <c r="E2348">
        <v>669</v>
      </c>
      <c r="F2348">
        <v>-34</v>
      </c>
      <c r="G2348">
        <v>-5.08221225710015E-2</v>
      </c>
      <c r="H2348" t="s">
        <v>83</v>
      </c>
    </row>
    <row r="2349" spans="1:8" x14ac:dyDescent="0.25">
      <c r="A2349" s="1">
        <v>43862</v>
      </c>
      <c r="B2349" t="s">
        <v>81</v>
      </c>
      <c r="C2349" t="s">
        <v>9</v>
      </c>
      <c r="D2349">
        <v>4592</v>
      </c>
      <c r="E2349">
        <v>4439</v>
      </c>
      <c r="F2349">
        <v>153</v>
      </c>
      <c r="G2349">
        <v>3.4467222347375502E-2</v>
      </c>
      <c r="H2349" t="s">
        <v>83</v>
      </c>
    </row>
    <row r="2350" spans="1:8" x14ac:dyDescent="0.25">
      <c r="A2350" s="1">
        <v>43862</v>
      </c>
      <c r="B2350" t="s">
        <v>81</v>
      </c>
      <c r="C2350" t="s">
        <v>10</v>
      </c>
      <c r="D2350">
        <v>3038</v>
      </c>
      <c r="E2350">
        <v>3008</v>
      </c>
      <c r="F2350">
        <v>30</v>
      </c>
      <c r="G2350">
        <v>9.9734042553191495E-3</v>
      </c>
      <c r="H2350" t="s">
        <v>83</v>
      </c>
    </row>
    <row r="2351" spans="1:8" x14ac:dyDescent="0.25">
      <c r="A2351" s="1">
        <v>43862</v>
      </c>
      <c r="B2351" t="s">
        <v>81</v>
      </c>
      <c r="C2351" t="s">
        <v>11</v>
      </c>
      <c r="D2351">
        <v>3175</v>
      </c>
      <c r="E2351">
        <v>3083</v>
      </c>
      <c r="F2351">
        <v>92</v>
      </c>
      <c r="G2351">
        <v>2.98410638987999E-2</v>
      </c>
      <c r="H2351" t="s">
        <v>83</v>
      </c>
    </row>
    <row r="2352" spans="1:8" x14ac:dyDescent="0.25">
      <c r="A2352" s="1">
        <v>43862</v>
      </c>
      <c r="B2352" t="s">
        <v>81</v>
      </c>
      <c r="C2352" t="s">
        <v>12</v>
      </c>
      <c r="D2352">
        <v>2966</v>
      </c>
      <c r="E2352">
        <v>2958</v>
      </c>
      <c r="F2352">
        <v>8</v>
      </c>
      <c r="G2352">
        <v>2.70453008789723E-3</v>
      </c>
      <c r="H2352" t="s">
        <v>83</v>
      </c>
    </row>
    <row r="2353" spans="1:8" x14ac:dyDescent="0.25">
      <c r="A2353" s="1">
        <v>43862</v>
      </c>
      <c r="B2353" t="s">
        <v>81</v>
      </c>
      <c r="C2353" t="s">
        <v>13</v>
      </c>
      <c r="D2353">
        <v>4569</v>
      </c>
      <c r="E2353">
        <v>4382</v>
      </c>
      <c r="F2353">
        <v>187</v>
      </c>
      <c r="G2353">
        <v>4.2674577818347798E-2</v>
      </c>
      <c r="H2353" t="s">
        <v>83</v>
      </c>
    </row>
    <row r="2354" spans="1:8" x14ac:dyDescent="0.25">
      <c r="A2354" s="1">
        <v>43862</v>
      </c>
      <c r="B2354" t="s">
        <v>86</v>
      </c>
      <c r="C2354" t="s">
        <v>9</v>
      </c>
      <c r="D2354">
        <v>1090</v>
      </c>
      <c r="E2354">
        <v>1056</v>
      </c>
      <c r="F2354">
        <v>34</v>
      </c>
      <c r="G2354">
        <v>3.2196969696969703E-2</v>
      </c>
      <c r="H2354" t="s">
        <v>83</v>
      </c>
    </row>
    <row r="2355" spans="1:8" x14ac:dyDescent="0.25">
      <c r="A2355" s="1">
        <v>43862</v>
      </c>
      <c r="B2355" t="s">
        <v>86</v>
      </c>
      <c r="C2355" t="s">
        <v>10</v>
      </c>
      <c r="D2355">
        <v>993</v>
      </c>
      <c r="E2355">
        <v>1070</v>
      </c>
      <c r="F2355">
        <v>-77</v>
      </c>
      <c r="G2355">
        <v>-7.1962616822429895E-2</v>
      </c>
      <c r="H2355" t="s">
        <v>83</v>
      </c>
    </row>
    <row r="2356" spans="1:8" x14ac:dyDescent="0.25">
      <c r="A2356" s="1">
        <v>43862</v>
      </c>
      <c r="B2356" t="s">
        <v>86</v>
      </c>
      <c r="C2356" t="s">
        <v>11</v>
      </c>
      <c r="D2356">
        <v>273</v>
      </c>
      <c r="E2356">
        <v>237</v>
      </c>
      <c r="F2356">
        <v>36</v>
      </c>
      <c r="G2356">
        <v>0.151898734177215</v>
      </c>
      <c r="H2356" t="s">
        <v>83</v>
      </c>
    </row>
    <row r="2357" spans="1:8" x14ac:dyDescent="0.25">
      <c r="A2357" s="1">
        <v>43862</v>
      </c>
      <c r="B2357" t="s">
        <v>86</v>
      </c>
      <c r="C2357" t="s">
        <v>12</v>
      </c>
      <c r="D2357">
        <v>102</v>
      </c>
      <c r="E2357">
        <v>89</v>
      </c>
      <c r="F2357">
        <v>13</v>
      </c>
      <c r="G2357">
        <v>0.14606741573033699</v>
      </c>
      <c r="H2357" t="s">
        <v>83</v>
      </c>
    </row>
    <row r="2358" spans="1:8" x14ac:dyDescent="0.25">
      <c r="A2358" s="1">
        <v>43862</v>
      </c>
      <c r="B2358" t="s">
        <v>86</v>
      </c>
      <c r="C2358" t="s">
        <v>13</v>
      </c>
      <c r="D2358">
        <v>774</v>
      </c>
      <c r="E2358">
        <v>792</v>
      </c>
      <c r="F2358">
        <v>-18</v>
      </c>
      <c r="G2358">
        <v>-2.27272727272727E-2</v>
      </c>
      <c r="H2358" t="s">
        <v>83</v>
      </c>
    </row>
    <row r="2359" spans="1:8" x14ac:dyDescent="0.25">
      <c r="A2359" s="1">
        <v>43862</v>
      </c>
      <c r="B2359" t="s">
        <v>87</v>
      </c>
      <c r="C2359" t="s">
        <v>9</v>
      </c>
      <c r="D2359">
        <v>469</v>
      </c>
      <c r="E2359">
        <v>409</v>
      </c>
      <c r="F2359">
        <v>60</v>
      </c>
      <c r="G2359">
        <v>0.14669926650366699</v>
      </c>
      <c r="H2359" t="s">
        <v>83</v>
      </c>
    </row>
    <row r="2360" spans="1:8" x14ac:dyDescent="0.25">
      <c r="A2360" s="1">
        <v>43862</v>
      </c>
      <c r="B2360" t="s">
        <v>87</v>
      </c>
      <c r="C2360" t="s">
        <v>10</v>
      </c>
      <c r="D2360">
        <v>642</v>
      </c>
      <c r="E2360">
        <v>590</v>
      </c>
      <c r="F2360">
        <v>52</v>
      </c>
      <c r="G2360">
        <v>8.8135593220338995E-2</v>
      </c>
      <c r="H2360" t="s">
        <v>83</v>
      </c>
    </row>
    <row r="2361" spans="1:8" x14ac:dyDescent="0.25">
      <c r="A2361" s="1">
        <v>43862</v>
      </c>
      <c r="B2361" t="s">
        <v>87</v>
      </c>
      <c r="C2361" t="s">
        <v>11</v>
      </c>
      <c r="D2361">
        <v>814</v>
      </c>
      <c r="E2361">
        <v>674</v>
      </c>
      <c r="F2361">
        <v>140</v>
      </c>
      <c r="G2361">
        <v>0.207715133531157</v>
      </c>
      <c r="H2361" t="s">
        <v>83</v>
      </c>
    </row>
    <row r="2362" spans="1:8" x14ac:dyDescent="0.25">
      <c r="A2362" s="1">
        <v>43862</v>
      </c>
      <c r="B2362" t="s">
        <v>87</v>
      </c>
      <c r="C2362" t="s">
        <v>12</v>
      </c>
      <c r="D2362">
        <v>439</v>
      </c>
      <c r="E2362">
        <v>406</v>
      </c>
      <c r="F2362">
        <v>33</v>
      </c>
      <c r="G2362">
        <v>8.1280788177339899E-2</v>
      </c>
      <c r="H2362" t="s">
        <v>83</v>
      </c>
    </row>
    <row r="2363" spans="1:8" x14ac:dyDescent="0.25">
      <c r="A2363" s="1">
        <v>43862</v>
      </c>
      <c r="B2363" t="s">
        <v>87</v>
      </c>
      <c r="C2363" t="s">
        <v>13</v>
      </c>
      <c r="D2363">
        <v>442</v>
      </c>
      <c r="E2363">
        <v>464</v>
      </c>
      <c r="F2363">
        <v>-22</v>
      </c>
      <c r="G2363">
        <v>-4.7413793103448301E-2</v>
      </c>
      <c r="H2363" t="s">
        <v>83</v>
      </c>
    </row>
    <row r="2364" spans="1:8" x14ac:dyDescent="0.25">
      <c r="A2364" s="1">
        <v>43862</v>
      </c>
      <c r="B2364" t="s">
        <v>89</v>
      </c>
      <c r="C2364" t="s">
        <v>9</v>
      </c>
      <c r="D2364">
        <v>431</v>
      </c>
      <c r="E2364">
        <v>501</v>
      </c>
      <c r="F2364">
        <v>-70</v>
      </c>
      <c r="G2364">
        <v>-0.139720558882236</v>
      </c>
      <c r="H2364" t="s">
        <v>83</v>
      </c>
    </row>
    <row r="2365" spans="1:8" x14ac:dyDescent="0.25">
      <c r="A2365" s="1">
        <v>43862</v>
      </c>
      <c r="B2365" t="s">
        <v>89</v>
      </c>
      <c r="C2365" t="s">
        <v>10</v>
      </c>
      <c r="D2365">
        <v>59</v>
      </c>
      <c r="E2365">
        <v>65</v>
      </c>
      <c r="F2365">
        <v>-6</v>
      </c>
      <c r="G2365">
        <v>-9.2307692307692299E-2</v>
      </c>
      <c r="H2365" t="s">
        <v>83</v>
      </c>
    </row>
    <row r="2366" spans="1:8" x14ac:dyDescent="0.25">
      <c r="A2366" s="1">
        <v>43862</v>
      </c>
      <c r="B2366" t="s">
        <v>89</v>
      </c>
      <c r="C2366" t="s">
        <v>11</v>
      </c>
      <c r="D2366">
        <v>133</v>
      </c>
      <c r="E2366">
        <v>148</v>
      </c>
      <c r="F2366">
        <v>-15</v>
      </c>
      <c r="G2366">
        <v>-0.101351351351351</v>
      </c>
      <c r="H2366" t="s">
        <v>83</v>
      </c>
    </row>
    <row r="2367" spans="1:8" x14ac:dyDescent="0.25">
      <c r="A2367" s="1">
        <v>43862</v>
      </c>
      <c r="B2367" t="s">
        <v>89</v>
      </c>
      <c r="C2367" t="s">
        <v>12</v>
      </c>
      <c r="D2367">
        <v>99</v>
      </c>
      <c r="E2367">
        <v>100</v>
      </c>
      <c r="F2367">
        <v>-1</v>
      </c>
      <c r="G2367">
        <v>-0.01</v>
      </c>
      <c r="H2367" t="s">
        <v>83</v>
      </c>
    </row>
    <row r="2368" spans="1:8" x14ac:dyDescent="0.25">
      <c r="A2368" s="1">
        <v>43862</v>
      </c>
      <c r="B2368" t="s">
        <v>89</v>
      </c>
      <c r="C2368" t="s">
        <v>13</v>
      </c>
      <c r="D2368">
        <v>294</v>
      </c>
      <c r="E2368">
        <v>198</v>
      </c>
      <c r="F2368">
        <v>96</v>
      </c>
      <c r="G2368">
        <v>0.48484848484848497</v>
      </c>
      <c r="H2368" t="s">
        <v>83</v>
      </c>
    </row>
    <row r="2369" spans="1:8" x14ac:dyDescent="0.25">
      <c r="A2369" s="1">
        <v>43862</v>
      </c>
      <c r="B2369" t="s">
        <v>90</v>
      </c>
      <c r="C2369" t="s">
        <v>9</v>
      </c>
      <c r="D2369">
        <v>75</v>
      </c>
      <c r="E2369">
        <v>64</v>
      </c>
      <c r="F2369">
        <v>11</v>
      </c>
      <c r="G2369">
        <v>0.171875</v>
      </c>
      <c r="H2369" t="s">
        <v>83</v>
      </c>
    </row>
    <row r="2370" spans="1:8" x14ac:dyDescent="0.25">
      <c r="A2370" s="1">
        <v>43862</v>
      </c>
      <c r="B2370" t="s">
        <v>90</v>
      </c>
      <c r="C2370" t="s">
        <v>10</v>
      </c>
      <c r="D2370">
        <v>80</v>
      </c>
      <c r="E2370">
        <v>79</v>
      </c>
      <c r="F2370">
        <v>1</v>
      </c>
      <c r="G2370">
        <v>1.26582278481013E-2</v>
      </c>
      <c r="H2370" t="s">
        <v>83</v>
      </c>
    </row>
    <row r="2371" spans="1:8" x14ac:dyDescent="0.25">
      <c r="A2371" s="1">
        <v>43862</v>
      </c>
      <c r="B2371" t="s">
        <v>90</v>
      </c>
      <c r="C2371" t="s">
        <v>11</v>
      </c>
      <c r="D2371">
        <v>79</v>
      </c>
      <c r="E2371">
        <v>93</v>
      </c>
      <c r="F2371">
        <v>-14</v>
      </c>
      <c r="G2371">
        <v>-0.15053763440860199</v>
      </c>
      <c r="H2371" t="s">
        <v>83</v>
      </c>
    </row>
    <row r="2372" spans="1:8" x14ac:dyDescent="0.25">
      <c r="A2372" s="1">
        <v>43862</v>
      </c>
      <c r="B2372" t="s">
        <v>90</v>
      </c>
      <c r="C2372" t="s">
        <v>12</v>
      </c>
      <c r="D2372">
        <v>185</v>
      </c>
      <c r="E2372">
        <v>197</v>
      </c>
      <c r="F2372">
        <v>-12</v>
      </c>
      <c r="G2372">
        <v>-6.0913705583756299E-2</v>
      </c>
      <c r="H2372" t="s">
        <v>83</v>
      </c>
    </row>
    <row r="2373" spans="1:8" x14ac:dyDescent="0.25">
      <c r="A2373" s="1">
        <v>43862</v>
      </c>
      <c r="B2373" t="s">
        <v>90</v>
      </c>
      <c r="C2373" t="s">
        <v>13</v>
      </c>
      <c r="D2373">
        <v>519</v>
      </c>
      <c r="E2373">
        <v>459</v>
      </c>
      <c r="F2373">
        <v>60</v>
      </c>
      <c r="G2373">
        <v>0.13071895424836599</v>
      </c>
      <c r="H2373" t="s">
        <v>83</v>
      </c>
    </row>
    <row r="2374" spans="1:8" x14ac:dyDescent="0.25">
      <c r="A2374" s="1">
        <v>43862</v>
      </c>
      <c r="B2374" t="s">
        <v>92</v>
      </c>
      <c r="C2374" t="s">
        <v>9</v>
      </c>
      <c r="D2374">
        <v>543</v>
      </c>
      <c r="E2374">
        <v>467</v>
      </c>
      <c r="F2374">
        <v>76</v>
      </c>
      <c r="G2374">
        <v>0.162740899357602</v>
      </c>
      <c r="H2374" t="s">
        <v>83</v>
      </c>
    </row>
    <row r="2375" spans="1:8" x14ac:dyDescent="0.25">
      <c r="A2375" s="1">
        <v>43862</v>
      </c>
      <c r="B2375" t="s">
        <v>92</v>
      </c>
      <c r="C2375" t="s">
        <v>10</v>
      </c>
      <c r="D2375">
        <v>207</v>
      </c>
      <c r="E2375">
        <v>213</v>
      </c>
      <c r="F2375">
        <v>-6</v>
      </c>
      <c r="G2375">
        <v>-2.8169014084507001E-2</v>
      </c>
      <c r="H2375" t="s">
        <v>83</v>
      </c>
    </row>
    <row r="2376" spans="1:8" x14ac:dyDescent="0.25">
      <c r="A2376" s="1">
        <v>43862</v>
      </c>
      <c r="B2376" t="s">
        <v>92</v>
      </c>
      <c r="C2376" t="s">
        <v>11</v>
      </c>
      <c r="D2376">
        <v>546</v>
      </c>
      <c r="E2376">
        <v>604</v>
      </c>
      <c r="F2376">
        <v>-58</v>
      </c>
      <c r="G2376">
        <v>-9.6026490066225198E-2</v>
      </c>
      <c r="H2376" t="s">
        <v>83</v>
      </c>
    </row>
    <row r="2377" spans="1:8" x14ac:dyDescent="0.25">
      <c r="A2377" s="1">
        <v>43862</v>
      </c>
      <c r="B2377" t="s">
        <v>92</v>
      </c>
      <c r="C2377" t="s">
        <v>12</v>
      </c>
      <c r="D2377">
        <v>1093</v>
      </c>
      <c r="E2377">
        <v>1177</v>
      </c>
      <c r="F2377">
        <v>-84</v>
      </c>
      <c r="G2377">
        <v>-7.1367884451996599E-2</v>
      </c>
      <c r="H2377" t="s">
        <v>83</v>
      </c>
    </row>
    <row r="2378" spans="1:8" x14ac:dyDescent="0.25">
      <c r="A2378" s="1">
        <v>43862</v>
      </c>
      <c r="B2378" t="s">
        <v>92</v>
      </c>
      <c r="C2378" t="s">
        <v>13</v>
      </c>
      <c r="D2378">
        <v>276</v>
      </c>
      <c r="E2378">
        <v>256</v>
      </c>
      <c r="F2378">
        <v>20</v>
      </c>
      <c r="G2378">
        <v>7.8125E-2</v>
      </c>
      <c r="H2378" t="s">
        <v>83</v>
      </c>
    </row>
    <row r="2379" spans="1:8" x14ac:dyDescent="0.25">
      <c r="A2379" s="1">
        <v>43862</v>
      </c>
      <c r="B2379" t="s">
        <v>93</v>
      </c>
      <c r="C2379" t="s">
        <v>9</v>
      </c>
      <c r="D2379">
        <v>467</v>
      </c>
      <c r="E2379">
        <v>416</v>
      </c>
      <c r="F2379">
        <v>51</v>
      </c>
      <c r="G2379">
        <v>0.12259615384615399</v>
      </c>
      <c r="H2379" t="s">
        <v>83</v>
      </c>
    </row>
    <row r="2380" spans="1:8" x14ac:dyDescent="0.25">
      <c r="A2380" s="1">
        <v>43862</v>
      </c>
      <c r="B2380" t="s">
        <v>93</v>
      </c>
      <c r="C2380" t="s">
        <v>10</v>
      </c>
      <c r="D2380">
        <v>206</v>
      </c>
      <c r="E2380">
        <v>186</v>
      </c>
      <c r="F2380">
        <v>20</v>
      </c>
      <c r="G2380">
        <v>0.10752688172043</v>
      </c>
      <c r="H2380" t="s">
        <v>83</v>
      </c>
    </row>
    <row r="2381" spans="1:8" x14ac:dyDescent="0.25">
      <c r="A2381" s="1">
        <v>43862</v>
      </c>
      <c r="B2381" t="s">
        <v>93</v>
      </c>
      <c r="C2381" t="s">
        <v>11</v>
      </c>
      <c r="D2381">
        <v>44</v>
      </c>
      <c r="E2381">
        <v>32</v>
      </c>
      <c r="F2381">
        <v>12</v>
      </c>
      <c r="G2381">
        <v>0.375</v>
      </c>
      <c r="H2381" t="s">
        <v>83</v>
      </c>
    </row>
    <row r="2382" spans="1:8" x14ac:dyDescent="0.25">
      <c r="A2382" s="1">
        <v>43862</v>
      </c>
      <c r="B2382" t="s">
        <v>93</v>
      </c>
      <c r="C2382" t="s">
        <v>12</v>
      </c>
      <c r="D2382">
        <v>10</v>
      </c>
      <c r="E2382">
        <v>24</v>
      </c>
      <c r="F2382">
        <v>-14</v>
      </c>
      <c r="G2382">
        <v>-0.58333333333333304</v>
      </c>
      <c r="H2382" t="s">
        <v>83</v>
      </c>
    </row>
    <row r="2383" spans="1:8" x14ac:dyDescent="0.25">
      <c r="A2383" s="1">
        <v>43862</v>
      </c>
      <c r="B2383" t="s">
        <v>93</v>
      </c>
      <c r="C2383" t="s">
        <v>13</v>
      </c>
      <c r="D2383">
        <v>261</v>
      </c>
      <c r="E2383">
        <v>271</v>
      </c>
      <c r="F2383">
        <v>-10</v>
      </c>
      <c r="G2383">
        <v>-3.6900369003690002E-2</v>
      </c>
      <c r="H2383" t="s">
        <v>83</v>
      </c>
    </row>
    <row r="2384" spans="1:8" x14ac:dyDescent="0.25">
      <c r="A2384" s="1">
        <v>43862</v>
      </c>
      <c r="B2384" t="s">
        <v>94</v>
      </c>
      <c r="C2384" t="s">
        <v>9</v>
      </c>
      <c r="D2384">
        <v>46</v>
      </c>
      <c r="E2384">
        <v>58</v>
      </c>
      <c r="F2384">
        <v>-12</v>
      </c>
      <c r="G2384">
        <v>-0.20689655172413801</v>
      </c>
      <c r="H2384" t="s">
        <v>83</v>
      </c>
    </row>
    <row r="2385" spans="1:8" x14ac:dyDescent="0.25">
      <c r="A2385" s="1">
        <v>43862</v>
      </c>
      <c r="B2385" t="s">
        <v>94</v>
      </c>
      <c r="C2385" t="s">
        <v>10</v>
      </c>
      <c r="D2385">
        <v>154</v>
      </c>
      <c r="E2385">
        <v>125</v>
      </c>
      <c r="F2385">
        <v>29</v>
      </c>
      <c r="G2385">
        <v>0.23200000000000001</v>
      </c>
      <c r="H2385" t="s">
        <v>83</v>
      </c>
    </row>
    <row r="2386" spans="1:8" x14ac:dyDescent="0.25">
      <c r="A2386" s="1">
        <v>43862</v>
      </c>
      <c r="B2386" t="s">
        <v>94</v>
      </c>
      <c r="C2386" t="s">
        <v>11</v>
      </c>
      <c r="D2386">
        <v>218</v>
      </c>
      <c r="E2386">
        <v>201</v>
      </c>
      <c r="F2386">
        <v>17</v>
      </c>
      <c r="G2386">
        <v>8.45771144278607E-2</v>
      </c>
      <c r="H2386" t="s">
        <v>83</v>
      </c>
    </row>
    <row r="2387" spans="1:8" x14ac:dyDescent="0.25">
      <c r="A2387" s="1">
        <v>43862</v>
      </c>
      <c r="B2387" t="s">
        <v>94</v>
      </c>
      <c r="C2387" t="s">
        <v>12</v>
      </c>
      <c r="D2387">
        <v>300</v>
      </c>
      <c r="E2387">
        <v>234</v>
      </c>
      <c r="F2387">
        <v>66</v>
      </c>
      <c r="G2387">
        <v>0.28205128205128199</v>
      </c>
      <c r="H2387" t="s">
        <v>83</v>
      </c>
    </row>
    <row r="2388" spans="1:8" x14ac:dyDescent="0.25">
      <c r="A2388" s="1">
        <v>43862</v>
      </c>
      <c r="B2388" t="s">
        <v>94</v>
      </c>
      <c r="C2388" t="s">
        <v>13</v>
      </c>
      <c r="D2388">
        <v>252</v>
      </c>
      <c r="E2388">
        <v>240</v>
      </c>
      <c r="F2388">
        <v>12</v>
      </c>
      <c r="G2388">
        <v>0.05</v>
      </c>
      <c r="H2388" t="s">
        <v>83</v>
      </c>
    </row>
    <row r="2389" spans="1:8" x14ac:dyDescent="0.25">
      <c r="A2389" s="1">
        <v>43862</v>
      </c>
      <c r="B2389" t="s">
        <v>95</v>
      </c>
      <c r="C2389" t="s">
        <v>9</v>
      </c>
      <c r="D2389">
        <v>1068</v>
      </c>
      <c r="E2389">
        <v>1037</v>
      </c>
      <c r="F2389">
        <v>31</v>
      </c>
      <c r="G2389">
        <v>2.9893924783027999E-2</v>
      </c>
      <c r="H2389" t="s">
        <v>83</v>
      </c>
    </row>
    <row r="2390" spans="1:8" x14ac:dyDescent="0.25">
      <c r="A2390" s="1">
        <v>43862</v>
      </c>
      <c r="B2390" t="s">
        <v>95</v>
      </c>
      <c r="C2390" t="s">
        <v>10</v>
      </c>
      <c r="D2390">
        <v>443</v>
      </c>
      <c r="E2390">
        <v>460</v>
      </c>
      <c r="F2390">
        <v>-17</v>
      </c>
      <c r="G2390">
        <v>-3.6956521739130402E-2</v>
      </c>
      <c r="H2390" t="s">
        <v>83</v>
      </c>
    </row>
    <row r="2391" spans="1:8" x14ac:dyDescent="0.25">
      <c r="A2391" s="1">
        <v>43862</v>
      </c>
      <c r="B2391" t="s">
        <v>95</v>
      </c>
      <c r="C2391" t="s">
        <v>11</v>
      </c>
      <c r="D2391">
        <v>836</v>
      </c>
      <c r="E2391">
        <v>866</v>
      </c>
      <c r="F2391">
        <v>-30</v>
      </c>
      <c r="G2391">
        <v>-3.4642032332563501E-2</v>
      </c>
      <c r="H2391" t="s">
        <v>83</v>
      </c>
    </row>
    <row r="2392" spans="1:8" x14ac:dyDescent="0.25">
      <c r="A2392" s="1">
        <v>43862</v>
      </c>
      <c r="B2392" t="s">
        <v>95</v>
      </c>
      <c r="C2392" t="s">
        <v>12</v>
      </c>
      <c r="D2392">
        <v>449</v>
      </c>
      <c r="E2392">
        <v>426</v>
      </c>
      <c r="F2392">
        <v>23</v>
      </c>
      <c r="G2392">
        <v>5.39906103286385E-2</v>
      </c>
      <c r="H2392" t="s">
        <v>83</v>
      </c>
    </row>
    <row r="2393" spans="1:8" x14ac:dyDescent="0.25">
      <c r="A2393" s="1">
        <v>43862</v>
      </c>
      <c r="B2393" t="s">
        <v>95</v>
      </c>
      <c r="C2393" t="s">
        <v>13</v>
      </c>
      <c r="D2393">
        <v>933</v>
      </c>
      <c r="E2393">
        <v>887</v>
      </c>
      <c r="F2393">
        <v>46</v>
      </c>
      <c r="G2393">
        <v>5.1860202931228901E-2</v>
      </c>
      <c r="H2393" t="s">
        <v>83</v>
      </c>
    </row>
    <row r="2394" spans="1:8" x14ac:dyDescent="0.25">
      <c r="A2394" s="1">
        <v>43862</v>
      </c>
      <c r="B2394" t="s">
        <v>96</v>
      </c>
      <c r="C2394" t="s">
        <v>9</v>
      </c>
      <c r="D2394">
        <v>33</v>
      </c>
      <c r="E2394">
        <v>32</v>
      </c>
      <c r="F2394">
        <v>1</v>
      </c>
      <c r="G2394">
        <v>3.125E-2</v>
      </c>
      <c r="H2394" t="s">
        <v>83</v>
      </c>
    </row>
    <row r="2395" spans="1:8" x14ac:dyDescent="0.25">
      <c r="A2395" s="1">
        <v>43862</v>
      </c>
      <c r="B2395" t="s">
        <v>96</v>
      </c>
      <c r="C2395" t="s">
        <v>10</v>
      </c>
      <c r="D2395">
        <v>53</v>
      </c>
      <c r="E2395">
        <v>48</v>
      </c>
      <c r="F2395">
        <v>5</v>
      </c>
      <c r="G2395">
        <v>0.104166666666667</v>
      </c>
      <c r="H2395" t="s">
        <v>83</v>
      </c>
    </row>
    <row r="2396" spans="1:8" x14ac:dyDescent="0.25">
      <c r="A2396" s="1">
        <v>43862</v>
      </c>
      <c r="B2396" t="s">
        <v>96</v>
      </c>
      <c r="C2396" t="s">
        <v>11</v>
      </c>
      <c r="D2396">
        <v>64</v>
      </c>
      <c r="E2396">
        <v>55</v>
      </c>
      <c r="F2396">
        <v>9</v>
      </c>
      <c r="G2396">
        <v>0.163636363636364</v>
      </c>
      <c r="H2396" t="s">
        <v>83</v>
      </c>
    </row>
    <row r="2397" spans="1:8" x14ac:dyDescent="0.25">
      <c r="A2397" s="1">
        <v>43862</v>
      </c>
      <c r="B2397" t="s">
        <v>96</v>
      </c>
      <c r="C2397" t="s">
        <v>12</v>
      </c>
      <c r="D2397">
        <v>203</v>
      </c>
      <c r="E2397">
        <v>206</v>
      </c>
      <c r="F2397">
        <v>-3</v>
      </c>
      <c r="G2397">
        <v>-1.45631067961165E-2</v>
      </c>
      <c r="H2397" t="s">
        <v>83</v>
      </c>
    </row>
    <row r="2398" spans="1:8" x14ac:dyDescent="0.25">
      <c r="A2398" s="1">
        <v>43862</v>
      </c>
      <c r="B2398" t="s">
        <v>96</v>
      </c>
      <c r="C2398" t="s">
        <v>13</v>
      </c>
      <c r="D2398">
        <v>235</v>
      </c>
      <c r="E2398">
        <v>233</v>
      </c>
      <c r="F2398">
        <v>2</v>
      </c>
      <c r="G2398">
        <v>8.58369098712446E-3</v>
      </c>
      <c r="H2398" t="s">
        <v>83</v>
      </c>
    </row>
    <row r="2399" spans="1:8" x14ac:dyDescent="0.25">
      <c r="A2399" s="1">
        <v>43862</v>
      </c>
      <c r="B2399" t="s">
        <v>97</v>
      </c>
      <c r="C2399" t="s">
        <v>9</v>
      </c>
      <c r="D2399">
        <v>370</v>
      </c>
      <c r="E2399">
        <v>399</v>
      </c>
      <c r="F2399">
        <v>-29</v>
      </c>
      <c r="G2399">
        <v>-7.2681704260651597E-2</v>
      </c>
      <c r="H2399" t="s">
        <v>83</v>
      </c>
    </row>
    <row r="2400" spans="1:8" x14ac:dyDescent="0.25">
      <c r="A2400" s="1">
        <v>43862</v>
      </c>
      <c r="B2400" t="s">
        <v>97</v>
      </c>
      <c r="C2400" t="s">
        <v>10</v>
      </c>
      <c r="D2400">
        <v>201</v>
      </c>
      <c r="E2400">
        <v>172</v>
      </c>
      <c r="F2400">
        <v>29</v>
      </c>
      <c r="G2400">
        <v>0.168604651162791</v>
      </c>
      <c r="H2400" t="s">
        <v>83</v>
      </c>
    </row>
    <row r="2401" spans="1:8" x14ac:dyDescent="0.25">
      <c r="A2401" s="1">
        <v>43862</v>
      </c>
      <c r="B2401" t="s">
        <v>97</v>
      </c>
      <c r="C2401" t="s">
        <v>11</v>
      </c>
      <c r="D2401">
        <v>168</v>
      </c>
      <c r="E2401">
        <v>173</v>
      </c>
      <c r="F2401">
        <v>-5</v>
      </c>
      <c r="G2401">
        <v>-2.8901734104046201E-2</v>
      </c>
      <c r="H2401" t="s">
        <v>83</v>
      </c>
    </row>
    <row r="2402" spans="1:8" x14ac:dyDescent="0.25">
      <c r="A2402" s="1">
        <v>43862</v>
      </c>
      <c r="B2402" t="s">
        <v>97</v>
      </c>
      <c r="C2402" t="s">
        <v>12</v>
      </c>
      <c r="D2402">
        <v>86</v>
      </c>
      <c r="E2402">
        <v>99</v>
      </c>
      <c r="F2402">
        <v>-13</v>
      </c>
      <c r="G2402">
        <v>-0.13131313131313099</v>
      </c>
      <c r="H2402" t="s">
        <v>83</v>
      </c>
    </row>
    <row r="2403" spans="1:8" x14ac:dyDescent="0.25">
      <c r="A2403" s="1">
        <v>43862</v>
      </c>
      <c r="B2403" t="s">
        <v>97</v>
      </c>
      <c r="C2403" t="s">
        <v>13</v>
      </c>
      <c r="D2403">
        <v>583</v>
      </c>
      <c r="E2403">
        <v>582</v>
      </c>
      <c r="F2403">
        <v>1</v>
      </c>
      <c r="G2403">
        <v>1.7182130584192401E-3</v>
      </c>
      <c r="H2403" t="s">
        <v>83</v>
      </c>
    </row>
    <row r="2404" spans="1:8" x14ac:dyDescent="0.25">
      <c r="A2404" s="1">
        <v>43891</v>
      </c>
      <c r="B2404" t="s">
        <v>81</v>
      </c>
      <c r="C2404" t="s">
        <v>9</v>
      </c>
      <c r="D2404">
        <v>5214</v>
      </c>
      <c r="E2404">
        <v>4962.5714285714303</v>
      </c>
      <c r="F2404">
        <v>251.42857142857201</v>
      </c>
      <c r="G2404">
        <v>5.06649778340722E-2</v>
      </c>
      <c r="H2404" t="s">
        <v>83</v>
      </c>
    </row>
    <row r="2405" spans="1:8" x14ac:dyDescent="0.25">
      <c r="A2405" s="1">
        <v>43891</v>
      </c>
      <c r="B2405" t="s">
        <v>81</v>
      </c>
      <c r="C2405" t="s">
        <v>10</v>
      </c>
      <c r="D2405">
        <v>3183</v>
      </c>
      <c r="E2405">
        <v>3318.8571428571399</v>
      </c>
      <c r="F2405">
        <v>-135.857142857143</v>
      </c>
      <c r="G2405">
        <v>-4.0934917355371997E-2</v>
      </c>
      <c r="H2405" t="s">
        <v>83</v>
      </c>
    </row>
    <row r="2406" spans="1:8" x14ac:dyDescent="0.25">
      <c r="A2406" s="1">
        <v>43891</v>
      </c>
      <c r="B2406" t="s">
        <v>81</v>
      </c>
      <c r="C2406" t="s">
        <v>11</v>
      </c>
      <c r="D2406">
        <v>3320</v>
      </c>
      <c r="E2406">
        <v>3320.9523809523798</v>
      </c>
      <c r="F2406">
        <v>-0.95238095238119103</v>
      </c>
      <c r="G2406">
        <v>-2.8677946659026401E-4</v>
      </c>
      <c r="H2406" t="s">
        <v>83</v>
      </c>
    </row>
    <row r="2407" spans="1:8" x14ac:dyDescent="0.25">
      <c r="A2407" s="1">
        <v>43891</v>
      </c>
      <c r="B2407" t="s">
        <v>81</v>
      </c>
      <c r="C2407" t="s">
        <v>12</v>
      </c>
      <c r="D2407">
        <v>3184</v>
      </c>
      <c r="E2407">
        <v>3222.4761904761899</v>
      </c>
      <c r="F2407">
        <v>-38.476190476190801</v>
      </c>
      <c r="G2407">
        <v>-1.19399456200498E-2</v>
      </c>
      <c r="H2407" t="s">
        <v>83</v>
      </c>
    </row>
    <row r="2408" spans="1:8" x14ac:dyDescent="0.25">
      <c r="A2408" s="1">
        <v>43891</v>
      </c>
      <c r="B2408" t="s">
        <v>81</v>
      </c>
      <c r="C2408" t="s">
        <v>13</v>
      </c>
      <c r="D2408">
        <v>4939</v>
      </c>
      <c r="E2408">
        <v>4854.6666666666697</v>
      </c>
      <c r="F2408">
        <v>84.333333333333002</v>
      </c>
      <c r="G2408">
        <v>1.7371601208459101E-2</v>
      </c>
      <c r="H2408" t="s">
        <v>83</v>
      </c>
    </row>
    <row r="2409" spans="1:8" x14ac:dyDescent="0.25">
      <c r="A2409" s="1">
        <v>43891</v>
      </c>
      <c r="B2409" t="s">
        <v>86</v>
      </c>
      <c r="C2409" t="s">
        <v>9</v>
      </c>
      <c r="D2409">
        <v>1219</v>
      </c>
      <c r="E2409">
        <v>1255.0476190476199</v>
      </c>
      <c r="F2409">
        <v>-36.047619047619001</v>
      </c>
      <c r="G2409">
        <v>-2.8722112611929002E-2</v>
      </c>
      <c r="H2409" t="s">
        <v>83</v>
      </c>
    </row>
    <row r="2410" spans="1:8" x14ac:dyDescent="0.25">
      <c r="A2410" s="1">
        <v>43891</v>
      </c>
      <c r="B2410" t="s">
        <v>86</v>
      </c>
      <c r="C2410" t="s">
        <v>10</v>
      </c>
      <c r="D2410">
        <v>1065</v>
      </c>
      <c r="E2410">
        <v>1198.4761904761899</v>
      </c>
      <c r="F2410">
        <v>-133.47619047619099</v>
      </c>
      <c r="G2410">
        <v>-0.111371582962492</v>
      </c>
      <c r="H2410" t="s">
        <v>83</v>
      </c>
    </row>
    <row r="2411" spans="1:8" x14ac:dyDescent="0.25">
      <c r="A2411" s="1">
        <v>43891</v>
      </c>
      <c r="B2411" t="s">
        <v>86</v>
      </c>
      <c r="C2411" t="s">
        <v>11</v>
      </c>
      <c r="D2411">
        <v>296</v>
      </c>
      <c r="E2411">
        <v>269.23809523809501</v>
      </c>
      <c r="F2411">
        <v>26.761904761904798</v>
      </c>
      <c r="G2411">
        <v>9.9398655818889306E-2</v>
      </c>
      <c r="H2411" t="s">
        <v>83</v>
      </c>
    </row>
    <row r="2412" spans="1:8" x14ac:dyDescent="0.25">
      <c r="A2412" s="1">
        <v>43891</v>
      </c>
      <c r="B2412" t="s">
        <v>86</v>
      </c>
      <c r="C2412" t="s">
        <v>12</v>
      </c>
      <c r="D2412">
        <v>88</v>
      </c>
      <c r="E2412">
        <v>98.476190476190496</v>
      </c>
      <c r="F2412">
        <v>-10.476190476190499</v>
      </c>
      <c r="G2412">
        <v>-0.10638297872340401</v>
      </c>
      <c r="H2412" t="s">
        <v>83</v>
      </c>
    </row>
    <row r="2413" spans="1:8" x14ac:dyDescent="0.25">
      <c r="A2413" s="1">
        <v>43891</v>
      </c>
      <c r="B2413" t="s">
        <v>86</v>
      </c>
      <c r="C2413" t="s">
        <v>13</v>
      </c>
      <c r="D2413">
        <v>910</v>
      </c>
      <c r="E2413">
        <v>865.33333333333303</v>
      </c>
      <c r="F2413">
        <v>44.6666666666666</v>
      </c>
      <c r="G2413">
        <v>5.1617873651771902E-2</v>
      </c>
      <c r="H2413" t="s">
        <v>83</v>
      </c>
    </row>
    <row r="2414" spans="1:8" x14ac:dyDescent="0.25">
      <c r="A2414" s="1">
        <v>43891</v>
      </c>
      <c r="B2414" t="s">
        <v>87</v>
      </c>
      <c r="C2414" t="s">
        <v>9</v>
      </c>
      <c r="D2414">
        <v>544</v>
      </c>
      <c r="E2414">
        <v>509.142857142857</v>
      </c>
      <c r="F2414">
        <v>34.857142857142797</v>
      </c>
      <c r="G2414">
        <v>6.8462401795735095E-2</v>
      </c>
      <c r="H2414" t="s">
        <v>83</v>
      </c>
    </row>
    <row r="2415" spans="1:8" x14ac:dyDescent="0.25">
      <c r="A2415" s="1">
        <v>43891</v>
      </c>
      <c r="B2415" t="s">
        <v>87</v>
      </c>
      <c r="C2415" t="s">
        <v>10</v>
      </c>
      <c r="D2415">
        <v>653</v>
      </c>
      <c r="E2415">
        <v>609.71428571428601</v>
      </c>
      <c r="F2415">
        <v>43.285714285714199</v>
      </c>
      <c r="G2415">
        <v>7.0993439550140494E-2</v>
      </c>
      <c r="H2415" t="s">
        <v>83</v>
      </c>
    </row>
    <row r="2416" spans="1:8" x14ac:dyDescent="0.25">
      <c r="A2416" s="1">
        <v>43891</v>
      </c>
      <c r="B2416" t="s">
        <v>87</v>
      </c>
      <c r="C2416" t="s">
        <v>11</v>
      </c>
      <c r="D2416">
        <v>806</v>
      </c>
      <c r="E2416">
        <v>752.19047619047603</v>
      </c>
      <c r="F2416">
        <v>53.809523809523697</v>
      </c>
      <c r="G2416">
        <v>7.1537097999493399E-2</v>
      </c>
      <c r="H2416" t="s">
        <v>83</v>
      </c>
    </row>
    <row r="2417" spans="1:8" x14ac:dyDescent="0.25">
      <c r="A2417" s="1">
        <v>43891</v>
      </c>
      <c r="B2417" t="s">
        <v>87</v>
      </c>
      <c r="C2417" t="s">
        <v>12</v>
      </c>
      <c r="D2417">
        <v>469</v>
      </c>
      <c r="E2417">
        <v>443.142857142857</v>
      </c>
      <c r="F2417">
        <v>25.857142857142801</v>
      </c>
      <c r="G2417">
        <v>5.8349451966473197E-2</v>
      </c>
      <c r="H2417" t="s">
        <v>83</v>
      </c>
    </row>
    <row r="2418" spans="1:8" x14ac:dyDescent="0.25">
      <c r="A2418" s="1">
        <v>43891</v>
      </c>
      <c r="B2418" t="s">
        <v>87</v>
      </c>
      <c r="C2418" t="s">
        <v>13</v>
      </c>
      <c r="D2418">
        <v>477</v>
      </c>
      <c r="E2418">
        <v>495.52380952380997</v>
      </c>
      <c r="F2418">
        <v>-18.5238095238096</v>
      </c>
      <c r="G2418">
        <v>-3.7382279454161199E-2</v>
      </c>
      <c r="H2418" t="s">
        <v>83</v>
      </c>
    </row>
    <row r="2419" spans="1:8" x14ac:dyDescent="0.25">
      <c r="A2419" s="1">
        <v>43891</v>
      </c>
      <c r="B2419" t="s">
        <v>89</v>
      </c>
      <c r="C2419" t="s">
        <v>9</v>
      </c>
      <c r="D2419">
        <v>483</v>
      </c>
      <c r="E2419">
        <v>519.61904761904805</v>
      </c>
      <c r="F2419">
        <v>-36.619047619047599</v>
      </c>
      <c r="G2419">
        <v>-7.0472873900293206E-2</v>
      </c>
      <c r="H2419" t="s">
        <v>83</v>
      </c>
    </row>
    <row r="2420" spans="1:8" x14ac:dyDescent="0.25">
      <c r="A2420" s="1">
        <v>43891</v>
      </c>
      <c r="B2420" t="s">
        <v>89</v>
      </c>
      <c r="C2420" t="s">
        <v>10</v>
      </c>
      <c r="D2420">
        <v>60</v>
      </c>
      <c r="E2420">
        <v>62.857142857142897</v>
      </c>
      <c r="F2420">
        <v>-2.8571428571428599</v>
      </c>
      <c r="G2420">
        <v>-4.5454545454545497E-2</v>
      </c>
      <c r="H2420" t="s">
        <v>83</v>
      </c>
    </row>
    <row r="2421" spans="1:8" x14ac:dyDescent="0.25">
      <c r="A2421" s="1">
        <v>43891</v>
      </c>
      <c r="B2421" t="s">
        <v>89</v>
      </c>
      <c r="C2421" t="s">
        <v>11</v>
      </c>
      <c r="D2421">
        <v>151</v>
      </c>
      <c r="E2421">
        <v>173.90476190476201</v>
      </c>
      <c r="F2421">
        <v>-22.904761904761902</v>
      </c>
      <c r="G2421">
        <v>-0.13170865279298999</v>
      </c>
      <c r="H2421" t="s">
        <v>83</v>
      </c>
    </row>
    <row r="2422" spans="1:8" x14ac:dyDescent="0.25">
      <c r="A2422" s="1">
        <v>43891</v>
      </c>
      <c r="B2422" t="s">
        <v>89</v>
      </c>
      <c r="C2422" t="s">
        <v>12</v>
      </c>
      <c r="D2422">
        <v>104</v>
      </c>
      <c r="E2422">
        <v>128.857142857143</v>
      </c>
      <c r="F2422">
        <v>-24.8571428571429</v>
      </c>
      <c r="G2422">
        <v>-0.19290465631928999</v>
      </c>
      <c r="H2422" t="s">
        <v>83</v>
      </c>
    </row>
    <row r="2423" spans="1:8" x14ac:dyDescent="0.25">
      <c r="A2423" s="1">
        <v>43891</v>
      </c>
      <c r="B2423" t="s">
        <v>89</v>
      </c>
      <c r="C2423" t="s">
        <v>13</v>
      </c>
      <c r="D2423">
        <v>267</v>
      </c>
      <c r="E2423">
        <v>211.61904761904799</v>
      </c>
      <c r="F2423">
        <v>55.380952380952401</v>
      </c>
      <c r="G2423">
        <v>0.26170117011701199</v>
      </c>
      <c r="H2423" t="s">
        <v>83</v>
      </c>
    </row>
    <row r="2424" spans="1:8" x14ac:dyDescent="0.25">
      <c r="A2424" s="1">
        <v>43891</v>
      </c>
      <c r="B2424" t="s">
        <v>90</v>
      </c>
      <c r="C2424" t="s">
        <v>9</v>
      </c>
      <c r="D2424">
        <v>81</v>
      </c>
      <c r="E2424">
        <v>84.857142857142904</v>
      </c>
      <c r="F2424">
        <v>-3.8571428571428599</v>
      </c>
      <c r="G2424">
        <v>-4.5454545454545497E-2</v>
      </c>
      <c r="H2424" t="s">
        <v>83</v>
      </c>
    </row>
    <row r="2425" spans="1:8" x14ac:dyDescent="0.25">
      <c r="A2425" s="1">
        <v>43891</v>
      </c>
      <c r="B2425" t="s">
        <v>90</v>
      </c>
      <c r="C2425" t="s">
        <v>10</v>
      </c>
      <c r="D2425">
        <v>83</v>
      </c>
      <c r="E2425">
        <v>88</v>
      </c>
      <c r="F2425">
        <v>-5</v>
      </c>
      <c r="G2425">
        <v>-5.6818181818181802E-2</v>
      </c>
      <c r="H2425" t="s">
        <v>83</v>
      </c>
    </row>
    <row r="2426" spans="1:8" x14ac:dyDescent="0.25">
      <c r="A2426" s="1">
        <v>43891</v>
      </c>
      <c r="B2426" t="s">
        <v>90</v>
      </c>
      <c r="C2426" t="s">
        <v>11</v>
      </c>
      <c r="D2426">
        <v>82</v>
      </c>
      <c r="E2426">
        <v>104.761904761905</v>
      </c>
      <c r="F2426">
        <v>-22.761904761904798</v>
      </c>
      <c r="G2426">
        <v>-0.21727272727272701</v>
      </c>
      <c r="H2426" t="s">
        <v>83</v>
      </c>
    </row>
    <row r="2427" spans="1:8" x14ac:dyDescent="0.25">
      <c r="A2427" s="1">
        <v>43891</v>
      </c>
      <c r="B2427" t="s">
        <v>90</v>
      </c>
      <c r="C2427" t="s">
        <v>12</v>
      </c>
      <c r="D2427">
        <v>198</v>
      </c>
      <c r="E2427">
        <v>231.52380952381</v>
      </c>
      <c r="F2427">
        <v>-33.523809523809497</v>
      </c>
      <c r="G2427">
        <v>-0.144796380090498</v>
      </c>
      <c r="H2427" t="s">
        <v>83</v>
      </c>
    </row>
    <row r="2428" spans="1:8" x14ac:dyDescent="0.25">
      <c r="A2428" s="1">
        <v>43891</v>
      </c>
      <c r="B2428" t="s">
        <v>90</v>
      </c>
      <c r="C2428" t="s">
        <v>13</v>
      </c>
      <c r="D2428">
        <v>540</v>
      </c>
      <c r="E2428">
        <v>550</v>
      </c>
      <c r="F2428">
        <v>-10</v>
      </c>
      <c r="G2428">
        <v>-1.8181818181818198E-2</v>
      </c>
      <c r="H2428" t="s">
        <v>83</v>
      </c>
    </row>
    <row r="2429" spans="1:8" x14ac:dyDescent="0.25">
      <c r="A2429" s="1">
        <v>43891</v>
      </c>
      <c r="B2429" t="s">
        <v>92</v>
      </c>
      <c r="C2429" t="s">
        <v>9</v>
      </c>
      <c r="D2429">
        <v>661</v>
      </c>
      <c r="E2429">
        <v>557.33333333333303</v>
      </c>
      <c r="F2429">
        <v>103.666666666667</v>
      </c>
      <c r="G2429">
        <v>0.18600478468899501</v>
      </c>
      <c r="H2429" t="s">
        <v>83</v>
      </c>
    </row>
    <row r="2430" spans="1:8" x14ac:dyDescent="0.25">
      <c r="A2430" s="1">
        <v>43891</v>
      </c>
      <c r="B2430" t="s">
        <v>92</v>
      </c>
      <c r="C2430" t="s">
        <v>10</v>
      </c>
      <c r="D2430">
        <v>250</v>
      </c>
      <c r="E2430">
        <v>244.09523809523799</v>
      </c>
      <c r="F2430">
        <v>5.9047619047618998</v>
      </c>
      <c r="G2430">
        <v>2.4190401872805301E-2</v>
      </c>
      <c r="H2430" t="s">
        <v>83</v>
      </c>
    </row>
    <row r="2431" spans="1:8" x14ac:dyDescent="0.25">
      <c r="A2431" s="1">
        <v>43891</v>
      </c>
      <c r="B2431" t="s">
        <v>92</v>
      </c>
      <c r="C2431" t="s">
        <v>11</v>
      </c>
      <c r="D2431">
        <v>630</v>
      </c>
      <c r="E2431">
        <v>641.142857142857</v>
      </c>
      <c r="F2431">
        <v>-11.142857142857199</v>
      </c>
      <c r="G2431">
        <v>-1.73796791443852E-2</v>
      </c>
      <c r="H2431" t="s">
        <v>83</v>
      </c>
    </row>
    <row r="2432" spans="1:8" x14ac:dyDescent="0.25">
      <c r="A2432" s="1">
        <v>43891</v>
      </c>
      <c r="B2432" t="s">
        <v>92</v>
      </c>
      <c r="C2432" t="s">
        <v>12</v>
      </c>
      <c r="D2432">
        <v>1249</v>
      </c>
      <c r="E2432">
        <v>1203.7142857142901</v>
      </c>
      <c r="F2432">
        <v>45.285714285714199</v>
      </c>
      <c r="G2432">
        <v>3.7621647282221601E-2</v>
      </c>
      <c r="H2432" t="s">
        <v>83</v>
      </c>
    </row>
    <row r="2433" spans="1:8" x14ac:dyDescent="0.25">
      <c r="A2433" s="1">
        <v>43891</v>
      </c>
      <c r="B2433" t="s">
        <v>92</v>
      </c>
      <c r="C2433" t="s">
        <v>13</v>
      </c>
      <c r="D2433">
        <v>283</v>
      </c>
      <c r="E2433">
        <v>265.04761904761898</v>
      </c>
      <c r="F2433">
        <v>17.952380952380999</v>
      </c>
      <c r="G2433">
        <v>6.7732662594322701E-2</v>
      </c>
      <c r="H2433" t="s">
        <v>83</v>
      </c>
    </row>
    <row r="2434" spans="1:8" x14ac:dyDescent="0.25">
      <c r="A2434" s="1">
        <v>43891</v>
      </c>
      <c r="B2434" t="s">
        <v>93</v>
      </c>
      <c r="C2434" t="s">
        <v>9</v>
      </c>
      <c r="D2434">
        <v>543</v>
      </c>
      <c r="E2434">
        <v>517.52380952380997</v>
      </c>
      <c r="F2434">
        <v>25.476190476190499</v>
      </c>
      <c r="G2434">
        <v>4.92270887007729E-2</v>
      </c>
      <c r="H2434" t="s">
        <v>83</v>
      </c>
    </row>
    <row r="2435" spans="1:8" x14ac:dyDescent="0.25">
      <c r="A2435" s="1">
        <v>43891</v>
      </c>
      <c r="B2435" t="s">
        <v>93</v>
      </c>
      <c r="C2435" t="s">
        <v>10</v>
      </c>
      <c r="D2435">
        <v>235</v>
      </c>
      <c r="E2435">
        <v>199.04761904761901</v>
      </c>
      <c r="F2435">
        <v>35.952380952380899</v>
      </c>
      <c r="G2435">
        <v>0.18062200956937799</v>
      </c>
      <c r="H2435" t="s">
        <v>83</v>
      </c>
    </row>
    <row r="2436" spans="1:8" x14ac:dyDescent="0.25">
      <c r="A2436" s="1">
        <v>43891</v>
      </c>
      <c r="B2436" t="s">
        <v>93</v>
      </c>
      <c r="C2436" t="s">
        <v>11</v>
      </c>
      <c r="D2436">
        <v>43</v>
      </c>
      <c r="E2436">
        <v>39.809523809523803</v>
      </c>
      <c r="F2436">
        <v>3.1904761904761898</v>
      </c>
      <c r="G2436">
        <v>8.0143540669856406E-2</v>
      </c>
      <c r="H2436" t="s">
        <v>83</v>
      </c>
    </row>
    <row r="2437" spans="1:8" x14ac:dyDescent="0.25">
      <c r="A2437" s="1">
        <v>43891</v>
      </c>
      <c r="B2437" t="s">
        <v>93</v>
      </c>
      <c r="C2437" t="s">
        <v>12</v>
      </c>
      <c r="D2437">
        <v>14</v>
      </c>
      <c r="E2437">
        <v>18.8571428571429</v>
      </c>
      <c r="F2437">
        <v>-4.8571428571428603</v>
      </c>
      <c r="G2437">
        <v>-0.25757575757575801</v>
      </c>
      <c r="H2437" t="s">
        <v>83</v>
      </c>
    </row>
    <row r="2438" spans="1:8" x14ac:dyDescent="0.25">
      <c r="A2438" s="1">
        <v>43891</v>
      </c>
      <c r="B2438" t="s">
        <v>93</v>
      </c>
      <c r="C2438" t="s">
        <v>13</v>
      </c>
      <c r="D2438">
        <v>279</v>
      </c>
      <c r="E2438">
        <v>303.80952380952402</v>
      </c>
      <c r="F2438">
        <v>-24.809523809523899</v>
      </c>
      <c r="G2438">
        <v>-8.1661442006269694E-2</v>
      </c>
      <c r="H2438" t="s">
        <v>83</v>
      </c>
    </row>
    <row r="2439" spans="1:8" x14ac:dyDescent="0.25">
      <c r="A2439" s="1">
        <v>43891</v>
      </c>
      <c r="B2439" t="s">
        <v>94</v>
      </c>
      <c r="C2439" t="s">
        <v>9</v>
      </c>
      <c r="D2439">
        <v>62</v>
      </c>
      <c r="E2439">
        <v>71.238095238095198</v>
      </c>
      <c r="F2439">
        <v>-9.2380952380952408</v>
      </c>
      <c r="G2439">
        <v>-0.12967914438502701</v>
      </c>
      <c r="H2439" t="s">
        <v>83</v>
      </c>
    </row>
    <row r="2440" spans="1:8" x14ac:dyDescent="0.25">
      <c r="A2440" s="1">
        <v>43891</v>
      </c>
      <c r="B2440" t="s">
        <v>94</v>
      </c>
      <c r="C2440" t="s">
        <v>10</v>
      </c>
      <c r="D2440">
        <v>134</v>
      </c>
      <c r="E2440">
        <v>176</v>
      </c>
      <c r="F2440">
        <v>-42</v>
      </c>
      <c r="G2440">
        <v>-0.23863636363636401</v>
      </c>
      <c r="H2440" t="s">
        <v>83</v>
      </c>
    </row>
    <row r="2441" spans="1:8" x14ac:dyDescent="0.25">
      <c r="A2441" s="1">
        <v>43891</v>
      </c>
      <c r="B2441" t="s">
        <v>94</v>
      </c>
      <c r="C2441" t="s">
        <v>11</v>
      </c>
      <c r="D2441">
        <v>203</v>
      </c>
      <c r="E2441">
        <v>231.52380952381</v>
      </c>
      <c r="F2441">
        <v>-28.523809523809501</v>
      </c>
      <c r="G2441">
        <v>-0.123200329082682</v>
      </c>
      <c r="H2441" t="s">
        <v>83</v>
      </c>
    </row>
    <row r="2442" spans="1:8" x14ac:dyDescent="0.25">
      <c r="A2442" s="1">
        <v>43891</v>
      </c>
      <c r="B2442" t="s">
        <v>94</v>
      </c>
      <c r="C2442" t="s">
        <v>12</v>
      </c>
      <c r="D2442">
        <v>290</v>
      </c>
      <c r="E2442">
        <v>323.71428571428601</v>
      </c>
      <c r="F2442">
        <v>-33.714285714285701</v>
      </c>
      <c r="G2442">
        <v>-0.10414827890556</v>
      </c>
      <c r="H2442" t="s">
        <v>83</v>
      </c>
    </row>
    <row r="2443" spans="1:8" x14ac:dyDescent="0.25">
      <c r="A2443" s="1">
        <v>43891</v>
      </c>
      <c r="B2443" t="s">
        <v>94</v>
      </c>
      <c r="C2443" t="s">
        <v>13</v>
      </c>
      <c r="D2443">
        <v>274</v>
      </c>
      <c r="E2443">
        <v>308</v>
      </c>
      <c r="F2443">
        <v>-34</v>
      </c>
      <c r="G2443">
        <v>-0.11038961038961</v>
      </c>
      <c r="H2443" t="s">
        <v>83</v>
      </c>
    </row>
    <row r="2444" spans="1:8" x14ac:dyDescent="0.25">
      <c r="A2444" s="1">
        <v>43891</v>
      </c>
      <c r="B2444" t="s">
        <v>95</v>
      </c>
      <c r="C2444" t="s">
        <v>9</v>
      </c>
      <c r="D2444">
        <v>1102</v>
      </c>
      <c r="E2444">
        <v>990</v>
      </c>
      <c r="F2444">
        <v>112</v>
      </c>
      <c r="G2444">
        <v>0.113131313131313</v>
      </c>
      <c r="H2444" t="s">
        <v>83</v>
      </c>
    </row>
    <row r="2445" spans="1:8" x14ac:dyDescent="0.25">
      <c r="A2445" s="1">
        <v>43891</v>
      </c>
      <c r="B2445" t="s">
        <v>95</v>
      </c>
      <c r="C2445" t="s">
        <v>10</v>
      </c>
      <c r="D2445">
        <v>452</v>
      </c>
      <c r="E2445">
        <v>472.47619047619003</v>
      </c>
      <c r="F2445">
        <v>-20.476190476190499</v>
      </c>
      <c r="G2445">
        <v>-4.3338036686152E-2</v>
      </c>
      <c r="H2445" t="s">
        <v>83</v>
      </c>
    </row>
    <row r="2446" spans="1:8" x14ac:dyDescent="0.25">
      <c r="A2446" s="1">
        <v>43891</v>
      </c>
      <c r="B2446" t="s">
        <v>95</v>
      </c>
      <c r="C2446" t="s">
        <v>11</v>
      </c>
      <c r="D2446">
        <v>852</v>
      </c>
      <c r="E2446">
        <v>871.61904761904805</v>
      </c>
      <c r="F2446">
        <v>-19.619047619047699</v>
      </c>
      <c r="G2446">
        <v>-2.2508741258741399E-2</v>
      </c>
      <c r="H2446" t="s">
        <v>83</v>
      </c>
    </row>
    <row r="2447" spans="1:8" x14ac:dyDescent="0.25">
      <c r="A2447" s="1">
        <v>43891</v>
      </c>
      <c r="B2447" t="s">
        <v>95</v>
      </c>
      <c r="C2447" t="s">
        <v>12</v>
      </c>
      <c r="D2447">
        <v>478</v>
      </c>
      <c r="E2447">
        <v>494.47619047619003</v>
      </c>
      <c r="F2447">
        <v>-16.476190476190499</v>
      </c>
      <c r="G2447">
        <v>-3.3320493066255799E-2</v>
      </c>
      <c r="H2447" t="s">
        <v>83</v>
      </c>
    </row>
    <row r="2448" spans="1:8" x14ac:dyDescent="0.25">
      <c r="A2448" s="1">
        <v>43891</v>
      </c>
      <c r="B2448" t="s">
        <v>95</v>
      </c>
      <c r="C2448" t="s">
        <v>13</v>
      </c>
      <c r="D2448">
        <v>985</v>
      </c>
      <c r="E2448">
        <v>943.90476190476204</v>
      </c>
      <c r="F2448">
        <v>41.095238095238102</v>
      </c>
      <c r="G2448">
        <v>4.3537483604076298E-2</v>
      </c>
      <c r="H2448" t="s">
        <v>83</v>
      </c>
    </row>
    <row r="2449" spans="1:8" x14ac:dyDescent="0.25">
      <c r="A2449" s="1">
        <v>43891</v>
      </c>
      <c r="B2449" t="s">
        <v>96</v>
      </c>
      <c r="C2449" t="s">
        <v>9</v>
      </c>
      <c r="D2449">
        <v>39</v>
      </c>
      <c r="E2449">
        <v>36.6666666666667</v>
      </c>
      <c r="F2449">
        <v>2.3333333333333299</v>
      </c>
      <c r="G2449">
        <v>6.3636363636363505E-2</v>
      </c>
      <c r="H2449" t="s">
        <v>83</v>
      </c>
    </row>
    <row r="2450" spans="1:8" x14ac:dyDescent="0.25">
      <c r="A2450" s="1">
        <v>43891</v>
      </c>
      <c r="B2450" t="s">
        <v>96</v>
      </c>
      <c r="C2450" t="s">
        <v>10</v>
      </c>
      <c r="D2450">
        <v>58</v>
      </c>
      <c r="E2450">
        <v>53.428571428571402</v>
      </c>
      <c r="F2450">
        <v>4.5714285714285703</v>
      </c>
      <c r="G2450">
        <v>8.5561497326203204E-2</v>
      </c>
      <c r="H2450" t="s">
        <v>83</v>
      </c>
    </row>
    <row r="2451" spans="1:8" x14ac:dyDescent="0.25">
      <c r="A2451" s="1">
        <v>43891</v>
      </c>
      <c r="B2451" t="s">
        <v>96</v>
      </c>
      <c r="C2451" t="s">
        <v>11</v>
      </c>
      <c r="D2451">
        <v>79</v>
      </c>
      <c r="E2451">
        <v>71.238095238095198</v>
      </c>
      <c r="F2451">
        <v>7.7619047619047601</v>
      </c>
      <c r="G2451">
        <v>0.108957219251337</v>
      </c>
      <c r="H2451" t="s">
        <v>83</v>
      </c>
    </row>
    <row r="2452" spans="1:8" x14ac:dyDescent="0.25">
      <c r="A2452" s="1">
        <v>43891</v>
      </c>
      <c r="B2452" t="s">
        <v>96</v>
      </c>
      <c r="C2452" t="s">
        <v>12</v>
      </c>
      <c r="D2452">
        <v>191</v>
      </c>
      <c r="E2452">
        <v>185.42857142857099</v>
      </c>
      <c r="F2452">
        <v>5.5714285714285596</v>
      </c>
      <c r="G2452">
        <v>3.0046224961479101E-2</v>
      </c>
      <c r="H2452" t="s">
        <v>83</v>
      </c>
    </row>
    <row r="2453" spans="1:8" x14ac:dyDescent="0.25">
      <c r="A2453" s="1">
        <v>43891</v>
      </c>
      <c r="B2453" t="s">
        <v>96</v>
      </c>
      <c r="C2453" t="s">
        <v>13</v>
      </c>
      <c r="D2453">
        <v>283</v>
      </c>
      <c r="E2453">
        <v>268.19047619047598</v>
      </c>
      <c r="F2453">
        <v>14.8095238095238</v>
      </c>
      <c r="G2453">
        <v>5.52201704545454E-2</v>
      </c>
      <c r="H2453" t="s">
        <v>83</v>
      </c>
    </row>
    <row r="2454" spans="1:8" x14ac:dyDescent="0.25">
      <c r="A2454" s="1">
        <v>43891</v>
      </c>
      <c r="B2454" t="s">
        <v>97</v>
      </c>
      <c r="C2454" t="s">
        <v>9</v>
      </c>
      <c r="D2454">
        <v>480</v>
      </c>
      <c r="E2454">
        <v>421.142857142857</v>
      </c>
      <c r="F2454">
        <v>58.857142857142797</v>
      </c>
      <c r="G2454">
        <v>0.13975576662143799</v>
      </c>
      <c r="H2454" t="s">
        <v>83</v>
      </c>
    </row>
    <row r="2455" spans="1:8" x14ac:dyDescent="0.25">
      <c r="A2455" s="1">
        <v>43891</v>
      </c>
      <c r="B2455" t="s">
        <v>97</v>
      </c>
      <c r="C2455" t="s">
        <v>10</v>
      </c>
      <c r="D2455">
        <v>193</v>
      </c>
      <c r="E2455">
        <v>214.76190476190499</v>
      </c>
      <c r="F2455">
        <v>-21.761904761904798</v>
      </c>
      <c r="G2455">
        <v>-0.101330376940133</v>
      </c>
      <c r="H2455" t="s">
        <v>83</v>
      </c>
    </row>
    <row r="2456" spans="1:8" x14ac:dyDescent="0.25">
      <c r="A2456" s="1">
        <v>43891</v>
      </c>
      <c r="B2456" t="s">
        <v>97</v>
      </c>
      <c r="C2456" t="s">
        <v>11</v>
      </c>
      <c r="D2456">
        <v>178</v>
      </c>
      <c r="E2456">
        <v>165.52380952381</v>
      </c>
      <c r="F2456">
        <v>12.476190476190499</v>
      </c>
      <c r="G2456">
        <v>7.5373993095512098E-2</v>
      </c>
      <c r="H2456" t="s">
        <v>83</v>
      </c>
    </row>
    <row r="2457" spans="1:8" x14ac:dyDescent="0.25">
      <c r="A2457" s="1">
        <v>43891</v>
      </c>
      <c r="B2457" t="s">
        <v>97</v>
      </c>
      <c r="C2457" t="s">
        <v>12</v>
      </c>
      <c r="D2457">
        <v>103</v>
      </c>
      <c r="E2457">
        <v>94.285714285714306</v>
      </c>
      <c r="F2457">
        <v>8.71428571428571</v>
      </c>
      <c r="G2457">
        <v>9.2424242424242395E-2</v>
      </c>
      <c r="H2457" t="s">
        <v>83</v>
      </c>
    </row>
    <row r="2458" spans="1:8" x14ac:dyDescent="0.25">
      <c r="A2458" s="1">
        <v>43891</v>
      </c>
      <c r="B2458" t="s">
        <v>97</v>
      </c>
      <c r="C2458" t="s">
        <v>13</v>
      </c>
      <c r="D2458">
        <v>641</v>
      </c>
      <c r="E2458">
        <v>643.23809523809496</v>
      </c>
      <c r="F2458">
        <v>-2.2380952380952999</v>
      </c>
      <c r="G2458">
        <v>-3.4794196031981998E-3</v>
      </c>
      <c r="H2458" t="s">
        <v>83</v>
      </c>
    </row>
    <row r="2459" spans="1:8" x14ac:dyDescent="0.25">
      <c r="A2459" s="1">
        <v>43922</v>
      </c>
      <c r="B2459" t="s">
        <v>81</v>
      </c>
      <c r="C2459" t="s">
        <v>9</v>
      </c>
      <c r="D2459">
        <v>2616</v>
      </c>
      <c r="E2459">
        <v>4697</v>
      </c>
      <c r="F2459">
        <v>-2081</v>
      </c>
      <c r="G2459">
        <v>-0.44304875452416398</v>
      </c>
      <c r="H2459" t="s">
        <v>83</v>
      </c>
    </row>
    <row r="2460" spans="1:8" x14ac:dyDescent="0.25">
      <c r="A2460" s="1">
        <v>43922</v>
      </c>
      <c r="B2460" t="s">
        <v>81</v>
      </c>
      <c r="C2460" t="s">
        <v>10</v>
      </c>
      <c r="D2460">
        <v>1790</v>
      </c>
      <c r="E2460">
        <v>3193</v>
      </c>
      <c r="F2460">
        <v>-1403</v>
      </c>
      <c r="G2460">
        <v>-0.439398684622612</v>
      </c>
      <c r="H2460" t="s">
        <v>83</v>
      </c>
    </row>
    <row r="2461" spans="1:8" x14ac:dyDescent="0.25">
      <c r="A2461" s="1">
        <v>43922</v>
      </c>
      <c r="B2461" t="s">
        <v>81</v>
      </c>
      <c r="C2461" t="s">
        <v>11</v>
      </c>
      <c r="D2461">
        <v>1856</v>
      </c>
      <c r="E2461">
        <v>3123</v>
      </c>
      <c r="F2461">
        <v>-1267</v>
      </c>
      <c r="G2461">
        <v>-0.40569964777457601</v>
      </c>
      <c r="H2461" t="s">
        <v>83</v>
      </c>
    </row>
    <row r="2462" spans="1:8" x14ac:dyDescent="0.25">
      <c r="A2462" s="1">
        <v>43922</v>
      </c>
      <c r="B2462" t="s">
        <v>81</v>
      </c>
      <c r="C2462" t="s">
        <v>12</v>
      </c>
      <c r="D2462">
        <v>2269</v>
      </c>
      <c r="E2462">
        <v>3198</v>
      </c>
      <c r="F2462">
        <v>-929</v>
      </c>
      <c r="G2462">
        <v>-0.290494058786742</v>
      </c>
      <c r="H2462" t="s">
        <v>83</v>
      </c>
    </row>
    <row r="2463" spans="1:8" x14ac:dyDescent="0.25">
      <c r="A2463" s="1">
        <v>43922</v>
      </c>
      <c r="B2463" t="s">
        <v>81</v>
      </c>
      <c r="C2463" t="s">
        <v>13</v>
      </c>
      <c r="D2463">
        <v>2976</v>
      </c>
      <c r="E2463">
        <v>4576</v>
      </c>
      <c r="F2463">
        <v>-1600</v>
      </c>
      <c r="G2463">
        <v>-0.34965034965035002</v>
      </c>
      <c r="H2463" t="s">
        <v>83</v>
      </c>
    </row>
    <row r="2464" spans="1:8" x14ac:dyDescent="0.25">
      <c r="A2464" s="1">
        <v>43922</v>
      </c>
      <c r="B2464" t="s">
        <v>86</v>
      </c>
      <c r="C2464" t="s">
        <v>9</v>
      </c>
      <c r="D2464">
        <v>490</v>
      </c>
      <c r="E2464">
        <v>1182</v>
      </c>
      <c r="F2464">
        <v>-692</v>
      </c>
      <c r="G2464">
        <v>-0.58544839255499204</v>
      </c>
      <c r="H2464" t="s">
        <v>83</v>
      </c>
    </row>
    <row r="2465" spans="1:8" x14ac:dyDescent="0.25">
      <c r="A2465" s="1">
        <v>43922</v>
      </c>
      <c r="B2465" t="s">
        <v>86</v>
      </c>
      <c r="C2465" t="s">
        <v>10</v>
      </c>
      <c r="D2465">
        <v>616</v>
      </c>
      <c r="E2465">
        <v>1115</v>
      </c>
      <c r="F2465">
        <v>-499</v>
      </c>
      <c r="G2465">
        <v>-0.447533632286995</v>
      </c>
      <c r="H2465" t="s">
        <v>83</v>
      </c>
    </row>
    <row r="2466" spans="1:8" x14ac:dyDescent="0.25">
      <c r="A2466" s="1">
        <v>43922</v>
      </c>
      <c r="B2466" t="s">
        <v>86</v>
      </c>
      <c r="C2466" t="s">
        <v>11</v>
      </c>
      <c r="D2466">
        <v>209</v>
      </c>
      <c r="E2466">
        <v>288</v>
      </c>
      <c r="F2466">
        <v>-79</v>
      </c>
      <c r="G2466">
        <v>-0.27430555555555602</v>
      </c>
      <c r="H2466" t="s">
        <v>83</v>
      </c>
    </row>
    <row r="2467" spans="1:8" x14ac:dyDescent="0.25">
      <c r="A2467" s="1">
        <v>43922</v>
      </c>
      <c r="B2467" t="s">
        <v>86</v>
      </c>
      <c r="C2467" t="s">
        <v>12</v>
      </c>
      <c r="D2467">
        <v>55</v>
      </c>
      <c r="E2467">
        <v>101</v>
      </c>
      <c r="F2467">
        <v>-46</v>
      </c>
      <c r="G2467">
        <v>-0.45544554455445502</v>
      </c>
      <c r="H2467" t="s">
        <v>83</v>
      </c>
    </row>
    <row r="2468" spans="1:8" x14ac:dyDescent="0.25">
      <c r="A2468" s="1">
        <v>43922</v>
      </c>
      <c r="B2468" t="s">
        <v>86</v>
      </c>
      <c r="C2468" t="s">
        <v>13</v>
      </c>
      <c r="D2468">
        <v>441</v>
      </c>
      <c r="E2468">
        <v>828</v>
      </c>
      <c r="F2468">
        <v>-387</v>
      </c>
      <c r="G2468">
        <v>-0.467391304347826</v>
      </c>
      <c r="H2468" t="s">
        <v>83</v>
      </c>
    </row>
    <row r="2469" spans="1:8" x14ac:dyDescent="0.25">
      <c r="A2469" s="1">
        <v>43922</v>
      </c>
      <c r="B2469" t="s">
        <v>87</v>
      </c>
      <c r="C2469" t="s">
        <v>9</v>
      </c>
      <c r="D2469">
        <v>140</v>
      </c>
      <c r="E2469">
        <v>408</v>
      </c>
      <c r="F2469">
        <v>-268</v>
      </c>
      <c r="G2469">
        <v>-0.65686274509803899</v>
      </c>
      <c r="H2469" t="s">
        <v>83</v>
      </c>
    </row>
    <row r="2470" spans="1:8" x14ac:dyDescent="0.25">
      <c r="A2470" s="1">
        <v>43922</v>
      </c>
      <c r="B2470" t="s">
        <v>87</v>
      </c>
      <c r="C2470" t="s">
        <v>10</v>
      </c>
      <c r="D2470">
        <v>266</v>
      </c>
      <c r="E2470">
        <v>587</v>
      </c>
      <c r="F2470">
        <v>-321</v>
      </c>
      <c r="G2470">
        <v>-0.54684838160136295</v>
      </c>
      <c r="H2470" t="s">
        <v>83</v>
      </c>
    </row>
    <row r="2471" spans="1:8" x14ac:dyDescent="0.25">
      <c r="A2471" s="1">
        <v>43922</v>
      </c>
      <c r="B2471" t="s">
        <v>87</v>
      </c>
      <c r="C2471" t="s">
        <v>11</v>
      </c>
      <c r="D2471">
        <v>314</v>
      </c>
      <c r="E2471">
        <v>712</v>
      </c>
      <c r="F2471">
        <v>-398</v>
      </c>
      <c r="G2471">
        <v>-0.55898876404494402</v>
      </c>
      <c r="H2471" t="s">
        <v>83</v>
      </c>
    </row>
    <row r="2472" spans="1:8" x14ac:dyDescent="0.25">
      <c r="A2472" s="1">
        <v>43922</v>
      </c>
      <c r="B2472" t="s">
        <v>87</v>
      </c>
      <c r="C2472" t="s">
        <v>12</v>
      </c>
      <c r="D2472">
        <v>313</v>
      </c>
      <c r="E2472">
        <v>467</v>
      </c>
      <c r="F2472">
        <v>-154</v>
      </c>
      <c r="G2472">
        <v>-0.32976445396145598</v>
      </c>
      <c r="H2472" t="s">
        <v>83</v>
      </c>
    </row>
    <row r="2473" spans="1:8" x14ac:dyDescent="0.25">
      <c r="A2473" s="1">
        <v>43922</v>
      </c>
      <c r="B2473" t="s">
        <v>87</v>
      </c>
      <c r="C2473" t="s">
        <v>13</v>
      </c>
      <c r="D2473">
        <v>295</v>
      </c>
      <c r="E2473">
        <v>447</v>
      </c>
      <c r="F2473">
        <v>-152</v>
      </c>
      <c r="G2473">
        <v>-0.34004474272930701</v>
      </c>
      <c r="H2473" t="s">
        <v>83</v>
      </c>
    </row>
    <row r="2474" spans="1:8" x14ac:dyDescent="0.25">
      <c r="A2474" s="1">
        <v>43922</v>
      </c>
      <c r="B2474" t="s">
        <v>89</v>
      </c>
      <c r="C2474" t="s">
        <v>9</v>
      </c>
      <c r="D2474">
        <v>351</v>
      </c>
      <c r="E2474">
        <v>503</v>
      </c>
      <c r="F2474">
        <v>-152</v>
      </c>
      <c r="G2474">
        <v>-0.302186878727634</v>
      </c>
      <c r="H2474" t="s">
        <v>83</v>
      </c>
    </row>
    <row r="2475" spans="1:8" x14ac:dyDescent="0.25">
      <c r="A2475" s="1">
        <v>43922</v>
      </c>
      <c r="B2475" t="s">
        <v>89</v>
      </c>
      <c r="C2475" t="s">
        <v>10</v>
      </c>
      <c r="D2475">
        <v>59</v>
      </c>
      <c r="E2475">
        <v>65</v>
      </c>
      <c r="F2475">
        <v>-6</v>
      </c>
      <c r="G2475">
        <v>-9.2307692307692299E-2</v>
      </c>
      <c r="H2475" t="s">
        <v>83</v>
      </c>
    </row>
    <row r="2476" spans="1:8" x14ac:dyDescent="0.25">
      <c r="A2476" s="1">
        <v>43922</v>
      </c>
      <c r="B2476" t="s">
        <v>89</v>
      </c>
      <c r="C2476" t="s">
        <v>11</v>
      </c>
      <c r="D2476">
        <v>125</v>
      </c>
      <c r="E2476">
        <v>164</v>
      </c>
      <c r="F2476">
        <v>-39</v>
      </c>
      <c r="G2476">
        <v>-0.23780487804878001</v>
      </c>
      <c r="H2476" t="s">
        <v>83</v>
      </c>
    </row>
    <row r="2477" spans="1:8" x14ac:dyDescent="0.25">
      <c r="A2477" s="1">
        <v>43922</v>
      </c>
      <c r="B2477" t="s">
        <v>89</v>
      </c>
      <c r="C2477" t="s">
        <v>12</v>
      </c>
      <c r="D2477">
        <v>84</v>
      </c>
      <c r="E2477">
        <v>109</v>
      </c>
      <c r="F2477">
        <v>-25</v>
      </c>
      <c r="G2477">
        <v>-0.22935779816513799</v>
      </c>
      <c r="H2477" t="s">
        <v>83</v>
      </c>
    </row>
    <row r="2478" spans="1:8" x14ac:dyDescent="0.25">
      <c r="A2478" s="1">
        <v>43922</v>
      </c>
      <c r="B2478" t="s">
        <v>89</v>
      </c>
      <c r="C2478" t="s">
        <v>13</v>
      </c>
      <c r="D2478">
        <v>214</v>
      </c>
      <c r="E2478">
        <v>253</v>
      </c>
      <c r="F2478">
        <v>-39</v>
      </c>
      <c r="G2478">
        <v>-0.154150197628458</v>
      </c>
      <c r="H2478" t="s">
        <v>83</v>
      </c>
    </row>
    <row r="2479" spans="1:8" x14ac:dyDescent="0.25">
      <c r="A2479" s="1">
        <v>43922</v>
      </c>
      <c r="B2479" t="s">
        <v>90</v>
      </c>
      <c r="C2479" t="s">
        <v>9</v>
      </c>
      <c r="D2479">
        <v>75</v>
      </c>
      <c r="E2479">
        <v>77</v>
      </c>
      <c r="F2479">
        <v>-2</v>
      </c>
      <c r="G2479">
        <v>-2.5974025974026E-2</v>
      </c>
      <c r="H2479" t="s">
        <v>83</v>
      </c>
    </row>
    <row r="2480" spans="1:8" x14ac:dyDescent="0.25">
      <c r="A2480" s="1">
        <v>43922</v>
      </c>
      <c r="B2480" t="s">
        <v>90</v>
      </c>
      <c r="C2480" t="s">
        <v>10</v>
      </c>
      <c r="D2480">
        <v>67</v>
      </c>
      <c r="E2480">
        <v>81</v>
      </c>
      <c r="F2480">
        <v>-14</v>
      </c>
      <c r="G2480">
        <v>-0.172839506172839</v>
      </c>
      <c r="H2480" t="s">
        <v>83</v>
      </c>
    </row>
    <row r="2481" spans="1:8" x14ac:dyDescent="0.25">
      <c r="A2481" s="1">
        <v>43922</v>
      </c>
      <c r="B2481" t="s">
        <v>90</v>
      </c>
      <c r="C2481" t="s">
        <v>11</v>
      </c>
      <c r="D2481">
        <v>79</v>
      </c>
      <c r="E2481">
        <v>85</v>
      </c>
      <c r="F2481">
        <v>-6</v>
      </c>
      <c r="G2481">
        <v>-7.0588235294117604E-2</v>
      </c>
      <c r="H2481" t="s">
        <v>83</v>
      </c>
    </row>
    <row r="2482" spans="1:8" x14ac:dyDescent="0.25">
      <c r="A2482" s="1">
        <v>43922</v>
      </c>
      <c r="B2482" t="s">
        <v>90</v>
      </c>
      <c r="C2482" t="s">
        <v>12</v>
      </c>
      <c r="D2482">
        <v>146</v>
      </c>
      <c r="E2482">
        <v>218</v>
      </c>
      <c r="F2482">
        <v>-72</v>
      </c>
      <c r="G2482">
        <v>-0.33027522935779802</v>
      </c>
      <c r="H2482" t="s">
        <v>83</v>
      </c>
    </row>
    <row r="2483" spans="1:8" x14ac:dyDescent="0.25">
      <c r="A2483" s="1">
        <v>43922</v>
      </c>
      <c r="B2483" t="s">
        <v>90</v>
      </c>
      <c r="C2483" t="s">
        <v>13</v>
      </c>
      <c r="D2483">
        <v>467</v>
      </c>
      <c r="E2483">
        <v>483</v>
      </c>
      <c r="F2483">
        <v>-16</v>
      </c>
      <c r="G2483">
        <v>-3.3126293995859202E-2</v>
      </c>
      <c r="H2483" t="s">
        <v>83</v>
      </c>
    </row>
    <row r="2484" spans="1:8" x14ac:dyDescent="0.25">
      <c r="A2484" s="1">
        <v>43922</v>
      </c>
      <c r="B2484" t="s">
        <v>92</v>
      </c>
      <c r="C2484" t="s">
        <v>9</v>
      </c>
      <c r="D2484">
        <v>418</v>
      </c>
      <c r="E2484">
        <v>544</v>
      </c>
      <c r="F2484">
        <v>-126</v>
      </c>
      <c r="G2484">
        <v>-0.23161764705882401</v>
      </c>
      <c r="H2484" t="s">
        <v>83</v>
      </c>
    </row>
    <row r="2485" spans="1:8" x14ac:dyDescent="0.25">
      <c r="A2485" s="1">
        <v>43922</v>
      </c>
      <c r="B2485" t="s">
        <v>92</v>
      </c>
      <c r="C2485" t="s">
        <v>10</v>
      </c>
      <c r="D2485">
        <v>169</v>
      </c>
      <c r="E2485">
        <v>221</v>
      </c>
      <c r="F2485">
        <v>-52</v>
      </c>
      <c r="G2485">
        <v>-0.23529411764705899</v>
      </c>
      <c r="H2485" t="s">
        <v>83</v>
      </c>
    </row>
    <row r="2486" spans="1:8" x14ac:dyDescent="0.25">
      <c r="A2486" s="1">
        <v>43922</v>
      </c>
      <c r="B2486" t="s">
        <v>92</v>
      </c>
      <c r="C2486" t="s">
        <v>11</v>
      </c>
      <c r="D2486">
        <v>404</v>
      </c>
      <c r="E2486">
        <v>574</v>
      </c>
      <c r="F2486">
        <v>-170</v>
      </c>
      <c r="G2486">
        <v>-0.29616724738675998</v>
      </c>
      <c r="H2486" t="s">
        <v>83</v>
      </c>
    </row>
    <row r="2487" spans="1:8" x14ac:dyDescent="0.25">
      <c r="A2487" s="1">
        <v>43922</v>
      </c>
      <c r="B2487" t="s">
        <v>92</v>
      </c>
      <c r="C2487" t="s">
        <v>12</v>
      </c>
      <c r="D2487">
        <v>988</v>
      </c>
      <c r="E2487">
        <v>1229</v>
      </c>
      <c r="F2487">
        <v>-241</v>
      </c>
      <c r="G2487">
        <v>-0.19609438567941401</v>
      </c>
      <c r="H2487" t="s">
        <v>83</v>
      </c>
    </row>
    <row r="2488" spans="1:8" x14ac:dyDescent="0.25">
      <c r="A2488" s="1">
        <v>43922</v>
      </c>
      <c r="B2488" t="s">
        <v>92</v>
      </c>
      <c r="C2488" t="s">
        <v>13</v>
      </c>
      <c r="D2488">
        <v>194</v>
      </c>
      <c r="E2488">
        <v>251</v>
      </c>
      <c r="F2488">
        <v>-57</v>
      </c>
      <c r="G2488">
        <v>-0.22709163346613501</v>
      </c>
      <c r="H2488" t="s">
        <v>83</v>
      </c>
    </row>
    <row r="2489" spans="1:8" x14ac:dyDescent="0.25">
      <c r="A2489" s="1">
        <v>43922</v>
      </c>
      <c r="B2489" t="s">
        <v>93</v>
      </c>
      <c r="C2489" t="s">
        <v>9</v>
      </c>
      <c r="D2489">
        <v>369</v>
      </c>
      <c r="E2489">
        <v>508</v>
      </c>
      <c r="F2489">
        <v>-139</v>
      </c>
      <c r="G2489">
        <v>-0.273622047244095</v>
      </c>
      <c r="H2489" t="s">
        <v>83</v>
      </c>
    </row>
    <row r="2490" spans="1:8" x14ac:dyDescent="0.25">
      <c r="A2490" s="1">
        <v>43922</v>
      </c>
      <c r="B2490" t="s">
        <v>93</v>
      </c>
      <c r="C2490" t="s">
        <v>10</v>
      </c>
      <c r="D2490">
        <v>168</v>
      </c>
      <c r="E2490">
        <v>228</v>
      </c>
      <c r="F2490">
        <v>-60</v>
      </c>
      <c r="G2490">
        <v>-0.26315789473684198</v>
      </c>
      <c r="H2490" t="s">
        <v>83</v>
      </c>
    </row>
    <row r="2491" spans="1:8" x14ac:dyDescent="0.25">
      <c r="A2491" s="1">
        <v>43922</v>
      </c>
      <c r="B2491" t="s">
        <v>93</v>
      </c>
      <c r="C2491" t="s">
        <v>11</v>
      </c>
      <c r="D2491">
        <v>31</v>
      </c>
      <c r="E2491">
        <v>36</v>
      </c>
      <c r="F2491">
        <v>-5</v>
      </c>
      <c r="G2491">
        <v>-0.13888888888888901</v>
      </c>
      <c r="H2491" t="s">
        <v>83</v>
      </c>
    </row>
    <row r="2492" spans="1:8" x14ac:dyDescent="0.25">
      <c r="A2492" s="1">
        <v>43922</v>
      </c>
      <c r="B2492" t="s">
        <v>93</v>
      </c>
      <c r="C2492" t="s">
        <v>12</v>
      </c>
      <c r="D2492">
        <v>12</v>
      </c>
      <c r="E2492">
        <v>18</v>
      </c>
      <c r="F2492">
        <v>-6</v>
      </c>
      <c r="G2492">
        <v>-0.33333333333333298</v>
      </c>
      <c r="H2492" t="s">
        <v>83</v>
      </c>
    </row>
    <row r="2493" spans="1:8" x14ac:dyDescent="0.25">
      <c r="A2493" s="1">
        <v>43922</v>
      </c>
      <c r="B2493" t="s">
        <v>93</v>
      </c>
      <c r="C2493" t="s">
        <v>13</v>
      </c>
      <c r="D2493">
        <v>195</v>
      </c>
      <c r="E2493">
        <v>310</v>
      </c>
      <c r="F2493">
        <v>-115</v>
      </c>
      <c r="G2493">
        <v>-0.37096774193548399</v>
      </c>
      <c r="H2493" t="s">
        <v>83</v>
      </c>
    </row>
    <row r="2494" spans="1:8" x14ac:dyDescent="0.25">
      <c r="A2494" s="1">
        <v>43922</v>
      </c>
      <c r="B2494" t="s">
        <v>94</v>
      </c>
      <c r="C2494" t="s">
        <v>9</v>
      </c>
      <c r="D2494">
        <v>19</v>
      </c>
      <c r="E2494">
        <v>60</v>
      </c>
      <c r="F2494">
        <v>-41</v>
      </c>
      <c r="G2494">
        <v>-0.68333333333333302</v>
      </c>
      <c r="H2494" t="s">
        <v>83</v>
      </c>
    </row>
    <row r="2495" spans="1:8" x14ac:dyDescent="0.25">
      <c r="A2495" s="1">
        <v>43922</v>
      </c>
      <c r="B2495" t="s">
        <v>94</v>
      </c>
      <c r="C2495" t="s">
        <v>10</v>
      </c>
      <c r="D2495">
        <v>57</v>
      </c>
      <c r="E2495">
        <v>171</v>
      </c>
      <c r="F2495">
        <v>-114</v>
      </c>
      <c r="G2495">
        <v>-0.66666666666666696</v>
      </c>
      <c r="H2495" t="s">
        <v>83</v>
      </c>
    </row>
    <row r="2496" spans="1:8" x14ac:dyDescent="0.25">
      <c r="A2496" s="1">
        <v>43922</v>
      </c>
      <c r="B2496" t="s">
        <v>94</v>
      </c>
      <c r="C2496" t="s">
        <v>11</v>
      </c>
      <c r="D2496">
        <v>74</v>
      </c>
      <c r="E2496">
        <v>219</v>
      </c>
      <c r="F2496">
        <v>-145</v>
      </c>
      <c r="G2496">
        <v>-0.66210045662100503</v>
      </c>
      <c r="H2496" t="s">
        <v>83</v>
      </c>
    </row>
    <row r="2497" spans="1:8" x14ac:dyDescent="0.25">
      <c r="A2497" s="1">
        <v>43922</v>
      </c>
      <c r="B2497" t="s">
        <v>94</v>
      </c>
      <c r="C2497" t="s">
        <v>12</v>
      </c>
      <c r="D2497">
        <v>151</v>
      </c>
      <c r="E2497">
        <v>302</v>
      </c>
      <c r="F2497">
        <v>-151</v>
      </c>
      <c r="G2497">
        <v>-0.5</v>
      </c>
      <c r="H2497" t="s">
        <v>83</v>
      </c>
    </row>
    <row r="2498" spans="1:8" x14ac:dyDescent="0.25">
      <c r="A2498" s="1">
        <v>43922</v>
      </c>
      <c r="B2498" t="s">
        <v>94</v>
      </c>
      <c r="C2498" t="s">
        <v>13</v>
      </c>
      <c r="D2498">
        <v>162</v>
      </c>
      <c r="E2498">
        <v>232</v>
      </c>
      <c r="F2498">
        <v>-70</v>
      </c>
      <c r="G2498">
        <v>-0.30172413793103398</v>
      </c>
      <c r="H2498" t="s">
        <v>83</v>
      </c>
    </row>
    <row r="2499" spans="1:8" x14ac:dyDescent="0.25">
      <c r="A2499" s="1">
        <v>43922</v>
      </c>
      <c r="B2499" t="s">
        <v>95</v>
      </c>
      <c r="C2499" t="s">
        <v>9</v>
      </c>
      <c r="D2499">
        <v>409</v>
      </c>
      <c r="E2499">
        <v>973</v>
      </c>
      <c r="F2499">
        <v>-564</v>
      </c>
      <c r="G2499">
        <v>-0.57965056526207603</v>
      </c>
      <c r="H2499" t="s">
        <v>83</v>
      </c>
    </row>
    <row r="2500" spans="1:8" x14ac:dyDescent="0.25">
      <c r="A2500" s="1">
        <v>43922</v>
      </c>
      <c r="B2500" t="s">
        <v>95</v>
      </c>
      <c r="C2500" t="s">
        <v>10</v>
      </c>
      <c r="D2500">
        <v>195</v>
      </c>
      <c r="E2500">
        <v>464</v>
      </c>
      <c r="F2500">
        <v>-269</v>
      </c>
      <c r="G2500">
        <v>-0.57974137931034497</v>
      </c>
      <c r="H2500" t="s">
        <v>83</v>
      </c>
    </row>
    <row r="2501" spans="1:8" x14ac:dyDescent="0.25">
      <c r="A2501" s="1">
        <v>43922</v>
      </c>
      <c r="B2501" t="s">
        <v>95</v>
      </c>
      <c r="C2501" t="s">
        <v>11</v>
      </c>
      <c r="D2501">
        <v>396</v>
      </c>
      <c r="E2501">
        <v>825</v>
      </c>
      <c r="F2501">
        <v>-429</v>
      </c>
      <c r="G2501">
        <v>-0.52</v>
      </c>
      <c r="H2501" t="s">
        <v>83</v>
      </c>
    </row>
    <row r="2502" spans="1:8" x14ac:dyDescent="0.25">
      <c r="A2502" s="1">
        <v>43922</v>
      </c>
      <c r="B2502" t="s">
        <v>95</v>
      </c>
      <c r="C2502" t="s">
        <v>12</v>
      </c>
      <c r="D2502">
        <v>266</v>
      </c>
      <c r="E2502">
        <v>460</v>
      </c>
      <c r="F2502">
        <v>-194</v>
      </c>
      <c r="G2502">
        <v>-0.421739130434783</v>
      </c>
      <c r="H2502" t="s">
        <v>83</v>
      </c>
    </row>
    <row r="2503" spans="1:8" x14ac:dyDescent="0.25">
      <c r="A2503" s="1">
        <v>43922</v>
      </c>
      <c r="B2503" t="s">
        <v>95</v>
      </c>
      <c r="C2503" t="s">
        <v>13</v>
      </c>
      <c r="D2503">
        <v>380</v>
      </c>
      <c r="E2503">
        <v>922</v>
      </c>
      <c r="F2503">
        <v>-542</v>
      </c>
      <c r="G2503">
        <v>-0.58785249457700695</v>
      </c>
      <c r="H2503" t="s">
        <v>83</v>
      </c>
    </row>
    <row r="2504" spans="1:8" x14ac:dyDescent="0.25">
      <c r="A2504" s="1">
        <v>43922</v>
      </c>
      <c r="B2504" t="s">
        <v>96</v>
      </c>
      <c r="C2504" t="s">
        <v>9</v>
      </c>
      <c r="D2504">
        <v>40</v>
      </c>
      <c r="E2504">
        <v>31</v>
      </c>
      <c r="F2504">
        <v>9</v>
      </c>
      <c r="G2504">
        <v>0.29032258064516098</v>
      </c>
      <c r="H2504" t="s">
        <v>83</v>
      </c>
    </row>
    <row r="2505" spans="1:8" x14ac:dyDescent="0.25">
      <c r="A2505" s="1">
        <v>43922</v>
      </c>
      <c r="B2505" t="s">
        <v>96</v>
      </c>
      <c r="C2505" t="s">
        <v>10</v>
      </c>
      <c r="D2505">
        <v>53</v>
      </c>
      <c r="E2505">
        <v>60</v>
      </c>
      <c r="F2505">
        <v>-7</v>
      </c>
      <c r="G2505">
        <v>-0.116666666666667</v>
      </c>
      <c r="H2505" t="s">
        <v>83</v>
      </c>
    </row>
    <row r="2506" spans="1:8" x14ac:dyDescent="0.25">
      <c r="A2506" s="1">
        <v>43922</v>
      </c>
      <c r="B2506" t="s">
        <v>96</v>
      </c>
      <c r="C2506" t="s">
        <v>11</v>
      </c>
      <c r="D2506">
        <v>74</v>
      </c>
      <c r="E2506">
        <v>68</v>
      </c>
      <c r="F2506">
        <v>6</v>
      </c>
      <c r="G2506">
        <v>8.8235294117647106E-2</v>
      </c>
      <c r="H2506" t="s">
        <v>83</v>
      </c>
    </row>
    <row r="2507" spans="1:8" x14ac:dyDescent="0.25">
      <c r="A2507" s="1">
        <v>43922</v>
      </c>
      <c r="B2507" t="s">
        <v>96</v>
      </c>
      <c r="C2507" t="s">
        <v>12</v>
      </c>
      <c r="D2507">
        <v>179</v>
      </c>
      <c r="E2507">
        <v>177</v>
      </c>
      <c r="F2507">
        <v>2</v>
      </c>
      <c r="G2507">
        <v>1.12994350282486E-2</v>
      </c>
      <c r="H2507" t="s">
        <v>83</v>
      </c>
    </row>
    <row r="2508" spans="1:8" x14ac:dyDescent="0.25">
      <c r="A2508" s="1">
        <v>43922</v>
      </c>
      <c r="B2508" t="s">
        <v>96</v>
      </c>
      <c r="C2508" t="s">
        <v>13</v>
      </c>
      <c r="D2508">
        <v>219</v>
      </c>
      <c r="E2508">
        <v>247</v>
      </c>
      <c r="F2508">
        <v>-28</v>
      </c>
      <c r="G2508">
        <v>-0.11336032388664</v>
      </c>
      <c r="H2508" t="s">
        <v>83</v>
      </c>
    </row>
    <row r="2509" spans="1:8" x14ac:dyDescent="0.25">
      <c r="A2509" s="1">
        <v>43922</v>
      </c>
      <c r="B2509" t="s">
        <v>97</v>
      </c>
      <c r="C2509" t="s">
        <v>9</v>
      </c>
      <c r="D2509">
        <v>305</v>
      </c>
      <c r="E2509">
        <v>411</v>
      </c>
      <c r="F2509">
        <v>-106</v>
      </c>
      <c r="G2509">
        <v>-0.257907542579075</v>
      </c>
      <c r="H2509" t="s">
        <v>83</v>
      </c>
    </row>
    <row r="2510" spans="1:8" x14ac:dyDescent="0.25">
      <c r="A2510" s="1">
        <v>43922</v>
      </c>
      <c r="B2510" t="s">
        <v>97</v>
      </c>
      <c r="C2510" t="s">
        <v>10</v>
      </c>
      <c r="D2510">
        <v>140</v>
      </c>
      <c r="E2510">
        <v>201</v>
      </c>
      <c r="F2510">
        <v>-61</v>
      </c>
      <c r="G2510">
        <v>-0.30348258706467701</v>
      </c>
      <c r="H2510" t="s">
        <v>83</v>
      </c>
    </row>
    <row r="2511" spans="1:8" x14ac:dyDescent="0.25">
      <c r="A2511" s="1">
        <v>43922</v>
      </c>
      <c r="B2511" t="s">
        <v>97</v>
      </c>
      <c r="C2511" t="s">
        <v>11</v>
      </c>
      <c r="D2511">
        <v>150</v>
      </c>
      <c r="E2511">
        <v>152</v>
      </c>
      <c r="F2511">
        <v>-2</v>
      </c>
      <c r="G2511">
        <v>-1.3157894736842099E-2</v>
      </c>
      <c r="H2511" t="s">
        <v>83</v>
      </c>
    </row>
    <row r="2512" spans="1:8" x14ac:dyDescent="0.25">
      <c r="A2512" s="1">
        <v>43922</v>
      </c>
      <c r="B2512" t="s">
        <v>97</v>
      </c>
      <c r="C2512" t="s">
        <v>12</v>
      </c>
      <c r="D2512">
        <v>75</v>
      </c>
      <c r="E2512">
        <v>117</v>
      </c>
      <c r="F2512">
        <v>-42</v>
      </c>
      <c r="G2512">
        <v>-0.35897435897435898</v>
      </c>
      <c r="H2512" t="s">
        <v>83</v>
      </c>
    </row>
    <row r="2513" spans="1:8" x14ac:dyDescent="0.25">
      <c r="A2513" s="1">
        <v>43922</v>
      </c>
      <c r="B2513" t="s">
        <v>97</v>
      </c>
      <c r="C2513" t="s">
        <v>13</v>
      </c>
      <c r="D2513">
        <v>409</v>
      </c>
      <c r="E2513">
        <v>603</v>
      </c>
      <c r="F2513">
        <v>-194</v>
      </c>
      <c r="G2513">
        <v>-0.32172470978441098</v>
      </c>
      <c r="H2513" t="s">
        <v>83</v>
      </c>
    </row>
    <row r="2514" spans="1:8" x14ac:dyDescent="0.25">
      <c r="A2514" s="1">
        <v>43952</v>
      </c>
      <c r="B2514" t="s">
        <v>81</v>
      </c>
      <c r="C2514" t="s">
        <v>9</v>
      </c>
      <c r="D2514">
        <v>2105</v>
      </c>
      <c r="E2514">
        <v>4475.8571428571404</v>
      </c>
      <c r="F2514">
        <v>-2370.8571428571399</v>
      </c>
      <c r="G2514">
        <v>-0.52969902013979797</v>
      </c>
      <c r="H2514" t="s">
        <v>83</v>
      </c>
    </row>
    <row r="2515" spans="1:8" x14ac:dyDescent="0.25">
      <c r="A2515" s="1">
        <v>43952</v>
      </c>
      <c r="B2515" t="s">
        <v>81</v>
      </c>
      <c r="C2515" t="s">
        <v>10</v>
      </c>
      <c r="D2515">
        <v>1805</v>
      </c>
      <c r="E2515">
        <v>3039.0952380952399</v>
      </c>
      <c r="F2515">
        <v>-1234.0952380952399</v>
      </c>
      <c r="G2515">
        <v>-0.406073236082167</v>
      </c>
      <c r="H2515" t="s">
        <v>83</v>
      </c>
    </row>
    <row r="2516" spans="1:8" x14ac:dyDescent="0.25">
      <c r="A2516" s="1">
        <v>43952</v>
      </c>
      <c r="B2516" t="s">
        <v>81</v>
      </c>
      <c r="C2516" t="s">
        <v>11</v>
      </c>
      <c r="D2516">
        <v>1759</v>
      </c>
      <c r="E2516">
        <v>3011.9523809523798</v>
      </c>
      <c r="F2516">
        <v>-1252.9523809523801</v>
      </c>
      <c r="G2516">
        <v>-0.41599342302888498</v>
      </c>
      <c r="H2516" t="s">
        <v>83</v>
      </c>
    </row>
    <row r="2517" spans="1:8" x14ac:dyDescent="0.25">
      <c r="A2517" s="1">
        <v>43952</v>
      </c>
      <c r="B2517" t="s">
        <v>81</v>
      </c>
      <c r="C2517" t="s">
        <v>12</v>
      </c>
      <c r="D2517">
        <v>2480</v>
      </c>
      <c r="E2517">
        <v>3068.0476190476202</v>
      </c>
      <c r="F2517">
        <v>-588.04761904761904</v>
      </c>
      <c r="G2517">
        <v>-0.19166834810411501</v>
      </c>
      <c r="H2517" t="s">
        <v>83</v>
      </c>
    </row>
    <row r="2518" spans="1:8" x14ac:dyDescent="0.25">
      <c r="A2518" s="1">
        <v>43952</v>
      </c>
      <c r="B2518" t="s">
        <v>81</v>
      </c>
      <c r="C2518" t="s">
        <v>13</v>
      </c>
      <c r="D2518">
        <v>2943</v>
      </c>
      <c r="E2518">
        <v>4466.8095238095202</v>
      </c>
      <c r="F2518">
        <v>-1523.80952380952</v>
      </c>
      <c r="G2518">
        <v>-0.34114047525132501</v>
      </c>
      <c r="H2518" t="s">
        <v>83</v>
      </c>
    </row>
    <row r="2519" spans="1:8" x14ac:dyDescent="0.25">
      <c r="A2519" s="1">
        <v>43952</v>
      </c>
      <c r="B2519" t="s">
        <v>86</v>
      </c>
      <c r="C2519" t="s">
        <v>9</v>
      </c>
      <c r="D2519">
        <v>383</v>
      </c>
      <c r="E2519">
        <v>1142.7142857142901</v>
      </c>
      <c r="F2519">
        <v>-759.71428571428601</v>
      </c>
      <c r="G2519">
        <v>-0.66483310413801699</v>
      </c>
      <c r="H2519" t="s">
        <v>83</v>
      </c>
    </row>
    <row r="2520" spans="1:8" x14ac:dyDescent="0.25">
      <c r="A2520" s="1">
        <v>43952</v>
      </c>
      <c r="B2520" t="s">
        <v>86</v>
      </c>
      <c r="C2520" t="s">
        <v>10</v>
      </c>
      <c r="D2520">
        <v>700</v>
      </c>
      <c r="E2520">
        <v>1098.38095238095</v>
      </c>
      <c r="F2520">
        <v>-398.38095238095201</v>
      </c>
      <c r="G2520">
        <v>-0.362698343882771</v>
      </c>
      <c r="H2520" t="s">
        <v>83</v>
      </c>
    </row>
    <row r="2521" spans="1:8" x14ac:dyDescent="0.25">
      <c r="A2521" s="1">
        <v>43952</v>
      </c>
      <c r="B2521" t="s">
        <v>86</v>
      </c>
      <c r="C2521" t="s">
        <v>11</v>
      </c>
      <c r="D2521">
        <v>180</v>
      </c>
      <c r="E2521">
        <v>303.09523809523802</v>
      </c>
      <c r="F2521">
        <v>-123.095238095238</v>
      </c>
      <c r="G2521">
        <v>-0.406127258444619</v>
      </c>
      <c r="H2521" t="s">
        <v>83</v>
      </c>
    </row>
    <row r="2522" spans="1:8" x14ac:dyDescent="0.25">
      <c r="A2522" s="1">
        <v>43952</v>
      </c>
      <c r="B2522" t="s">
        <v>86</v>
      </c>
      <c r="C2522" t="s">
        <v>12</v>
      </c>
      <c r="D2522">
        <v>72</v>
      </c>
      <c r="E2522">
        <v>99.523809523809504</v>
      </c>
      <c r="F2522">
        <v>-27.523809523809501</v>
      </c>
      <c r="G2522">
        <v>-0.276555023923445</v>
      </c>
      <c r="H2522" t="s">
        <v>83</v>
      </c>
    </row>
    <row r="2523" spans="1:8" x14ac:dyDescent="0.25">
      <c r="A2523" s="1">
        <v>43952</v>
      </c>
      <c r="B2523" t="s">
        <v>86</v>
      </c>
      <c r="C2523" t="s">
        <v>13</v>
      </c>
      <c r="D2523">
        <v>404</v>
      </c>
      <c r="E2523">
        <v>827.857142857143</v>
      </c>
      <c r="F2523">
        <v>-423.857142857143</v>
      </c>
      <c r="G2523">
        <v>-0.51199309749784305</v>
      </c>
      <c r="H2523" t="s">
        <v>83</v>
      </c>
    </row>
    <row r="2524" spans="1:8" x14ac:dyDescent="0.25">
      <c r="A2524" s="1">
        <v>43952</v>
      </c>
      <c r="B2524" t="s">
        <v>87</v>
      </c>
      <c r="C2524" t="s">
        <v>9</v>
      </c>
      <c r="D2524">
        <v>142</v>
      </c>
      <c r="E2524">
        <v>412.57142857142901</v>
      </c>
      <c r="F2524">
        <v>-270.57142857142901</v>
      </c>
      <c r="G2524">
        <v>-0.65581717451523502</v>
      </c>
      <c r="H2524" t="s">
        <v>83</v>
      </c>
    </row>
    <row r="2525" spans="1:8" x14ac:dyDescent="0.25">
      <c r="A2525" s="1">
        <v>43952</v>
      </c>
      <c r="B2525" t="s">
        <v>87</v>
      </c>
      <c r="C2525" t="s">
        <v>10</v>
      </c>
      <c r="D2525">
        <v>352</v>
      </c>
      <c r="E2525">
        <v>579.04761904761904</v>
      </c>
      <c r="F2525">
        <v>-227.04761904761901</v>
      </c>
      <c r="G2525">
        <v>-0.39210526315789501</v>
      </c>
      <c r="H2525" t="s">
        <v>83</v>
      </c>
    </row>
    <row r="2526" spans="1:8" x14ac:dyDescent="0.25">
      <c r="A2526" s="1">
        <v>43952</v>
      </c>
      <c r="B2526" t="s">
        <v>87</v>
      </c>
      <c r="C2526" t="s">
        <v>11</v>
      </c>
      <c r="D2526">
        <v>407</v>
      </c>
      <c r="E2526">
        <v>684</v>
      </c>
      <c r="F2526">
        <v>-277</v>
      </c>
      <c r="G2526">
        <v>-0.40497076023391798</v>
      </c>
      <c r="H2526" t="s">
        <v>83</v>
      </c>
    </row>
    <row r="2527" spans="1:8" x14ac:dyDescent="0.25">
      <c r="A2527" s="1">
        <v>43952</v>
      </c>
      <c r="B2527" t="s">
        <v>87</v>
      </c>
      <c r="C2527" t="s">
        <v>12</v>
      </c>
      <c r="D2527">
        <v>325</v>
      </c>
      <c r="E2527">
        <v>421.61904761904799</v>
      </c>
      <c r="F2527">
        <v>-96.619047619047606</v>
      </c>
      <c r="G2527">
        <v>-0.229161960695731</v>
      </c>
      <c r="H2527" t="s">
        <v>83</v>
      </c>
    </row>
    <row r="2528" spans="1:8" x14ac:dyDescent="0.25">
      <c r="A2528" s="1">
        <v>43952</v>
      </c>
      <c r="B2528" t="s">
        <v>87</v>
      </c>
      <c r="C2528" t="s">
        <v>13</v>
      </c>
      <c r="D2528">
        <v>292</v>
      </c>
      <c r="E2528">
        <v>445.142857142857</v>
      </c>
      <c r="F2528">
        <v>-153.142857142857</v>
      </c>
      <c r="G2528">
        <v>-0.34403080872913999</v>
      </c>
      <c r="H2528" t="s">
        <v>83</v>
      </c>
    </row>
    <row r="2529" spans="1:8" x14ac:dyDescent="0.25">
      <c r="A2529" s="1">
        <v>43952</v>
      </c>
      <c r="B2529" t="s">
        <v>89</v>
      </c>
      <c r="C2529" t="s">
        <v>9</v>
      </c>
      <c r="D2529">
        <v>311</v>
      </c>
      <c r="E2529">
        <v>471.38095238095201</v>
      </c>
      <c r="F2529">
        <v>-160.38095238095201</v>
      </c>
      <c r="G2529">
        <v>-0.34023638751389002</v>
      </c>
      <c r="H2529" t="s">
        <v>83</v>
      </c>
    </row>
    <row r="2530" spans="1:8" x14ac:dyDescent="0.25">
      <c r="A2530" s="1">
        <v>43952</v>
      </c>
      <c r="B2530" t="s">
        <v>89</v>
      </c>
      <c r="C2530" t="s">
        <v>10</v>
      </c>
      <c r="D2530">
        <v>37</v>
      </c>
      <c r="E2530">
        <v>57.904761904761898</v>
      </c>
      <c r="F2530">
        <v>-20.904761904761902</v>
      </c>
      <c r="G2530">
        <v>-0.36101973684210498</v>
      </c>
      <c r="H2530" t="s">
        <v>83</v>
      </c>
    </row>
    <row r="2531" spans="1:8" x14ac:dyDescent="0.25">
      <c r="A2531" s="1">
        <v>43952</v>
      </c>
      <c r="B2531" t="s">
        <v>89</v>
      </c>
      <c r="C2531" t="s">
        <v>11</v>
      </c>
      <c r="D2531">
        <v>122</v>
      </c>
      <c r="E2531">
        <v>151.09523809523799</v>
      </c>
      <c r="F2531">
        <v>-29.095238095238098</v>
      </c>
      <c r="G2531">
        <v>-0.19256224393318599</v>
      </c>
      <c r="H2531" t="s">
        <v>83</v>
      </c>
    </row>
    <row r="2532" spans="1:8" x14ac:dyDescent="0.25">
      <c r="A2532" s="1">
        <v>43952</v>
      </c>
      <c r="B2532" t="s">
        <v>89</v>
      </c>
      <c r="C2532" t="s">
        <v>12</v>
      </c>
      <c r="D2532">
        <v>78</v>
      </c>
      <c r="E2532">
        <v>88.6666666666667</v>
      </c>
      <c r="F2532">
        <v>-10.6666666666667</v>
      </c>
      <c r="G2532">
        <v>-0.12030075187969901</v>
      </c>
      <c r="H2532" t="s">
        <v>83</v>
      </c>
    </row>
    <row r="2533" spans="1:8" x14ac:dyDescent="0.25">
      <c r="A2533" s="1">
        <v>43952</v>
      </c>
      <c r="B2533" t="s">
        <v>89</v>
      </c>
      <c r="C2533" t="s">
        <v>13</v>
      </c>
      <c r="D2533">
        <v>214</v>
      </c>
      <c r="E2533">
        <v>219.857142857143</v>
      </c>
      <c r="F2533">
        <v>-5.8571428571428603</v>
      </c>
      <c r="G2533">
        <v>-2.66406757634828E-2</v>
      </c>
      <c r="H2533" t="s">
        <v>83</v>
      </c>
    </row>
    <row r="2534" spans="1:8" x14ac:dyDescent="0.25">
      <c r="A2534" s="1">
        <v>43952</v>
      </c>
      <c r="B2534" t="s">
        <v>90</v>
      </c>
      <c r="C2534" t="s">
        <v>9</v>
      </c>
      <c r="D2534">
        <v>49</v>
      </c>
      <c r="E2534">
        <v>77.809523809523796</v>
      </c>
      <c r="F2534">
        <v>-28.8095238095238</v>
      </c>
      <c r="G2534">
        <v>-0.37025703794369602</v>
      </c>
      <c r="H2534" t="s">
        <v>83</v>
      </c>
    </row>
    <row r="2535" spans="1:8" x14ac:dyDescent="0.25">
      <c r="A2535" s="1">
        <v>43952</v>
      </c>
      <c r="B2535" t="s">
        <v>90</v>
      </c>
      <c r="C2535" t="s">
        <v>10</v>
      </c>
      <c r="D2535">
        <v>51</v>
      </c>
      <c r="E2535">
        <v>69.6666666666667</v>
      </c>
      <c r="F2535">
        <v>-18.6666666666667</v>
      </c>
      <c r="G2535">
        <v>-0.26794258373205698</v>
      </c>
      <c r="H2535" t="s">
        <v>83</v>
      </c>
    </row>
    <row r="2536" spans="1:8" x14ac:dyDescent="0.25">
      <c r="A2536" s="1">
        <v>43952</v>
      </c>
      <c r="B2536" t="s">
        <v>90</v>
      </c>
      <c r="C2536" t="s">
        <v>11</v>
      </c>
      <c r="D2536">
        <v>59</v>
      </c>
      <c r="E2536">
        <v>86.857142857142904</v>
      </c>
      <c r="F2536">
        <v>-27.8571428571429</v>
      </c>
      <c r="G2536">
        <v>-0.32072368421052599</v>
      </c>
      <c r="H2536" t="s">
        <v>83</v>
      </c>
    </row>
    <row r="2537" spans="1:8" x14ac:dyDescent="0.25">
      <c r="A2537" s="1">
        <v>43952</v>
      </c>
      <c r="B2537" t="s">
        <v>90</v>
      </c>
      <c r="C2537" t="s">
        <v>12</v>
      </c>
      <c r="D2537">
        <v>159</v>
      </c>
      <c r="E2537">
        <v>245.19047619047601</v>
      </c>
      <c r="F2537">
        <v>-86.190476190476204</v>
      </c>
      <c r="G2537">
        <v>-0.351524567877258</v>
      </c>
      <c r="H2537" t="s">
        <v>83</v>
      </c>
    </row>
    <row r="2538" spans="1:8" x14ac:dyDescent="0.25">
      <c r="A2538" s="1">
        <v>43952</v>
      </c>
      <c r="B2538" t="s">
        <v>90</v>
      </c>
      <c r="C2538" t="s">
        <v>13</v>
      </c>
      <c r="D2538">
        <v>431</v>
      </c>
      <c r="E2538">
        <v>498.52380952380997</v>
      </c>
      <c r="F2538">
        <v>-67.523809523809504</v>
      </c>
      <c r="G2538">
        <v>-0.135447511701213</v>
      </c>
      <c r="H2538" t="s">
        <v>83</v>
      </c>
    </row>
    <row r="2539" spans="1:8" x14ac:dyDescent="0.25">
      <c r="A2539" s="1">
        <v>43952</v>
      </c>
      <c r="B2539" t="s">
        <v>92</v>
      </c>
      <c r="C2539" t="s">
        <v>9</v>
      </c>
      <c r="D2539">
        <v>315</v>
      </c>
      <c r="E2539">
        <v>494.90476190476198</v>
      </c>
      <c r="F2539">
        <v>-179.90476190476201</v>
      </c>
      <c r="G2539">
        <v>-0.36351390358895402</v>
      </c>
      <c r="H2539" t="s">
        <v>83</v>
      </c>
    </row>
    <row r="2540" spans="1:8" x14ac:dyDescent="0.25">
      <c r="A2540" s="1">
        <v>43952</v>
      </c>
      <c r="B2540" t="s">
        <v>92</v>
      </c>
      <c r="C2540" t="s">
        <v>10</v>
      </c>
      <c r="D2540">
        <v>130</v>
      </c>
      <c r="E2540">
        <v>215.333333333333</v>
      </c>
      <c r="F2540">
        <v>-85.3333333333333</v>
      </c>
      <c r="G2540">
        <v>-0.39628482972136198</v>
      </c>
      <c r="H2540" t="s">
        <v>83</v>
      </c>
    </row>
    <row r="2541" spans="1:8" x14ac:dyDescent="0.25">
      <c r="A2541" s="1">
        <v>43952</v>
      </c>
      <c r="B2541" t="s">
        <v>92</v>
      </c>
      <c r="C2541" t="s">
        <v>11</v>
      </c>
      <c r="D2541">
        <v>375</v>
      </c>
      <c r="E2541">
        <v>596.23809523809496</v>
      </c>
      <c r="F2541">
        <v>-221.23809523809501</v>
      </c>
      <c r="G2541">
        <v>-0.37105662487021801</v>
      </c>
      <c r="H2541" t="s">
        <v>83</v>
      </c>
    </row>
    <row r="2542" spans="1:8" x14ac:dyDescent="0.25">
      <c r="A2542" s="1">
        <v>43952</v>
      </c>
      <c r="B2542" t="s">
        <v>92</v>
      </c>
      <c r="C2542" t="s">
        <v>12</v>
      </c>
      <c r="D2542">
        <v>1043</v>
      </c>
      <c r="E2542">
        <v>1222.3333333333301</v>
      </c>
      <c r="F2542">
        <v>-179.333333333333</v>
      </c>
      <c r="G2542">
        <v>-0.146713935096809</v>
      </c>
      <c r="H2542" t="s">
        <v>83</v>
      </c>
    </row>
    <row r="2543" spans="1:8" x14ac:dyDescent="0.25">
      <c r="A2543" s="1">
        <v>43952</v>
      </c>
      <c r="B2543" t="s">
        <v>92</v>
      </c>
      <c r="C2543" t="s">
        <v>13</v>
      </c>
      <c r="D2543">
        <v>176</v>
      </c>
      <c r="E2543">
        <v>204.47619047619</v>
      </c>
      <c r="F2543">
        <v>-28.476190476190499</v>
      </c>
      <c r="G2543">
        <v>-0.139264089427108</v>
      </c>
      <c r="H2543" t="s">
        <v>83</v>
      </c>
    </row>
    <row r="2544" spans="1:8" x14ac:dyDescent="0.25">
      <c r="A2544" s="1">
        <v>43952</v>
      </c>
      <c r="B2544" t="s">
        <v>93</v>
      </c>
      <c r="C2544" t="s">
        <v>9</v>
      </c>
      <c r="D2544">
        <v>256</v>
      </c>
      <c r="E2544">
        <v>524.76190476190504</v>
      </c>
      <c r="F2544">
        <v>-268.76190476190499</v>
      </c>
      <c r="G2544">
        <v>-0.51215970961887503</v>
      </c>
      <c r="H2544" t="s">
        <v>83</v>
      </c>
    </row>
    <row r="2545" spans="1:8" x14ac:dyDescent="0.25">
      <c r="A2545" s="1">
        <v>43952</v>
      </c>
      <c r="B2545" t="s">
        <v>93</v>
      </c>
      <c r="C2545" t="s">
        <v>10</v>
      </c>
      <c r="D2545">
        <v>155</v>
      </c>
      <c r="E2545">
        <v>254.23809523809501</v>
      </c>
      <c r="F2545">
        <v>-99.238095238095198</v>
      </c>
      <c r="G2545">
        <v>-0.39033526877692498</v>
      </c>
      <c r="H2545" t="s">
        <v>83</v>
      </c>
    </row>
    <row r="2546" spans="1:8" x14ac:dyDescent="0.25">
      <c r="A2546" s="1">
        <v>43952</v>
      </c>
      <c r="B2546" t="s">
        <v>93</v>
      </c>
      <c r="C2546" t="s">
        <v>11</v>
      </c>
      <c r="D2546">
        <v>28</v>
      </c>
      <c r="E2546">
        <v>41.619047619047599</v>
      </c>
      <c r="F2546">
        <v>-13.619047619047601</v>
      </c>
      <c r="G2546">
        <v>-0.32723112128146498</v>
      </c>
      <c r="H2546" t="s">
        <v>83</v>
      </c>
    </row>
    <row r="2547" spans="1:8" x14ac:dyDescent="0.25">
      <c r="A2547" s="1">
        <v>43952</v>
      </c>
      <c r="B2547" t="s">
        <v>93</v>
      </c>
      <c r="C2547" t="s">
        <v>12</v>
      </c>
      <c r="D2547">
        <v>8</v>
      </c>
      <c r="E2547">
        <v>9.0476190476190492</v>
      </c>
      <c r="F2547">
        <v>-1.0476190476190499</v>
      </c>
      <c r="G2547">
        <v>-0.115789473684211</v>
      </c>
      <c r="H2547" t="s">
        <v>83</v>
      </c>
    </row>
    <row r="2548" spans="1:8" x14ac:dyDescent="0.25">
      <c r="A2548" s="1">
        <v>43952</v>
      </c>
      <c r="B2548" t="s">
        <v>93</v>
      </c>
      <c r="C2548" t="s">
        <v>13</v>
      </c>
      <c r="D2548">
        <v>167</v>
      </c>
      <c r="E2548">
        <v>278.66666666666703</v>
      </c>
      <c r="F2548">
        <v>-111.666666666667</v>
      </c>
      <c r="G2548">
        <v>-0.40071770334928197</v>
      </c>
      <c r="H2548" t="s">
        <v>83</v>
      </c>
    </row>
    <row r="2549" spans="1:8" x14ac:dyDescent="0.25">
      <c r="A2549" s="1">
        <v>43952</v>
      </c>
      <c r="B2549" t="s">
        <v>94</v>
      </c>
      <c r="C2549" t="s">
        <v>9</v>
      </c>
      <c r="D2549">
        <v>34</v>
      </c>
      <c r="E2549">
        <v>47.952380952380999</v>
      </c>
      <c r="F2549">
        <v>-13.952380952381001</v>
      </c>
      <c r="G2549">
        <v>-0.29096325719960298</v>
      </c>
      <c r="H2549" t="s">
        <v>83</v>
      </c>
    </row>
    <row r="2550" spans="1:8" x14ac:dyDescent="0.25">
      <c r="A2550" s="1">
        <v>43952</v>
      </c>
      <c r="B2550" t="s">
        <v>94</v>
      </c>
      <c r="C2550" t="s">
        <v>10</v>
      </c>
      <c r="D2550">
        <v>77</v>
      </c>
      <c r="E2550">
        <v>136.61904761904799</v>
      </c>
      <c r="F2550">
        <v>-59.619047619047599</v>
      </c>
      <c r="G2550">
        <v>-0.43638898570930601</v>
      </c>
      <c r="H2550" t="s">
        <v>83</v>
      </c>
    </row>
    <row r="2551" spans="1:8" x14ac:dyDescent="0.25">
      <c r="A2551" s="1">
        <v>43952</v>
      </c>
      <c r="B2551" t="s">
        <v>94</v>
      </c>
      <c r="C2551" t="s">
        <v>11</v>
      </c>
      <c r="D2551">
        <v>116</v>
      </c>
      <c r="E2551">
        <v>197.23809523809501</v>
      </c>
      <c r="F2551">
        <v>-81.238095238095198</v>
      </c>
      <c r="G2551">
        <v>-0.41187831965234201</v>
      </c>
      <c r="H2551" t="s">
        <v>83</v>
      </c>
    </row>
    <row r="2552" spans="1:8" x14ac:dyDescent="0.25">
      <c r="A2552" s="1">
        <v>43952</v>
      </c>
      <c r="B2552" t="s">
        <v>94</v>
      </c>
      <c r="C2552" t="s">
        <v>12</v>
      </c>
      <c r="D2552">
        <v>253</v>
      </c>
      <c r="E2552">
        <v>285</v>
      </c>
      <c r="F2552">
        <v>-32</v>
      </c>
      <c r="G2552">
        <v>-0.11228070175438599</v>
      </c>
      <c r="H2552" t="s">
        <v>83</v>
      </c>
    </row>
    <row r="2553" spans="1:8" x14ac:dyDescent="0.25">
      <c r="A2553" s="1">
        <v>43952</v>
      </c>
      <c r="B2553" t="s">
        <v>94</v>
      </c>
      <c r="C2553" t="s">
        <v>13</v>
      </c>
      <c r="D2553">
        <v>226</v>
      </c>
      <c r="E2553">
        <v>275.04761904761898</v>
      </c>
      <c r="F2553">
        <v>-49.047619047619001</v>
      </c>
      <c r="G2553">
        <v>-0.17832409972299201</v>
      </c>
      <c r="H2553" t="s">
        <v>83</v>
      </c>
    </row>
    <row r="2554" spans="1:8" x14ac:dyDescent="0.25">
      <c r="A2554" s="1">
        <v>43952</v>
      </c>
      <c r="B2554" t="s">
        <v>95</v>
      </c>
      <c r="C2554" t="s">
        <v>9</v>
      </c>
      <c r="D2554">
        <v>327</v>
      </c>
      <c r="E2554">
        <v>896.61904761904805</v>
      </c>
      <c r="F2554">
        <v>-569.61904761904805</v>
      </c>
      <c r="G2554">
        <v>-0.63529661692070705</v>
      </c>
      <c r="H2554" t="s">
        <v>83</v>
      </c>
    </row>
    <row r="2555" spans="1:8" x14ac:dyDescent="0.25">
      <c r="A2555" s="1">
        <v>43952</v>
      </c>
      <c r="B2555" t="s">
        <v>95</v>
      </c>
      <c r="C2555" t="s">
        <v>10</v>
      </c>
      <c r="D2555">
        <v>130</v>
      </c>
      <c r="E2555">
        <v>404.42857142857099</v>
      </c>
      <c r="F2555">
        <v>-274.42857142857099</v>
      </c>
      <c r="G2555">
        <v>-0.67855881314023303</v>
      </c>
      <c r="H2555" t="s">
        <v>83</v>
      </c>
    </row>
    <row r="2556" spans="1:8" x14ac:dyDescent="0.25">
      <c r="A2556" s="1">
        <v>43952</v>
      </c>
      <c r="B2556" t="s">
        <v>95</v>
      </c>
      <c r="C2556" t="s">
        <v>11</v>
      </c>
      <c r="D2556">
        <v>284</v>
      </c>
      <c r="E2556">
        <v>734.66666666666697</v>
      </c>
      <c r="F2556">
        <v>-450.66666666666703</v>
      </c>
      <c r="G2556">
        <v>-0.61343012704174205</v>
      </c>
      <c r="H2556" t="s">
        <v>83</v>
      </c>
    </row>
    <row r="2557" spans="1:8" x14ac:dyDescent="0.25">
      <c r="A2557" s="1">
        <v>43952</v>
      </c>
      <c r="B2557" t="s">
        <v>95</v>
      </c>
      <c r="C2557" t="s">
        <v>12</v>
      </c>
      <c r="D2557">
        <v>254</v>
      </c>
      <c r="E2557">
        <v>407.142857142857</v>
      </c>
      <c r="F2557">
        <v>-153.142857142857</v>
      </c>
      <c r="G2557">
        <v>-0.376140350877193</v>
      </c>
      <c r="H2557" t="s">
        <v>83</v>
      </c>
    </row>
    <row r="2558" spans="1:8" x14ac:dyDescent="0.25">
      <c r="A2558" s="1">
        <v>43952</v>
      </c>
      <c r="B2558" t="s">
        <v>95</v>
      </c>
      <c r="C2558" t="s">
        <v>13</v>
      </c>
      <c r="D2558">
        <v>420</v>
      </c>
      <c r="E2558">
        <v>890.28571428571399</v>
      </c>
      <c r="F2558">
        <v>-470.28571428571399</v>
      </c>
      <c r="G2558">
        <v>-0.52824133504492898</v>
      </c>
      <c r="H2558" t="s">
        <v>83</v>
      </c>
    </row>
    <row r="2559" spans="1:8" x14ac:dyDescent="0.25">
      <c r="A2559" s="1">
        <v>43952</v>
      </c>
      <c r="B2559" t="s">
        <v>96</v>
      </c>
      <c r="C2559" t="s">
        <v>9</v>
      </c>
      <c r="D2559">
        <v>34</v>
      </c>
      <c r="E2559">
        <v>33.476190476190503</v>
      </c>
      <c r="F2559">
        <v>0.52380952380952595</v>
      </c>
      <c r="G2559">
        <v>1.5647226173542E-2</v>
      </c>
      <c r="H2559" t="s">
        <v>83</v>
      </c>
    </row>
    <row r="2560" spans="1:8" x14ac:dyDescent="0.25">
      <c r="A2560" s="1">
        <v>43952</v>
      </c>
      <c r="B2560" t="s">
        <v>96</v>
      </c>
      <c r="C2560" t="s">
        <v>10</v>
      </c>
      <c r="D2560">
        <v>56</v>
      </c>
      <c r="E2560">
        <v>51.571428571428598</v>
      </c>
      <c r="F2560">
        <v>4.4285714285714297</v>
      </c>
      <c r="G2560">
        <v>8.5872576177285401E-2</v>
      </c>
      <c r="H2560" t="s">
        <v>83</v>
      </c>
    </row>
    <row r="2561" spans="1:8" x14ac:dyDescent="0.25">
      <c r="A2561" s="1">
        <v>43952</v>
      </c>
      <c r="B2561" t="s">
        <v>96</v>
      </c>
      <c r="C2561" t="s">
        <v>11</v>
      </c>
      <c r="D2561">
        <v>67</v>
      </c>
      <c r="E2561">
        <v>72.380952380952394</v>
      </c>
      <c r="F2561">
        <v>-5.3809523809523796</v>
      </c>
      <c r="G2561">
        <v>-7.4342105263157904E-2</v>
      </c>
      <c r="H2561" t="s">
        <v>83</v>
      </c>
    </row>
    <row r="2562" spans="1:8" x14ac:dyDescent="0.25">
      <c r="A2562" s="1">
        <v>43952</v>
      </c>
      <c r="B2562" t="s">
        <v>96</v>
      </c>
      <c r="C2562" t="s">
        <v>12</v>
      </c>
      <c r="D2562">
        <v>209</v>
      </c>
      <c r="E2562">
        <v>196.333333333333</v>
      </c>
      <c r="F2562">
        <v>12.6666666666667</v>
      </c>
      <c r="G2562">
        <v>6.4516129032257993E-2</v>
      </c>
      <c r="H2562" t="s">
        <v>83</v>
      </c>
    </row>
    <row r="2563" spans="1:8" x14ac:dyDescent="0.25">
      <c r="A2563" s="1">
        <v>43952</v>
      </c>
      <c r="B2563" t="s">
        <v>96</v>
      </c>
      <c r="C2563" t="s">
        <v>13</v>
      </c>
      <c r="D2563">
        <v>221</v>
      </c>
      <c r="E2563">
        <v>231.61904761904799</v>
      </c>
      <c r="F2563">
        <v>-10.619047619047601</v>
      </c>
      <c r="G2563">
        <v>-4.5847039473684202E-2</v>
      </c>
      <c r="H2563" t="s">
        <v>83</v>
      </c>
    </row>
    <row r="2564" spans="1:8" x14ac:dyDescent="0.25">
      <c r="A2564" s="1">
        <v>43952</v>
      </c>
      <c r="B2564" t="s">
        <v>97</v>
      </c>
      <c r="C2564" t="s">
        <v>9</v>
      </c>
      <c r="D2564">
        <v>254</v>
      </c>
      <c r="E2564">
        <v>373.66666666666703</v>
      </c>
      <c r="F2564">
        <v>-119.666666666667</v>
      </c>
      <c r="G2564">
        <v>-0.32024977698483498</v>
      </c>
      <c r="H2564" t="s">
        <v>83</v>
      </c>
    </row>
    <row r="2565" spans="1:8" x14ac:dyDescent="0.25">
      <c r="A2565" s="1">
        <v>43952</v>
      </c>
      <c r="B2565" t="s">
        <v>97</v>
      </c>
      <c r="C2565" t="s">
        <v>10</v>
      </c>
      <c r="D2565">
        <v>117</v>
      </c>
      <c r="E2565">
        <v>171.90476190476201</v>
      </c>
      <c r="F2565">
        <v>-54.904761904761898</v>
      </c>
      <c r="G2565">
        <v>-0.31939058171745099</v>
      </c>
      <c r="H2565" t="s">
        <v>83</v>
      </c>
    </row>
    <row r="2566" spans="1:8" x14ac:dyDescent="0.25">
      <c r="A2566" s="1">
        <v>43952</v>
      </c>
      <c r="B2566" t="s">
        <v>97</v>
      </c>
      <c r="C2566" t="s">
        <v>11</v>
      </c>
      <c r="D2566">
        <v>121</v>
      </c>
      <c r="E2566">
        <v>144.76190476190499</v>
      </c>
      <c r="F2566">
        <v>-23.761904761904798</v>
      </c>
      <c r="G2566">
        <v>-0.16414473684210501</v>
      </c>
      <c r="H2566" t="s">
        <v>83</v>
      </c>
    </row>
    <row r="2567" spans="1:8" x14ac:dyDescent="0.25">
      <c r="A2567" s="1">
        <v>43952</v>
      </c>
      <c r="B2567" t="s">
        <v>97</v>
      </c>
      <c r="C2567" t="s">
        <v>12</v>
      </c>
      <c r="D2567">
        <v>79</v>
      </c>
      <c r="E2567">
        <v>93.190476190476204</v>
      </c>
      <c r="F2567">
        <v>-14.1904761904762</v>
      </c>
      <c r="G2567">
        <v>-0.15227388860500801</v>
      </c>
      <c r="H2567" t="s">
        <v>83</v>
      </c>
    </row>
    <row r="2568" spans="1:8" x14ac:dyDescent="0.25">
      <c r="A2568" s="1">
        <v>43952</v>
      </c>
      <c r="B2568" t="s">
        <v>97</v>
      </c>
      <c r="C2568" t="s">
        <v>13</v>
      </c>
      <c r="D2568">
        <v>392</v>
      </c>
      <c r="E2568">
        <v>595.33333333333303</v>
      </c>
      <c r="F2568">
        <v>-203.333333333333</v>
      </c>
      <c r="G2568">
        <v>-0.34154535274356101</v>
      </c>
      <c r="H2568" t="s">
        <v>83</v>
      </c>
    </row>
    <row r="2569" spans="1:8" x14ac:dyDescent="0.25">
      <c r="A2569" s="1">
        <v>43983</v>
      </c>
      <c r="B2569" t="s">
        <v>81</v>
      </c>
      <c r="C2569" t="s">
        <v>9</v>
      </c>
      <c r="D2569">
        <v>2869</v>
      </c>
      <c r="E2569">
        <v>4987.3999999999996</v>
      </c>
      <c r="F2569">
        <v>-2118.4</v>
      </c>
      <c r="G2569">
        <v>-0.42475037093475598</v>
      </c>
      <c r="H2569" t="s">
        <v>83</v>
      </c>
    </row>
    <row r="2570" spans="1:8" x14ac:dyDescent="0.25">
      <c r="A2570" s="1">
        <v>43983</v>
      </c>
      <c r="B2570" t="s">
        <v>81</v>
      </c>
      <c r="C2570" t="s">
        <v>10</v>
      </c>
      <c r="D2570">
        <v>2339</v>
      </c>
      <c r="E2570">
        <v>3428.7</v>
      </c>
      <c r="F2570">
        <v>-1089.7</v>
      </c>
      <c r="G2570">
        <v>-0.317817248519847</v>
      </c>
      <c r="H2570" t="s">
        <v>83</v>
      </c>
    </row>
    <row r="2571" spans="1:8" x14ac:dyDescent="0.25">
      <c r="A2571" s="1">
        <v>43983</v>
      </c>
      <c r="B2571" t="s">
        <v>81</v>
      </c>
      <c r="C2571" t="s">
        <v>11</v>
      </c>
      <c r="D2571">
        <v>2310</v>
      </c>
      <c r="E2571">
        <v>3364.9</v>
      </c>
      <c r="F2571">
        <v>-1054.9000000000001</v>
      </c>
      <c r="G2571">
        <v>-0.31350114416475999</v>
      </c>
      <c r="H2571" t="s">
        <v>83</v>
      </c>
    </row>
    <row r="2572" spans="1:8" x14ac:dyDescent="0.25">
      <c r="A2572" s="1">
        <v>43983</v>
      </c>
      <c r="B2572" t="s">
        <v>81</v>
      </c>
      <c r="C2572" t="s">
        <v>12</v>
      </c>
      <c r="D2572">
        <v>3005</v>
      </c>
      <c r="E2572">
        <v>3357.2</v>
      </c>
      <c r="F2572">
        <v>-352.2</v>
      </c>
      <c r="G2572">
        <v>-0.10490885261527499</v>
      </c>
      <c r="H2572" t="s">
        <v>83</v>
      </c>
    </row>
    <row r="2573" spans="1:8" x14ac:dyDescent="0.25">
      <c r="A2573" s="1">
        <v>43983</v>
      </c>
      <c r="B2573" t="s">
        <v>81</v>
      </c>
      <c r="C2573" t="s">
        <v>13</v>
      </c>
      <c r="D2573">
        <v>3780</v>
      </c>
      <c r="E2573">
        <v>5225</v>
      </c>
      <c r="F2573">
        <v>-1445</v>
      </c>
      <c r="G2573">
        <v>-0.276555023923445</v>
      </c>
      <c r="H2573" t="s">
        <v>83</v>
      </c>
    </row>
    <row r="2574" spans="1:8" x14ac:dyDescent="0.25">
      <c r="A2574" s="1">
        <v>43983</v>
      </c>
      <c r="B2574" t="s">
        <v>86</v>
      </c>
      <c r="C2574" t="s">
        <v>9</v>
      </c>
      <c r="D2574">
        <v>518</v>
      </c>
      <c r="E2574">
        <v>1197.9000000000001</v>
      </c>
      <c r="F2574">
        <v>-679.9</v>
      </c>
      <c r="G2574">
        <v>-0.56757659236998104</v>
      </c>
      <c r="H2574" t="s">
        <v>83</v>
      </c>
    </row>
    <row r="2575" spans="1:8" x14ac:dyDescent="0.25">
      <c r="A2575" s="1">
        <v>43983</v>
      </c>
      <c r="B2575" t="s">
        <v>86</v>
      </c>
      <c r="C2575" t="s">
        <v>10</v>
      </c>
      <c r="D2575">
        <v>877</v>
      </c>
      <c r="E2575">
        <v>1202.3</v>
      </c>
      <c r="F2575">
        <v>-325.3</v>
      </c>
      <c r="G2575">
        <v>-0.27056475089412002</v>
      </c>
      <c r="H2575" t="s">
        <v>83</v>
      </c>
    </row>
    <row r="2576" spans="1:8" x14ac:dyDescent="0.25">
      <c r="A2576" s="1">
        <v>43983</v>
      </c>
      <c r="B2576" t="s">
        <v>86</v>
      </c>
      <c r="C2576" t="s">
        <v>11</v>
      </c>
      <c r="D2576">
        <v>234</v>
      </c>
      <c r="E2576">
        <v>281.60000000000002</v>
      </c>
      <c r="F2576">
        <v>-47.6</v>
      </c>
      <c r="G2576">
        <v>-0.16903409090909099</v>
      </c>
      <c r="H2576" t="s">
        <v>83</v>
      </c>
    </row>
    <row r="2577" spans="1:8" x14ac:dyDescent="0.25">
      <c r="A2577" s="1">
        <v>43983</v>
      </c>
      <c r="B2577" t="s">
        <v>86</v>
      </c>
      <c r="C2577" t="s">
        <v>12</v>
      </c>
      <c r="D2577">
        <v>103</v>
      </c>
      <c r="E2577">
        <v>102.3</v>
      </c>
      <c r="F2577">
        <v>0.69999999999998896</v>
      </c>
      <c r="G2577">
        <v>6.8426197458454404E-3</v>
      </c>
      <c r="H2577" t="s">
        <v>83</v>
      </c>
    </row>
    <row r="2578" spans="1:8" x14ac:dyDescent="0.25">
      <c r="A2578" s="1">
        <v>43983</v>
      </c>
      <c r="B2578" t="s">
        <v>86</v>
      </c>
      <c r="C2578" t="s">
        <v>13</v>
      </c>
      <c r="D2578">
        <v>607</v>
      </c>
      <c r="E2578">
        <v>917.4</v>
      </c>
      <c r="F2578">
        <v>-310.39999999999998</v>
      </c>
      <c r="G2578">
        <v>-0.33834750381513001</v>
      </c>
      <c r="H2578" t="s">
        <v>83</v>
      </c>
    </row>
    <row r="2579" spans="1:8" x14ac:dyDescent="0.25">
      <c r="A2579" s="1">
        <v>43983</v>
      </c>
      <c r="B2579" t="s">
        <v>87</v>
      </c>
      <c r="C2579" t="s">
        <v>9</v>
      </c>
      <c r="D2579">
        <v>343</v>
      </c>
      <c r="E2579">
        <v>490.6</v>
      </c>
      <c r="F2579">
        <v>-147.6</v>
      </c>
      <c r="G2579">
        <v>-0.300856094578068</v>
      </c>
      <c r="H2579" t="s">
        <v>83</v>
      </c>
    </row>
    <row r="2580" spans="1:8" x14ac:dyDescent="0.25">
      <c r="A2580" s="1">
        <v>43983</v>
      </c>
      <c r="B2580" t="s">
        <v>87</v>
      </c>
      <c r="C2580" t="s">
        <v>10</v>
      </c>
      <c r="D2580">
        <v>487</v>
      </c>
      <c r="E2580">
        <v>697.4</v>
      </c>
      <c r="F2580">
        <v>-210.4</v>
      </c>
      <c r="G2580">
        <v>-0.301691998852882</v>
      </c>
      <c r="H2580" t="s">
        <v>83</v>
      </c>
    </row>
    <row r="2581" spans="1:8" x14ac:dyDescent="0.25">
      <c r="A2581" s="1">
        <v>43983</v>
      </c>
      <c r="B2581" t="s">
        <v>87</v>
      </c>
      <c r="C2581" t="s">
        <v>11</v>
      </c>
      <c r="D2581">
        <v>630</v>
      </c>
      <c r="E2581">
        <v>839.3</v>
      </c>
      <c r="F2581">
        <v>-209.3</v>
      </c>
      <c r="G2581">
        <v>-0.249374478732277</v>
      </c>
      <c r="H2581" t="s">
        <v>83</v>
      </c>
    </row>
    <row r="2582" spans="1:8" x14ac:dyDescent="0.25">
      <c r="A2582" s="1">
        <v>43983</v>
      </c>
      <c r="B2582" t="s">
        <v>87</v>
      </c>
      <c r="C2582" t="s">
        <v>12</v>
      </c>
      <c r="D2582">
        <v>434</v>
      </c>
      <c r="E2582">
        <v>474.1</v>
      </c>
      <c r="F2582">
        <v>-40.1</v>
      </c>
      <c r="G2582">
        <v>-8.4581311959502303E-2</v>
      </c>
      <c r="H2582" t="s">
        <v>83</v>
      </c>
    </row>
    <row r="2583" spans="1:8" x14ac:dyDescent="0.25">
      <c r="A2583" s="1">
        <v>43983</v>
      </c>
      <c r="B2583" t="s">
        <v>87</v>
      </c>
      <c r="C2583" t="s">
        <v>13</v>
      </c>
      <c r="D2583">
        <v>429</v>
      </c>
      <c r="E2583">
        <v>535.70000000000005</v>
      </c>
      <c r="F2583">
        <v>-106.7</v>
      </c>
      <c r="G2583">
        <v>-0.19917864476385999</v>
      </c>
      <c r="H2583" t="s">
        <v>83</v>
      </c>
    </row>
    <row r="2584" spans="1:8" x14ac:dyDescent="0.25">
      <c r="A2584" s="1">
        <v>43983</v>
      </c>
      <c r="B2584" t="s">
        <v>89</v>
      </c>
      <c r="C2584" t="s">
        <v>9</v>
      </c>
      <c r="D2584">
        <v>351</v>
      </c>
      <c r="E2584">
        <v>508.2</v>
      </c>
      <c r="F2584">
        <v>-157.19999999999999</v>
      </c>
      <c r="G2584">
        <v>-0.30932703659976402</v>
      </c>
      <c r="H2584" t="s">
        <v>83</v>
      </c>
    </row>
    <row r="2585" spans="1:8" x14ac:dyDescent="0.25">
      <c r="A2585" s="1">
        <v>43983</v>
      </c>
      <c r="B2585" t="s">
        <v>89</v>
      </c>
      <c r="C2585" t="s">
        <v>10</v>
      </c>
      <c r="D2585">
        <v>39</v>
      </c>
      <c r="E2585">
        <v>62.7</v>
      </c>
      <c r="F2585">
        <v>-23.7</v>
      </c>
      <c r="G2585">
        <v>-0.37799043062200999</v>
      </c>
      <c r="H2585" t="s">
        <v>83</v>
      </c>
    </row>
    <row r="2586" spans="1:8" x14ac:dyDescent="0.25">
      <c r="A2586" s="1">
        <v>43983</v>
      </c>
      <c r="B2586" t="s">
        <v>89</v>
      </c>
      <c r="C2586" t="s">
        <v>11</v>
      </c>
      <c r="D2586">
        <v>115</v>
      </c>
      <c r="E2586">
        <v>165</v>
      </c>
      <c r="F2586">
        <v>-50</v>
      </c>
      <c r="G2586">
        <v>-0.30303030303030298</v>
      </c>
      <c r="H2586" t="s">
        <v>83</v>
      </c>
    </row>
    <row r="2587" spans="1:8" x14ac:dyDescent="0.25">
      <c r="A2587" s="1">
        <v>43983</v>
      </c>
      <c r="B2587" t="s">
        <v>89</v>
      </c>
      <c r="C2587" t="s">
        <v>12</v>
      </c>
      <c r="D2587">
        <v>82</v>
      </c>
      <c r="E2587">
        <v>102.3</v>
      </c>
      <c r="F2587">
        <v>-20.3</v>
      </c>
      <c r="G2587">
        <v>-0.19843597262952101</v>
      </c>
      <c r="H2587" t="s">
        <v>83</v>
      </c>
    </row>
    <row r="2588" spans="1:8" x14ac:dyDescent="0.25">
      <c r="A2588" s="1">
        <v>43983</v>
      </c>
      <c r="B2588" t="s">
        <v>89</v>
      </c>
      <c r="C2588" t="s">
        <v>13</v>
      </c>
      <c r="D2588">
        <v>281</v>
      </c>
      <c r="E2588">
        <v>283.8</v>
      </c>
      <c r="F2588">
        <v>-2.80000000000001</v>
      </c>
      <c r="G2588">
        <v>-9.8661028893587393E-3</v>
      </c>
      <c r="H2588" t="s">
        <v>83</v>
      </c>
    </row>
    <row r="2589" spans="1:8" x14ac:dyDescent="0.25">
      <c r="A2589" s="1">
        <v>43983</v>
      </c>
      <c r="B2589" t="s">
        <v>90</v>
      </c>
      <c r="C2589" t="s">
        <v>9</v>
      </c>
      <c r="D2589">
        <v>59</v>
      </c>
      <c r="E2589">
        <v>99</v>
      </c>
      <c r="F2589">
        <v>-40</v>
      </c>
      <c r="G2589">
        <v>-0.40404040404040398</v>
      </c>
      <c r="H2589" t="s">
        <v>83</v>
      </c>
    </row>
    <row r="2590" spans="1:8" x14ac:dyDescent="0.25">
      <c r="A2590" s="1">
        <v>43983</v>
      </c>
      <c r="B2590" t="s">
        <v>90</v>
      </c>
      <c r="C2590" t="s">
        <v>10</v>
      </c>
      <c r="D2590">
        <v>70</v>
      </c>
      <c r="E2590">
        <v>69.3</v>
      </c>
      <c r="F2590">
        <v>0.69999999999998896</v>
      </c>
      <c r="G2590">
        <v>1.0101010101009901E-2</v>
      </c>
      <c r="H2590" t="s">
        <v>83</v>
      </c>
    </row>
    <row r="2591" spans="1:8" x14ac:dyDescent="0.25">
      <c r="A2591" s="1">
        <v>43983</v>
      </c>
      <c r="B2591" t="s">
        <v>90</v>
      </c>
      <c r="C2591" t="s">
        <v>11</v>
      </c>
      <c r="D2591">
        <v>97</v>
      </c>
      <c r="E2591">
        <v>92.4</v>
      </c>
      <c r="F2591">
        <v>4.5999999999999899</v>
      </c>
      <c r="G2591">
        <v>4.9783549783549701E-2</v>
      </c>
      <c r="H2591" t="s">
        <v>83</v>
      </c>
    </row>
    <row r="2592" spans="1:8" x14ac:dyDescent="0.25">
      <c r="A2592" s="1">
        <v>43983</v>
      </c>
      <c r="B2592" t="s">
        <v>90</v>
      </c>
      <c r="C2592" t="s">
        <v>12</v>
      </c>
      <c r="D2592">
        <v>168</v>
      </c>
      <c r="E2592">
        <v>212.3</v>
      </c>
      <c r="F2592">
        <v>-44.3</v>
      </c>
      <c r="G2592">
        <v>-0.20866698068770601</v>
      </c>
      <c r="H2592" t="s">
        <v>83</v>
      </c>
    </row>
    <row r="2593" spans="1:8" x14ac:dyDescent="0.25">
      <c r="A2593" s="1">
        <v>43983</v>
      </c>
      <c r="B2593" t="s">
        <v>90</v>
      </c>
      <c r="C2593" t="s">
        <v>13</v>
      </c>
      <c r="D2593">
        <v>524</v>
      </c>
      <c r="E2593">
        <v>529.1</v>
      </c>
      <c r="F2593">
        <v>-5.1000000000000201</v>
      </c>
      <c r="G2593">
        <v>-9.6390096390096807E-3</v>
      </c>
      <c r="H2593" t="s">
        <v>83</v>
      </c>
    </row>
    <row r="2594" spans="1:8" x14ac:dyDescent="0.25">
      <c r="A2594" s="1">
        <v>43983</v>
      </c>
      <c r="B2594" t="s">
        <v>92</v>
      </c>
      <c r="C2594" t="s">
        <v>9</v>
      </c>
      <c r="D2594">
        <v>444</v>
      </c>
      <c r="E2594">
        <v>621.5</v>
      </c>
      <c r="F2594">
        <v>-177.5</v>
      </c>
      <c r="G2594">
        <v>-0.28559935639581702</v>
      </c>
      <c r="H2594" t="s">
        <v>83</v>
      </c>
    </row>
    <row r="2595" spans="1:8" x14ac:dyDescent="0.25">
      <c r="A2595" s="1">
        <v>43983</v>
      </c>
      <c r="B2595" t="s">
        <v>92</v>
      </c>
      <c r="C2595" t="s">
        <v>10</v>
      </c>
      <c r="D2595">
        <v>170</v>
      </c>
      <c r="E2595">
        <v>253</v>
      </c>
      <c r="F2595">
        <v>-83</v>
      </c>
      <c r="G2595">
        <v>-0.32806324110671897</v>
      </c>
      <c r="H2595" t="s">
        <v>83</v>
      </c>
    </row>
    <row r="2596" spans="1:8" x14ac:dyDescent="0.25">
      <c r="A2596" s="1">
        <v>43983</v>
      </c>
      <c r="B2596" t="s">
        <v>92</v>
      </c>
      <c r="C2596" t="s">
        <v>11</v>
      </c>
      <c r="D2596">
        <v>478</v>
      </c>
      <c r="E2596">
        <v>671</v>
      </c>
      <c r="F2596">
        <v>-193</v>
      </c>
      <c r="G2596">
        <v>-0.28763040238450099</v>
      </c>
      <c r="H2596" t="s">
        <v>83</v>
      </c>
    </row>
    <row r="2597" spans="1:8" x14ac:dyDescent="0.25">
      <c r="A2597" s="1">
        <v>43983</v>
      </c>
      <c r="B2597" t="s">
        <v>92</v>
      </c>
      <c r="C2597" t="s">
        <v>12</v>
      </c>
      <c r="D2597">
        <v>1294</v>
      </c>
      <c r="E2597">
        <v>1360.7</v>
      </c>
      <c r="F2597">
        <v>-66.7</v>
      </c>
      <c r="G2597">
        <v>-4.9018887337399897E-2</v>
      </c>
      <c r="H2597" t="s">
        <v>83</v>
      </c>
    </row>
    <row r="2598" spans="1:8" x14ac:dyDescent="0.25">
      <c r="A2598" s="1">
        <v>43983</v>
      </c>
      <c r="B2598" t="s">
        <v>92</v>
      </c>
      <c r="C2598" t="s">
        <v>13</v>
      </c>
      <c r="D2598">
        <v>259</v>
      </c>
      <c r="E2598">
        <v>286</v>
      </c>
      <c r="F2598">
        <v>-27</v>
      </c>
      <c r="G2598">
        <v>-9.4405594405594401E-2</v>
      </c>
      <c r="H2598" t="s">
        <v>83</v>
      </c>
    </row>
    <row r="2599" spans="1:8" x14ac:dyDescent="0.25">
      <c r="A2599" s="1">
        <v>43983</v>
      </c>
      <c r="B2599" t="s">
        <v>93</v>
      </c>
      <c r="C2599" t="s">
        <v>9</v>
      </c>
      <c r="D2599">
        <v>359</v>
      </c>
      <c r="E2599">
        <v>589.6</v>
      </c>
      <c r="F2599">
        <v>-230.6</v>
      </c>
      <c r="G2599">
        <v>-0.39111261872455899</v>
      </c>
      <c r="H2599" t="s">
        <v>83</v>
      </c>
    </row>
    <row r="2600" spans="1:8" x14ac:dyDescent="0.25">
      <c r="A2600" s="1">
        <v>43983</v>
      </c>
      <c r="B2600" t="s">
        <v>93</v>
      </c>
      <c r="C2600" t="s">
        <v>10</v>
      </c>
      <c r="D2600">
        <v>204</v>
      </c>
      <c r="E2600">
        <v>266.2</v>
      </c>
      <c r="F2600">
        <v>-62.2</v>
      </c>
      <c r="G2600">
        <v>-0.233658903080391</v>
      </c>
      <c r="H2600" t="s">
        <v>83</v>
      </c>
    </row>
    <row r="2601" spans="1:8" x14ac:dyDescent="0.25">
      <c r="A2601" s="1">
        <v>43983</v>
      </c>
      <c r="B2601" t="s">
        <v>93</v>
      </c>
      <c r="C2601" t="s">
        <v>11</v>
      </c>
      <c r="D2601">
        <v>40</v>
      </c>
      <c r="E2601">
        <v>44</v>
      </c>
      <c r="F2601">
        <v>-4</v>
      </c>
      <c r="G2601">
        <v>-9.0909090909090898E-2</v>
      </c>
      <c r="H2601" t="s">
        <v>83</v>
      </c>
    </row>
    <row r="2602" spans="1:8" x14ac:dyDescent="0.25">
      <c r="A2602" s="1">
        <v>43983</v>
      </c>
      <c r="B2602" t="s">
        <v>93</v>
      </c>
      <c r="C2602" t="s">
        <v>12</v>
      </c>
      <c r="D2602">
        <v>15</v>
      </c>
      <c r="E2602">
        <v>18.7</v>
      </c>
      <c r="F2602">
        <v>-3.7</v>
      </c>
      <c r="G2602">
        <v>-0.19786096256684499</v>
      </c>
      <c r="H2602" t="s">
        <v>83</v>
      </c>
    </row>
    <row r="2603" spans="1:8" x14ac:dyDescent="0.25">
      <c r="A2603" s="1">
        <v>43983</v>
      </c>
      <c r="B2603" t="s">
        <v>93</v>
      </c>
      <c r="C2603" t="s">
        <v>13</v>
      </c>
      <c r="D2603">
        <v>187</v>
      </c>
      <c r="E2603">
        <v>349.8</v>
      </c>
      <c r="F2603">
        <v>-162.80000000000001</v>
      </c>
      <c r="G2603">
        <v>-0.46540880503144699</v>
      </c>
      <c r="H2603" t="s">
        <v>83</v>
      </c>
    </row>
    <row r="2604" spans="1:8" x14ac:dyDescent="0.25">
      <c r="A2604" s="1">
        <v>43983</v>
      </c>
      <c r="B2604" t="s">
        <v>94</v>
      </c>
      <c r="C2604" t="s">
        <v>9</v>
      </c>
      <c r="D2604">
        <v>34</v>
      </c>
      <c r="E2604">
        <v>56.1</v>
      </c>
      <c r="F2604">
        <v>-22.1</v>
      </c>
      <c r="G2604">
        <v>-0.39393939393939398</v>
      </c>
      <c r="H2604" t="s">
        <v>83</v>
      </c>
    </row>
    <row r="2605" spans="1:8" x14ac:dyDescent="0.25">
      <c r="A2605" s="1">
        <v>43983</v>
      </c>
      <c r="B2605" t="s">
        <v>94</v>
      </c>
      <c r="C2605" t="s">
        <v>10</v>
      </c>
      <c r="D2605">
        <v>124</v>
      </c>
      <c r="E2605">
        <v>178.2</v>
      </c>
      <c r="F2605">
        <v>-54.2</v>
      </c>
      <c r="G2605">
        <v>-0.30415263748597099</v>
      </c>
      <c r="H2605" t="s">
        <v>83</v>
      </c>
    </row>
    <row r="2606" spans="1:8" x14ac:dyDescent="0.25">
      <c r="A2606" s="1">
        <v>43983</v>
      </c>
      <c r="B2606" t="s">
        <v>94</v>
      </c>
      <c r="C2606" t="s">
        <v>11</v>
      </c>
      <c r="D2606">
        <v>186</v>
      </c>
      <c r="E2606">
        <v>178.2</v>
      </c>
      <c r="F2606">
        <v>7.7999999999999803</v>
      </c>
      <c r="G2606">
        <v>4.3771043771043697E-2</v>
      </c>
      <c r="H2606" t="s">
        <v>83</v>
      </c>
    </row>
    <row r="2607" spans="1:8" x14ac:dyDescent="0.25">
      <c r="A2607" s="1">
        <v>43983</v>
      </c>
      <c r="B2607" t="s">
        <v>94</v>
      </c>
      <c r="C2607" t="s">
        <v>12</v>
      </c>
      <c r="D2607">
        <v>296</v>
      </c>
      <c r="E2607">
        <v>333.3</v>
      </c>
      <c r="F2607">
        <v>-37.299999999999997</v>
      </c>
      <c r="G2607">
        <v>-0.11191119111911201</v>
      </c>
      <c r="H2607" t="s">
        <v>83</v>
      </c>
    </row>
    <row r="2608" spans="1:8" x14ac:dyDescent="0.25">
      <c r="A2608" s="1">
        <v>43983</v>
      </c>
      <c r="B2608" t="s">
        <v>94</v>
      </c>
      <c r="C2608" t="s">
        <v>13</v>
      </c>
      <c r="D2608">
        <v>285</v>
      </c>
      <c r="E2608">
        <v>326.7</v>
      </c>
      <c r="F2608">
        <v>-41.7</v>
      </c>
      <c r="G2608">
        <v>-0.12764003673094601</v>
      </c>
      <c r="H2608" t="s">
        <v>83</v>
      </c>
    </row>
    <row r="2609" spans="1:8" x14ac:dyDescent="0.25">
      <c r="A2609" s="1">
        <v>43983</v>
      </c>
      <c r="B2609" t="s">
        <v>95</v>
      </c>
      <c r="C2609" t="s">
        <v>9</v>
      </c>
      <c r="D2609">
        <v>428</v>
      </c>
      <c r="E2609">
        <v>932.8</v>
      </c>
      <c r="F2609">
        <v>-504.8</v>
      </c>
      <c r="G2609">
        <v>-0.54116638078902202</v>
      </c>
      <c r="H2609" t="s">
        <v>83</v>
      </c>
    </row>
    <row r="2610" spans="1:8" x14ac:dyDescent="0.25">
      <c r="A2610" s="1">
        <v>43983</v>
      </c>
      <c r="B2610" t="s">
        <v>95</v>
      </c>
      <c r="C2610" t="s">
        <v>10</v>
      </c>
      <c r="D2610">
        <v>151</v>
      </c>
      <c r="E2610">
        <v>442.2</v>
      </c>
      <c r="F2610">
        <v>-291.2</v>
      </c>
      <c r="G2610">
        <v>-0.658525554047942</v>
      </c>
      <c r="H2610" t="s">
        <v>83</v>
      </c>
    </row>
    <row r="2611" spans="1:8" x14ac:dyDescent="0.25">
      <c r="A2611" s="1">
        <v>43983</v>
      </c>
      <c r="B2611" t="s">
        <v>95</v>
      </c>
      <c r="C2611" t="s">
        <v>11</v>
      </c>
      <c r="D2611">
        <v>340</v>
      </c>
      <c r="E2611">
        <v>847</v>
      </c>
      <c r="F2611">
        <v>-507</v>
      </c>
      <c r="G2611">
        <v>-0.59858323494687105</v>
      </c>
      <c r="H2611" t="s">
        <v>83</v>
      </c>
    </row>
    <row r="2612" spans="1:8" x14ac:dyDescent="0.25">
      <c r="A2612" s="1">
        <v>43983</v>
      </c>
      <c r="B2612" t="s">
        <v>95</v>
      </c>
      <c r="C2612" t="s">
        <v>12</v>
      </c>
      <c r="D2612">
        <v>319</v>
      </c>
      <c r="E2612">
        <v>446.6</v>
      </c>
      <c r="F2612">
        <v>-127.6</v>
      </c>
      <c r="G2612">
        <v>-0.28571428571428598</v>
      </c>
      <c r="H2612" t="s">
        <v>83</v>
      </c>
    </row>
    <row r="2613" spans="1:8" x14ac:dyDescent="0.25">
      <c r="A2613" s="1">
        <v>43983</v>
      </c>
      <c r="B2613" t="s">
        <v>95</v>
      </c>
      <c r="C2613" t="s">
        <v>13</v>
      </c>
      <c r="D2613">
        <v>493</v>
      </c>
      <c r="E2613">
        <v>1040.5999999999999</v>
      </c>
      <c r="F2613">
        <v>-547.6</v>
      </c>
      <c r="G2613">
        <v>-0.52623486450124901</v>
      </c>
      <c r="H2613" t="s">
        <v>83</v>
      </c>
    </row>
    <row r="2614" spans="1:8" x14ac:dyDescent="0.25">
      <c r="A2614" s="1">
        <v>43983</v>
      </c>
      <c r="B2614" t="s">
        <v>96</v>
      </c>
      <c r="C2614" t="s">
        <v>9</v>
      </c>
      <c r="D2614">
        <v>44</v>
      </c>
      <c r="E2614">
        <v>42.9</v>
      </c>
      <c r="F2614">
        <v>1.0999999999999901</v>
      </c>
      <c r="G2614">
        <v>2.5641025641025501E-2</v>
      </c>
      <c r="H2614" t="s">
        <v>83</v>
      </c>
    </row>
    <row r="2615" spans="1:8" x14ac:dyDescent="0.25">
      <c r="A2615" s="1">
        <v>43983</v>
      </c>
      <c r="B2615" t="s">
        <v>96</v>
      </c>
      <c r="C2615" t="s">
        <v>10</v>
      </c>
      <c r="D2615">
        <v>61</v>
      </c>
      <c r="E2615">
        <v>49.5</v>
      </c>
      <c r="F2615">
        <v>11.5</v>
      </c>
      <c r="G2615">
        <v>0.23232323232323199</v>
      </c>
      <c r="H2615" t="s">
        <v>83</v>
      </c>
    </row>
    <row r="2616" spans="1:8" x14ac:dyDescent="0.25">
      <c r="A2616" s="1">
        <v>43983</v>
      </c>
      <c r="B2616" t="s">
        <v>96</v>
      </c>
      <c r="C2616" t="s">
        <v>11</v>
      </c>
      <c r="D2616">
        <v>54</v>
      </c>
      <c r="E2616">
        <v>64.900000000000006</v>
      </c>
      <c r="F2616">
        <v>-10.9</v>
      </c>
      <c r="G2616">
        <v>-0.16795069337442201</v>
      </c>
      <c r="H2616" t="s">
        <v>83</v>
      </c>
    </row>
    <row r="2617" spans="1:8" x14ac:dyDescent="0.25">
      <c r="A2617" s="1">
        <v>43983</v>
      </c>
      <c r="B2617" t="s">
        <v>96</v>
      </c>
      <c r="C2617" t="s">
        <v>12</v>
      </c>
      <c r="D2617">
        <v>214</v>
      </c>
      <c r="E2617">
        <v>210.1</v>
      </c>
      <c r="F2617">
        <v>3.8999999999999799</v>
      </c>
      <c r="G2617">
        <v>1.8562589243217398E-2</v>
      </c>
      <c r="H2617" t="s">
        <v>83</v>
      </c>
    </row>
    <row r="2618" spans="1:8" x14ac:dyDescent="0.25">
      <c r="A2618" s="1">
        <v>43983</v>
      </c>
      <c r="B2618" t="s">
        <v>96</v>
      </c>
      <c r="C2618" t="s">
        <v>13</v>
      </c>
      <c r="D2618">
        <v>246</v>
      </c>
      <c r="E2618">
        <v>261.8</v>
      </c>
      <c r="F2618">
        <v>-15.8</v>
      </c>
      <c r="G2618">
        <v>-6.0351413292589799E-2</v>
      </c>
      <c r="H2618" t="s">
        <v>83</v>
      </c>
    </row>
    <row r="2619" spans="1:8" x14ac:dyDescent="0.25">
      <c r="A2619" s="1">
        <v>43983</v>
      </c>
      <c r="B2619" t="s">
        <v>97</v>
      </c>
      <c r="C2619" t="s">
        <v>9</v>
      </c>
      <c r="D2619">
        <v>289</v>
      </c>
      <c r="E2619">
        <v>448.8</v>
      </c>
      <c r="F2619">
        <v>-159.80000000000001</v>
      </c>
      <c r="G2619">
        <v>-0.35606060606060602</v>
      </c>
      <c r="H2619" t="s">
        <v>83</v>
      </c>
    </row>
    <row r="2620" spans="1:8" x14ac:dyDescent="0.25">
      <c r="A2620" s="1">
        <v>43983</v>
      </c>
      <c r="B2620" t="s">
        <v>97</v>
      </c>
      <c r="C2620" t="s">
        <v>10</v>
      </c>
      <c r="D2620">
        <v>156</v>
      </c>
      <c r="E2620">
        <v>207.9</v>
      </c>
      <c r="F2620">
        <v>-51.9</v>
      </c>
      <c r="G2620">
        <v>-0.24963924963924999</v>
      </c>
      <c r="H2620" t="s">
        <v>83</v>
      </c>
    </row>
    <row r="2621" spans="1:8" x14ac:dyDescent="0.25">
      <c r="A2621" s="1">
        <v>43983</v>
      </c>
      <c r="B2621" t="s">
        <v>97</v>
      </c>
      <c r="C2621" t="s">
        <v>11</v>
      </c>
      <c r="D2621">
        <v>136</v>
      </c>
      <c r="E2621">
        <v>181.5</v>
      </c>
      <c r="F2621">
        <v>-45.5</v>
      </c>
      <c r="G2621">
        <v>-0.25068870523415998</v>
      </c>
      <c r="H2621" t="s">
        <v>83</v>
      </c>
    </row>
    <row r="2622" spans="1:8" x14ac:dyDescent="0.25">
      <c r="A2622" s="1">
        <v>43983</v>
      </c>
      <c r="B2622" t="s">
        <v>97</v>
      </c>
      <c r="C2622" t="s">
        <v>12</v>
      </c>
      <c r="D2622">
        <v>80</v>
      </c>
      <c r="E2622">
        <v>96.8</v>
      </c>
      <c r="F2622">
        <v>-16.8</v>
      </c>
      <c r="G2622">
        <v>-0.17355371900826499</v>
      </c>
      <c r="H2622" t="s">
        <v>83</v>
      </c>
    </row>
    <row r="2623" spans="1:8" x14ac:dyDescent="0.25">
      <c r="A2623" s="1">
        <v>43983</v>
      </c>
      <c r="B2623" t="s">
        <v>97</v>
      </c>
      <c r="C2623" t="s">
        <v>13</v>
      </c>
      <c r="D2623">
        <v>469</v>
      </c>
      <c r="E2623">
        <v>694.1</v>
      </c>
      <c r="F2623">
        <v>-225.1</v>
      </c>
      <c r="G2623">
        <v>-0.32430485520818297</v>
      </c>
      <c r="H2623" t="s">
        <v>83</v>
      </c>
    </row>
    <row r="2624" spans="1:8" x14ac:dyDescent="0.25">
      <c r="A2624" s="1">
        <v>44013</v>
      </c>
      <c r="B2624" t="s">
        <v>81</v>
      </c>
      <c r="C2624" t="s">
        <v>9</v>
      </c>
      <c r="D2624">
        <v>3269</v>
      </c>
      <c r="E2624">
        <v>5052</v>
      </c>
      <c r="F2624">
        <v>-1783</v>
      </c>
      <c r="G2624">
        <v>-0.352929532858274</v>
      </c>
      <c r="H2624" t="s">
        <v>83</v>
      </c>
    </row>
    <row r="2625" spans="1:8" x14ac:dyDescent="0.25">
      <c r="A2625" s="1">
        <v>44013</v>
      </c>
      <c r="B2625" t="s">
        <v>81</v>
      </c>
      <c r="C2625" t="s">
        <v>10</v>
      </c>
      <c r="D2625">
        <v>2638</v>
      </c>
      <c r="E2625">
        <v>3482</v>
      </c>
      <c r="F2625">
        <v>-844</v>
      </c>
      <c r="G2625">
        <v>-0.24238943136128699</v>
      </c>
      <c r="H2625" t="s">
        <v>83</v>
      </c>
    </row>
    <row r="2626" spans="1:8" x14ac:dyDescent="0.25">
      <c r="A2626" s="1">
        <v>44013</v>
      </c>
      <c r="B2626" t="s">
        <v>81</v>
      </c>
      <c r="C2626" t="s">
        <v>11</v>
      </c>
      <c r="D2626">
        <v>2551</v>
      </c>
      <c r="E2626">
        <v>3316</v>
      </c>
      <c r="F2626">
        <v>-765</v>
      </c>
      <c r="G2626">
        <v>-0.23069963811821501</v>
      </c>
      <c r="H2626" t="s">
        <v>83</v>
      </c>
    </row>
    <row r="2627" spans="1:8" x14ac:dyDescent="0.25">
      <c r="A2627" s="1">
        <v>44013</v>
      </c>
      <c r="B2627" t="s">
        <v>81</v>
      </c>
      <c r="C2627" t="s">
        <v>12</v>
      </c>
      <c r="D2627">
        <v>3190</v>
      </c>
      <c r="E2627">
        <v>3374</v>
      </c>
      <c r="F2627">
        <v>-184</v>
      </c>
      <c r="G2627">
        <v>-5.4534676941315897E-2</v>
      </c>
      <c r="H2627" t="s">
        <v>83</v>
      </c>
    </row>
    <row r="2628" spans="1:8" x14ac:dyDescent="0.25">
      <c r="A2628" s="1">
        <v>44013</v>
      </c>
      <c r="B2628" t="s">
        <v>81</v>
      </c>
      <c r="C2628" t="s">
        <v>13</v>
      </c>
      <c r="D2628">
        <v>4587</v>
      </c>
      <c r="E2628">
        <v>5501</v>
      </c>
      <c r="F2628">
        <v>-914</v>
      </c>
      <c r="G2628">
        <v>-0.16615160879839999</v>
      </c>
      <c r="H2628" t="s">
        <v>83</v>
      </c>
    </row>
    <row r="2629" spans="1:8" x14ac:dyDescent="0.25">
      <c r="A2629" s="1">
        <v>44013</v>
      </c>
      <c r="B2629" t="s">
        <v>86</v>
      </c>
      <c r="C2629" t="s">
        <v>9</v>
      </c>
      <c r="D2629">
        <v>594</v>
      </c>
      <c r="E2629">
        <v>1288</v>
      </c>
      <c r="F2629">
        <v>-694</v>
      </c>
      <c r="G2629">
        <v>-0.53881987577639801</v>
      </c>
      <c r="H2629" t="s">
        <v>83</v>
      </c>
    </row>
    <row r="2630" spans="1:8" x14ac:dyDescent="0.25">
      <c r="A2630" s="1">
        <v>44013</v>
      </c>
      <c r="B2630" t="s">
        <v>86</v>
      </c>
      <c r="C2630" t="s">
        <v>10</v>
      </c>
      <c r="D2630">
        <v>960</v>
      </c>
      <c r="E2630">
        <v>1275</v>
      </c>
      <c r="F2630">
        <v>-315</v>
      </c>
      <c r="G2630">
        <v>-0.247058823529412</v>
      </c>
      <c r="H2630" t="s">
        <v>83</v>
      </c>
    </row>
    <row r="2631" spans="1:8" x14ac:dyDescent="0.25">
      <c r="A2631" s="1">
        <v>44013</v>
      </c>
      <c r="B2631" t="s">
        <v>86</v>
      </c>
      <c r="C2631" t="s">
        <v>11</v>
      </c>
      <c r="D2631">
        <v>269</v>
      </c>
      <c r="E2631">
        <v>285</v>
      </c>
      <c r="F2631">
        <v>-16</v>
      </c>
      <c r="G2631">
        <v>-5.6140350877192997E-2</v>
      </c>
      <c r="H2631" t="s">
        <v>83</v>
      </c>
    </row>
    <row r="2632" spans="1:8" x14ac:dyDescent="0.25">
      <c r="A2632" s="1">
        <v>44013</v>
      </c>
      <c r="B2632" t="s">
        <v>86</v>
      </c>
      <c r="C2632" t="s">
        <v>12</v>
      </c>
      <c r="D2632">
        <v>106</v>
      </c>
      <c r="E2632">
        <v>89</v>
      </c>
      <c r="F2632">
        <v>17</v>
      </c>
      <c r="G2632">
        <v>0.19101123595505601</v>
      </c>
      <c r="H2632" t="s">
        <v>83</v>
      </c>
    </row>
    <row r="2633" spans="1:8" x14ac:dyDescent="0.25">
      <c r="A2633" s="1">
        <v>44013</v>
      </c>
      <c r="B2633" t="s">
        <v>86</v>
      </c>
      <c r="C2633" t="s">
        <v>13</v>
      </c>
      <c r="D2633">
        <v>766</v>
      </c>
      <c r="E2633">
        <v>999</v>
      </c>
      <c r="F2633">
        <v>-233</v>
      </c>
      <c r="G2633">
        <v>-0.233233233233233</v>
      </c>
      <c r="H2633" t="s">
        <v>83</v>
      </c>
    </row>
    <row r="2634" spans="1:8" x14ac:dyDescent="0.25">
      <c r="A2634" s="1">
        <v>44013</v>
      </c>
      <c r="B2634" t="s">
        <v>87</v>
      </c>
      <c r="C2634" t="s">
        <v>9</v>
      </c>
      <c r="D2634">
        <v>337</v>
      </c>
      <c r="E2634">
        <v>514</v>
      </c>
      <c r="F2634">
        <v>-177</v>
      </c>
      <c r="G2634">
        <v>-0.344357976653696</v>
      </c>
      <c r="H2634" t="s">
        <v>83</v>
      </c>
    </row>
    <row r="2635" spans="1:8" x14ac:dyDescent="0.25">
      <c r="A2635" s="1">
        <v>44013</v>
      </c>
      <c r="B2635" t="s">
        <v>87</v>
      </c>
      <c r="C2635" t="s">
        <v>10</v>
      </c>
      <c r="D2635">
        <v>551</v>
      </c>
      <c r="E2635">
        <v>708</v>
      </c>
      <c r="F2635">
        <v>-157</v>
      </c>
      <c r="G2635">
        <v>-0.22175141242937901</v>
      </c>
      <c r="H2635" t="s">
        <v>83</v>
      </c>
    </row>
    <row r="2636" spans="1:8" x14ac:dyDescent="0.25">
      <c r="A2636" s="1">
        <v>44013</v>
      </c>
      <c r="B2636" t="s">
        <v>87</v>
      </c>
      <c r="C2636" t="s">
        <v>11</v>
      </c>
      <c r="D2636">
        <v>665</v>
      </c>
      <c r="E2636">
        <v>813</v>
      </c>
      <c r="F2636">
        <v>-148</v>
      </c>
      <c r="G2636">
        <v>-0.18204182041820399</v>
      </c>
      <c r="H2636" t="s">
        <v>83</v>
      </c>
    </row>
    <row r="2637" spans="1:8" x14ac:dyDescent="0.25">
      <c r="A2637" s="1">
        <v>44013</v>
      </c>
      <c r="B2637" t="s">
        <v>87</v>
      </c>
      <c r="C2637" t="s">
        <v>12</v>
      </c>
      <c r="D2637">
        <v>452</v>
      </c>
      <c r="E2637">
        <v>509</v>
      </c>
      <c r="F2637">
        <v>-57</v>
      </c>
      <c r="G2637">
        <v>-0.11198428290766201</v>
      </c>
      <c r="H2637" t="s">
        <v>83</v>
      </c>
    </row>
    <row r="2638" spans="1:8" x14ac:dyDescent="0.25">
      <c r="A2638" s="1">
        <v>44013</v>
      </c>
      <c r="B2638" t="s">
        <v>87</v>
      </c>
      <c r="C2638" t="s">
        <v>13</v>
      </c>
      <c r="D2638">
        <v>552</v>
      </c>
      <c r="E2638">
        <v>503</v>
      </c>
      <c r="F2638">
        <v>49</v>
      </c>
      <c r="G2638">
        <v>9.7415506958250506E-2</v>
      </c>
      <c r="H2638" t="s">
        <v>83</v>
      </c>
    </row>
    <row r="2639" spans="1:8" x14ac:dyDescent="0.25">
      <c r="A2639" s="1">
        <v>44013</v>
      </c>
      <c r="B2639" t="s">
        <v>89</v>
      </c>
      <c r="C2639" t="s">
        <v>9</v>
      </c>
      <c r="D2639">
        <v>359</v>
      </c>
      <c r="E2639">
        <v>488</v>
      </c>
      <c r="F2639">
        <v>-129</v>
      </c>
      <c r="G2639">
        <v>-0.26434426229508201</v>
      </c>
      <c r="H2639" t="s">
        <v>83</v>
      </c>
    </row>
    <row r="2640" spans="1:8" x14ac:dyDescent="0.25">
      <c r="A2640" s="1">
        <v>44013</v>
      </c>
      <c r="B2640" t="s">
        <v>89</v>
      </c>
      <c r="C2640" t="s">
        <v>10</v>
      </c>
      <c r="D2640">
        <v>44</v>
      </c>
      <c r="E2640">
        <v>60</v>
      </c>
      <c r="F2640">
        <v>-16</v>
      </c>
      <c r="G2640">
        <v>-0.266666666666667</v>
      </c>
      <c r="H2640" t="s">
        <v>83</v>
      </c>
    </row>
    <row r="2641" spans="1:8" x14ac:dyDescent="0.25">
      <c r="A2641" s="1">
        <v>44013</v>
      </c>
      <c r="B2641" t="s">
        <v>89</v>
      </c>
      <c r="C2641" t="s">
        <v>11</v>
      </c>
      <c r="D2641">
        <v>125</v>
      </c>
      <c r="E2641">
        <v>186</v>
      </c>
      <c r="F2641">
        <v>-61</v>
      </c>
      <c r="G2641">
        <v>-0.32795698924731198</v>
      </c>
      <c r="H2641" t="s">
        <v>83</v>
      </c>
    </row>
    <row r="2642" spans="1:8" x14ac:dyDescent="0.25">
      <c r="A2642" s="1">
        <v>44013</v>
      </c>
      <c r="B2642" t="s">
        <v>89</v>
      </c>
      <c r="C2642" t="s">
        <v>12</v>
      </c>
      <c r="D2642">
        <v>89</v>
      </c>
      <c r="E2642">
        <v>102</v>
      </c>
      <c r="F2642">
        <v>-13</v>
      </c>
      <c r="G2642">
        <v>-0.12745098039215699</v>
      </c>
      <c r="H2642" t="s">
        <v>83</v>
      </c>
    </row>
    <row r="2643" spans="1:8" x14ac:dyDescent="0.25">
      <c r="A2643" s="1">
        <v>44013</v>
      </c>
      <c r="B2643" t="s">
        <v>89</v>
      </c>
      <c r="C2643" t="s">
        <v>13</v>
      </c>
      <c r="D2643">
        <v>396</v>
      </c>
      <c r="E2643">
        <v>291</v>
      </c>
      <c r="F2643">
        <v>105</v>
      </c>
      <c r="G2643">
        <v>0.36082474226804101</v>
      </c>
      <c r="H2643" t="s">
        <v>83</v>
      </c>
    </row>
    <row r="2644" spans="1:8" x14ac:dyDescent="0.25">
      <c r="A2644" s="1">
        <v>44013</v>
      </c>
      <c r="B2644" t="s">
        <v>90</v>
      </c>
      <c r="C2644" t="s">
        <v>9</v>
      </c>
      <c r="D2644">
        <v>59</v>
      </c>
      <c r="E2644">
        <v>81</v>
      </c>
      <c r="F2644">
        <v>-22</v>
      </c>
      <c r="G2644">
        <v>-0.27160493827160498</v>
      </c>
      <c r="H2644" t="s">
        <v>83</v>
      </c>
    </row>
    <row r="2645" spans="1:8" x14ac:dyDescent="0.25">
      <c r="A2645" s="1">
        <v>44013</v>
      </c>
      <c r="B2645" t="s">
        <v>90</v>
      </c>
      <c r="C2645" t="s">
        <v>10</v>
      </c>
      <c r="D2645">
        <v>56</v>
      </c>
      <c r="E2645">
        <v>84</v>
      </c>
      <c r="F2645">
        <v>-28</v>
      </c>
      <c r="G2645">
        <v>-0.33333333333333298</v>
      </c>
      <c r="H2645" t="s">
        <v>83</v>
      </c>
    </row>
    <row r="2646" spans="1:8" x14ac:dyDescent="0.25">
      <c r="A2646" s="1">
        <v>44013</v>
      </c>
      <c r="B2646" t="s">
        <v>90</v>
      </c>
      <c r="C2646" t="s">
        <v>11</v>
      </c>
      <c r="D2646">
        <v>77</v>
      </c>
      <c r="E2646">
        <v>103</v>
      </c>
      <c r="F2646">
        <v>-26</v>
      </c>
      <c r="G2646">
        <v>-0.25242718446601897</v>
      </c>
      <c r="H2646" t="s">
        <v>83</v>
      </c>
    </row>
    <row r="2647" spans="1:8" x14ac:dyDescent="0.25">
      <c r="A2647" s="1">
        <v>44013</v>
      </c>
      <c r="B2647" t="s">
        <v>90</v>
      </c>
      <c r="C2647" t="s">
        <v>12</v>
      </c>
      <c r="D2647">
        <v>155</v>
      </c>
      <c r="E2647">
        <v>221</v>
      </c>
      <c r="F2647">
        <v>-66</v>
      </c>
      <c r="G2647">
        <v>-0.29864253393665202</v>
      </c>
      <c r="H2647" t="s">
        <v>83</v>
      </c>
    </row>
    <row r="2648" spans="1:8" x14ac:dyDescent="0.25">
      <c r="A2648" s="1">
        <v>44013</v>
      </c>
      <c r="B2648" t="s">
        <v>90</v>
      </c>
      <c r="C2648" t="s">
        <v>13</v>
      </c>
      <c r="D2648">
        <v>532</v>
      </c>
      <c r="E2648">
        <v>593</v>
      </c>
      <c r="F2648">
        <v>-61</v>
      </c>
      <c r="G2648">
        <v>-0.102866779089376</v>
      </c>
      <c r="H2648" t="s">
        <v>83</v>
      </c>
    </row>
    <row r="2649" spans="1:8" x14ac:dyDescent="0.25">
      <c r="A2649" s="1">
        <v>44013</v>
      </c>
      <c r="B2649" t="s">
        <v>92</v>
      </c>
      <c r="C2649" t="s">
        <v>9</v>
      </c>
      <c r="D2649">
        <v>535</v>
      </c>
      <c r="E2649">
        <v>603</v>
      </c>
      <c r="F2649">
        <v>-68</v>
      </c>
      <c r="G2649">
        <v>-0.112769485903814</v>
      </c>
      <c r="H2649" t="s">
        <v>83</v>
      </c>
    </row>
    <row r="2650" spans="1:8" x14ac:dyDescent="0.25">
      <c r="A2650" s="1">
        <v>44013</v>
      </c>
      <c r="B2650" t="s">
        <v>92</v>
      </c>
      <c r="C2650" t="s">
        <v>10</v>
      </c>
      <c r="D2650">
        <v>171</v>
      </c>
      <c r="E2650">
        <v>233</v>
      </c>
      <c r="F2650">
        <v>-62</v>
      </c>
      <c r="G2650">
        <v>-0.26609442060085797</v>
      </c>
      <c r="H2650" t="s">
        <v>83</v>
      </c>
    </row>
    <row r="2651" spans="1:8" x14ac:dyDescent="0.25">
      <c r="A2651" s="1">
        <v>44013</v>
      </c>
      <c r="B2651" t="s">
        <v>92</v>
      </c>
      <c r="C2651" t="s">
        <v>11</v>
      </c>
      <c r="D2651">
        <v>510</v>
      </c>
      <c r="E2651">
        <v>652</v>
      </c>
      <c r="F2651">
        <v>-142</v>
      </c>
      <c r="G2651">
        <v>-0.217791411042945</v>
      </c>
      <c r="H2651" t="s">
        <v>83</v>
      </c>
    </row>
    <row r="2652" spans="1:8" x14ac:dyDescent="0.25">
      <c r="A2652" s="1">
        <v>44013</v>
      </c>
      <c r="B2652" t="s">
        <v>92</v>
      </c>
      <c r="C2652" t="s">
        <v>12</v>
      </c>
      <c r="D2652">
        <v>1340</v>
      </c>
      <c r="E2652">
        <v>1330</v>
      </c>
      <c r="F2652">
        <v>10</v>
      </c>
      <c r="G2652">
        <v>7.5187969924812E-3</v>
      </c>
      <c r="H2652" t="s">
        <v>83</v>
      </c>
    </row>
    <row r="2653" spans="1:8" x14ac:dyDescent="0.25">
      <c r="A2653" s="1">
        <v>44013</v>
      </c>
      <c r="B2653" t="s">
        <v>92</v>
      </c>
      <c r="C2653" t="s">
        <v>13</v>
      </c>
      <c r="D2653">
        <v>295</v>
      </c>
      <c r="E2653">
        <v>285</v>
      </c>
      <c r="F2653">
        <v>10</v>
      </c>
      <c r="G2653">
        <v>3.5087719298245598E-2</v>
      </c>
      <c r="H2653" t="s">
        <v>83</v>
      </c>
    </row>
    <row r="2654" spans="1:8" x14ac:dyDescent="0.25">
      <c r="A2654" s="1">
        <v>44013</v>
      </c>
      <c r="B2654" t="s">
        <v>93</v>
      </c>
      <c r="C2654" t="s">
        <v>9</v>
      </c>
      <c r="D2654">
        <v>418</v>
      </c>
      <c r="E2654">
        <v>628</v>
      </c>
      <c r="F2654">
        <v>-210</v>
      </c>
      <c r="G2654">
        <v>-0.33439490445859898</v>
      </c>
      <c r="H2654" t="s">
        <v>83</v>
      </c>
    </row>
    <row r="2655" spans="1:8" x14ac:dyDescent="0.25">
      <c r="A2655" s="1">
        <v>44013</v>
      </c>
      <c r="B2655" t="s">
        <v>93</v>
      </c>
      <c r="C2655" t="s">
        <v>10</v>
      </c>
      <c r="D2655">
        <v>249</v>
      </c>
      <c r="E2655">
        <v>261</v>
      </c>
      <c r="F2655">
        <v>-12</v>
      </c>
      <c r="G2655">
        <v>-4.5977011494252901E-2</v>
      </c>
      <c r="H2655" t="s">
        <v>83</v>
      </c>
    </row>
    <row r="2656" spans="1:8" x14ac:dyDescent="0.25">
      <c r="A2656" s="1">
        <v>44013</v>
      </c>
      <c r="B2656" t="s">
        <v>93</v>
      </c>
      <c r="C2656" t="s">
        <v>11</v>
      </c>
      <c r="D2656">
        <v>33</v>
      </c>
      <c r="E2656">
        <v>47</v>
      </c>
      <c r="F2656">
        <v>-14</v>
      </c>
      <c r="G2656">
        <v>-0.29787234042553201</v>
      </c>
      <c r="H2656" t="s">
        <v>83</v>
      </c>
    </row>
    <row r="2657" spans="1:8" x14ac:dyDescent="0.25">
      <c r="A2657" s="1">
        <v>44013</v>
      </c>
      <c r="B2657" t="s">
        <v>93</v>
      </c>
      <c r="C2657" t="s">
        <v>12</v>
      </c>
      <c r="D2657">
        <v>24</v>
      </c>
      <c r="E2657">
        <v>14</v>
      </c>
      <c r="F2657">
        <v>10</v>
      </c>
      <c r="G2657">
        <v>0.71428571428571397</v>
      </c>
      <c r="H2657" t="s">
        <v>83</v>
      </c>
    </row>
    <row r="2658" spans="1:8" x14ac:dyDescent="0.25">
      <c r="A2658" s="1">
        <v>44013</v>
      </c>
      <c r="B2658" t="s">
        <v>93</v>
      </c>
      <c r="C2658" t="s">
        <v>13</v>
      </c>
      <c r="D2658">
        <v>275</v>
      </c>
      <c r="E2658">
        <v>397</v>
      </c>
      <c r="F2658">
        <v>-122</v>
      </c>
      <c r="G2658">
        <v>-0.30730478589420701</v>
      </c>
      <c r="H2658" t="s">
        <v>83</v>
      </c>
    </row>
    <row r="2659" spans="1:8" x14ac:dyDescent="0.25">
      <c r="A2659" s="1">
        <v>44013</v>
      </c>
      <c r="B2659" t="s">
        <v>94</v>
      </c>
      <c r="C2659" t="s">
        <v>9</v>
      </c>
      <c r="D2659">
        <v>39</v>
      </c>
      <c r="E2659">
        <v>60</v>
      </c>
      <c r="F2659">
        <v>-21</v>
      </c>
      <c r="G2659">
        <v>-0.35</v>
      </c>
      <c r="H2659" t="s">
        <v>83</v>
      </c>
    </row>
    <row r="2660" spans="1:8" x14ac:dyDescent="0.25">
      <c r="A2660" s="1">
        <v>44013</v>
      </c>
      <c r="B2660" t="s">
        <v>94</v>
      </c>
      <c r="C2660" t="s">
        <v>10</v>
      </c>
      <c r="D2660">
        <v>133</v>
      </c>
      <c r="E2660">
        <v>165</v>
      </c>
      <c r="F2660">
        <v>-32</v>
      </c>
      <c r="G2660">
        <v>-0.19393939393939399</v>
      </c>
      <c r="H2660" t="s">
        <v>83</v>
      </c>
    </row>
    <row r="2661" spans="1:8" x14ac:dyDescent="0.25">
      <c r="A2661" s="1">
        <v>44013</v>
      </c>
      <c r="B2661" t="s">
        <v>94</v>
      </c>
      <c r="C2661" t="s">
        <v>11</v>
      </c>
      <c r="D2661">
        <v>213</v>
      </c>
      <c r="E2661">
        <v>200</v>
      </c>
      <c r="F2661">
        <v>13</v>
      </c>
      <c r="G2661">
        <v>6.5000000000000002E-2</v>
      </c>
      <c r="H2661" t="s">
        <v>83</v>
      </c>
    </row>
    <row r="2662" spans="1:8" x14ac:dyDescent="0.25">
      <c r="A2662" s="1">
        <v>44013</v>
      </c>
      <c r="B2662" t="s">
        <v>94</v>
      </c>
      <c r="C2662" t="s">
        <v>12</v>
      </c>
      <c r="D2662">
        <v>302</v>
      </c>
      <c r="E2662">
        <v>330</v>
      </c>
      <c r="F2662">
        <v>-28</v>
      </c>
      <c r="G2662">
        <v>-8.4848484848484895E-2</v>
      </c>
      <c r="H2662" t="s">
        <v>83</v>
      </c>
    </row>
    <row r="2663" spans="1:8" x14ac:dyDescent="0.25">
      <c r="A2663" s="1">
        <v>44013</v>
      </c>
      <c r="B2663" t="s">
        <v>94</v>
      </c>
      <c r="C2663" t="s">
        <v>13</v>
      </c>
      <c r="D2663">
        <v>300</v>
      </c>
      <c r="E2663">
        <v>299</v>
      </c>
      <c r="F2663">
        <v>1</v>
      </c>
      <c r="G2663">
        <v>3.3444816053511701E-3</v>
      </c>
      <c r="H2663" t="s">
        <v>83</v>
      </c>
    </row>
    <row r="2664" spans="1:8" x14ac:dyDescent="0.25">
      <c r="A2664" s="1">
        <v>44013</v>
      </c>
      <c r="B2664" t="s">
        <v>95</v>
      </c>
      <c r="C2664" t="s">
        <v>9</v>
      </c>
      <c r="D2664">
        <v>529</v>
      </c>
      <c r="E2664">
        <v>916</v>
      </c>
      <c r="F2664">
        <v>-387</v>
      </c>
      <c r="G2664">
        <v>-0.42248908296943199</v>
      </c>
      <c r="H2664" t="s">
        <v>83</v>
      </c>
    </row>
    <row r="2665" spans="1:8" x14ac:dyDescent="0.25">
      <c r="A2665" s="1">
        <v>44013</v>
      </c>
      <c r="B2665" t="s">
        <v>95</v>
      </c>
      <c r="C2665" t="s">
        <v>10</v>
      </c>
      <c r="D2665">
        <v>259</v>
      </c>
      <c r="E2665">
        <v>447</v>
      </c>
      <c r="F2665">
        <v>-188</v>
      </c>
      <c r="G2665">
        <v>-0.42058165548098397</v>
      </c>
      <c r="H2665" t="s">
        <v>83</v>
      </c>
    </row>
    <row r="2666" spans="1:8" x14ac:dyDescent="0.25">
      <c r="A2666" s="1">
        <v>44013</v>
      </c>
      <c r="B2666" t="s">
        <v>95</v>
      </c>
      <c r="C2666" t="s">
        <v>11</v>
      </c>
      <c r="D2666">
        <v>451</v>
      </c>
      <c r="E2666">
        <v>799</v>
      </c>
      <c r="F2666">
        <v>-348</v>
      </c>
      <c r="G2666">
        <v>-0.43554443053817299</v>
      </c>
      <c r="H2666" t="s">
        <v>83</v>
      </c>
    </row>
    <row r="2667" spans="1:8" x14ac:dyDescent="0.25">
      <c r="A2667" s="1">
        <v>44013</v>
      </c>
      <c r="B2667" t="s">
        <v>95</v>
      </c>
      <c r="C2667" t="s">
        <v>12</v>
      </c>
      <c r="D2667">
        <v>380</v>
      </c>
      <c r="E2667">
        <v>466</v>
      </c>
      <c r="F2667">
        <v>-86</v>
      </c>
      <c r="G2667">
        <v>-0.184549356223176</v>
      </c>
      <c r="H2667" t="s">
        <v>83</v>
      </c>
    </row>
    <row r="2668" spans="1:8" x14ac:dyDescent="0.25">
      <c r="A2668" s="1">
        <v>44013</v>
      </c>
      <c r="B2668" t="s">
        <v>95</v>
      </c>
      <c r="C2668" t="s">
        <v>13</v>
      </c>
      <c r="D2668">
        <v>653</v>
      </c>
      <c r="E2668">
        <v>1111</v>
      </c>
      <c r="F2668">
        <v>-458</v>
      </c>
      <c r="G2668">
        <v>-0.41224122412241199</v>
      </c>
      <c r="H2668" t="s">
        <v>83</v>
      </c>
    </row>
    <row r="2669" spans="1:8" x14ac:dyDescent="0.25">
      <c r="A2669" s="1">
        <v>44013</v>
      </c>
      <c r="B2669" t="s">
        <v>96</v>
      </c>
      <c r="C2669" t="s">
        <v>9</v>
      </c>
      <c r="D2669">
        <v>31</v>
      </c>
      <c r="E2669">
        <v>44</v>
      </c>
      <c r="F2669">
        <v>-13</v>
      </c>
      <c r="G2669">
        <v>-0.29545454545454503</v>
      </c>
      <c r="H2669" t="s">
        <v>83</v>
      </c>
    </row>
    <row r="2670" spans="1:8" x14ac:dyDescent="0.25">
      <c r="A2670" s="1">
        <v>44013</v>
      </c>
      <c r="B2670" t="s">
        <v>96</v>
      </c>
      <c r="C2670" t="s">
        <v>10</v>
      </c>
      <c r="D2670">
        <v>40</v>
      </c>
      <c r="E2670">
        <v>57</v>
      </c>
      <c r="F2670">
        <v>-17</v>
      </c>
      <c r="G2670">
        <v>-0.29824561403508798</v>
      </c>
      <c r="H2670" t="s">
        <v>83</v>
      </c>
    </row>
    <row r="2671" spans="1:8" x14ac:dyDescent="0.25">
      <c r="A2671" s="1">
        <v>44013</v>
      </c>
      <c r="B2671" t="s">
        <v>96</v>
      </c>
      <c r="C2671" t="s">
        <v>11</v>
      </c>
      <c r="D2671">
        <v>71</v>
      </c>
      <c r="E2671">
        <v>66</v>
      </c>
      <c r="F2671">
        <v>5</v>
      </c>
      <c r="G2671">
        <v>7.5757575757575801E-2</v>
      </c>
      <c r="H2671" t="s">
        <v>83</v>
      </c>
    </row>
    <row r="2672" spans="1:8" x14ac:dyDescent="0.25">
      <c r="A2672" s="1">
        <v>44013</v>
      </c>
      <c r="B2672" t="s">
        <v>96</v>
      </c>
      <c r="C2672" t="s">
        <v>12</v>
      </c>
      <c r="D2672">
        <v>227</v>
      </c>
      <c r="E2672">
        <v>204</v>
      </c>
      <c r="F2672">
        <v>23</v>
      </c>
      <c r="G2672">
        <v>0.11274509803921599</v>
      </c>
      <c r="H2672" t="s">
        <v>83</v>
      </c>
    </row>
    <row r="2673" spans="1:8" x14ac:dyDescent="0.25">
      <c r="A2673" s="1">
        <v>44013</v>
      </c>
      <c r="B2673" t="s">
        <v>96</v>
      </c>
      <c r="C2673" t="s">
        <v>13</v>
      </c>
      <c r="D2673">
        <v>267</v>
      </c>
      <c r="E2673">
        <v>252</v>
      </c>
      <c r="F2673">
        <v>15</v>
      </c>
      <c r="G2673">
        <v>5.95238095238095E-2</v>
      </c>
      <c r="H2673" t="s">
        <v>83</v>
      </c>
    </row>
    <row r="2674" spans="1:8" x14ac:dyDescent="0.25">
      <c r="A2674" s="1">
        <v>44013</v>
      </c>
      <c r="B2674" t="s">
        <v>97</v>
      </c>
      <c r="C2674" t="s">
        <v>9</v>
      </c>
      <c r="D2674">
        <v>368</v>
      </c>
      <c r="E2674">
        <v>430</v>
      </c>
      <c r="F2674">
        <v>-62</v>
      </c>
      <c r="G2674">
        <v>-0.144186046511628</v>
      </c>
      <c r="H2674" t="s">
        <v>83</v>
      </c>
    </row>
    <row r="2675" spans="1:8" x14ac:dyDescent="0.25">
      <c r="A2675" s="1">
        <v>44013</v>
      </c>
      <c r="B2675" t="s">
        <v>97</v>
      </c>
      <c r="C2675" t="s">
        <v>10</v>
      </c>
      <c r="D2675">
        <v>175</v>
      </c>
      <c r="E2675">
        <v>192</v>
      </c>
      <c r="F2675">
        <v>-17</v>
      </c>
      <c r="G2675">
        <v>-8.8541666666666699E-2</v>
      </c>
      <c r="H2675" t="s">
        <v>83</v>
      </c>
    </row>
    <row r="2676" spans="1:8" x14ac:dyDescent="0.25">
      <c r="A2676" s="1">
        <v>44013</v>
      </c>
      <c r="B2676" t="s">
        <v>97</v>
      </c>
      <c r="C2676" t="s">
        <v>11</v>
      </c>
      <c r="D2676">
        <v>137</v>
      </c>
      <c r="E2676">
        <v>165</v>
      </c>
      <c r="F2676">
        <v>-28</v>
      </c>
      <c r="G2676">
        <v>-0.16969696969697001</v>
      </c>
      <c r="H2676" t="s">
        <v>83</v>
      </c>
    </row>
    <row r="2677" spans="1:8" x14ac:dyDescent="0.25">
      <c r="A2677" s="1">
        <v>44013</v>
      </c>
      <c r="B2677" t="s">
        <v>97</v>
      </c>
      <c r="C2677" t="s">
        <v>12</v>
      </c>
      <c r="D2677">
        <v>115</v>
      </c>
      <c r="E2677">
        <v>109</v>
      </c>
      <c r="F2677">
        <v>6</v>
      </c>
      <c r="G2677">
        <v>5.5045871559633003E-2</v>
      </c>
      <c r="H2677" t="s">
        <v>83</v>
      </c>
    </row>
    <row r="2678" spans="1:8" x14ac:dyDescent="0.25">
      <c r="A2678" s="1">
        <v>44013</v>
      </c>
      <c r="B2678" t="s">
        <v>97</v>
      </c>
      <c r="C2678" t="s">
        <v>13</v>
      </c>
      <c r="D2678">
        <v>551</v>
      </c>
      <c r="E2678">
        <v>771</v>
      </c>
      <c r="F2678">
        <v>-220</v>
      </c>
      <c r="G2678">
        <v>-0.28534370946822302</v>
      </c>
      <c r="H2678" t="s">
        <v>83</v>
      </c>
    </row>
    <row r="2679" spans="1:8" x14ac:dyDescent="0.25">
      <c r="A2679" s="1">
        <v>44044</v>
      </c>
      <c r="B2679" t="s">
        <v>81</v>
      </c>
      <c r="C2679" t="s">
        <v>9</v>
      </c>
      <c r="D2679">
        <v>3133</v>
      </c>
      <c r="E2679">
        <v>4459.0476190476202</v>
      </c>
      <c r="F2679">
        <v>-1326.0476190476199</v>
      </c>
      <c r="G2679">
        <v>-0.29738359675352399</v>
      </c>
      <c r="H2679" t="s">
        <v>83</v>
      </c>
    </row>
    <row r="2680" spans="1:8" x14ac:dyDescent="0.25">
      <c r="A2680" s="1">
        <v>44044</v>
      </c>
      <c r="B2680" t="s">
        <v>81</v>
      </c>
      <c r="C2680" t="s">
        <v>10</v>
      </c>
      <c r="D2680">
        <v>2497</v>
      </c>
      <c r="E2680">
        <v>2998.0952380952399</v>
      </c>
      <c r="F2680">
        <v>-501.09523809523802</v>
      </c>
      <c r="G2680">
        <v>-0.167137865311309</v>
      </c>
      <c r="H2680" t="s">
        <v>83</v>
      </c>
    </row>
    <row r="2681" spans="1:8" x14ac:dyDescent="0.25">
      <c r="A2681" s="1">
        <v>44044</v>
      </c>
      <c r="B2681" t="s">
        <v>81</v>
      </c>
      <c r="C2681" t="s">
        <v>11</v>
      </c>
      <c r="D2681">
        <v>2473</v>
      </c>
      <c r="E2681">
        <v>2886.6666666666702</v>
      </c>
      <c r="F2681">
        <v>-413.66666666666703</v>
      </c>
      <c r="G2681">
        <v>-0.14330254041570401</v>
      </c>
      <c r="H2681" t="s">
        <v>83</v>
      </c>
    </row>
    <row r="2682" spans="1:8" x14ac:dyDescent="0.25">
      <c r="A2682" s="1">
        <v>44044</v>
      </c>
      <c r="B2682" t="s">
        <v>81</v>
      </c>
      <c r="C2682" t="s">
        <v>12</v>
      </c>
      <c r="D2682">
        <v>2882</v>
      </c>
      <c r="E2682">
        <v>2887.61904761905</v>
      </c>
      <c r="F2682">
        <v>-5.61904761904725</v>
      </c>
      <c r="G2682">
        <v>-1.9459102902373399E-3</v>
      </c>
      <c r="H2682" t="s">
        <v>83</v>
      </c>
    </row>
    <row r="2683" spans="1:8" x14ac:dyDescent="0.25">
      <c r="A2683" s="1">
        <v>44044</v>
      </c>
      <c r="B2683" t="s">
        <v>81</v>
      </c>
      <c r="C2683" t="s">
        <v>13</v>
      </c>
      <c r="D2683">
        <v>4556</v>
      </c>
      <c r="E2683">
        <v>4729.5238095238101</v>
      </c>
      <c r="F2683">
        <v>-173.52380952380901</v>
      </c>
      <c r="G2683">
        <v>-3.6689488521949198E-2</v>
      </c>
      <c r="H2683" t="s">
        <v>83</v>
      </c>
    </row>
    <row r="2684" spans="1:8" x14ac:dyDescent="0.25">
      <c r="A2684" s="1">
        <v>44044</v>
      </c>
      <c r="B2684" t="s">
        <v>86</v>
      </c>
      <c r="C2684" t="s">
        <v>9</v>
      </c>
      <c r="D2684">
        <v>684</v>
      </c>
      <c r="E2684">
        <v>1111.42857142857</v>
      </c>
      <c r="F2684">
        <v>-427.42857142857099</v>
      </c>
      <c r="G2684">
        <v>-0.384575835475578</v>
      </c>
      <c r="H2684" t="s">
        <v>83</v>
      </c>
    </row>
    <row r="2685" spans="1:8" x14ac:dyDescent="0.25">
      <c r="A2685" s="1">
        <v>44044</v>
      </c>
      <c r="B2685" t="s">
        <v>86</v>
      </c>
      <c r="C2685" t="s">
        <v>10</v>
      </c>
      <c r="D2685">
        <v>951</v>
      </c>
      <c r="E2685">
        <v>1053.3333333333301</v>
      </c>
      <c r="F2685">
        <v>-102.333333333333</v>
      </c>
      <c r="G2685">
        <v>-9.7151898734177206E-2</v>
      </c>
      <c r="H2685" t="s">
        <v>83</v>
      </c>
    </row>
    <row r="2686" spans="1:8" x14ac:dyDescent="0.25">
      <c r="A2686" s="1">
        <v>44044</v>
      </c>
      <c r="B2686" t="s">
        <v>86</v>
      </c>
      <c r="C2686" t="s">
        <v>11</v>
      </c>
      <c r="D2686">
        <v>239</v>
      </c>
      <c r="E2686">
        <v>252.38095238095201</v>
      </c>
      <c r="F2686">
        <v>-13.380952380952399</v>
      </c>
      <c r="G2686">
        <v>-5.3018867924528298E-2</v>
      </c>
      <c r="H2686" t="s">
        <v>83</v>
      </c>
    </row>
    <row r="2687" spans="1:8" x14ac:dyDescent="0.25">
      <c r="A2687" s="1">
        <v>44044</v>
      </c>
      <c r="B2687" t="s">
        <v>86</v>
      </c>
      <c r="C2687" t="s">
        <v>12</v>
      </c>
      <c r="D2687">
        <v>98</v>
      </c>
      <c r="E2687">
        <v>72.380952380952394</v>
      </c>
      <c r="F2687">
        <v>25.619047619047599</v>
      </c>
      <c r="G2687">
        <v>0.35394736842105301</v>
      </c>
      <c r="H2687" t="s">
        <v>83</v>
      </c>
    </row>
    <row r="2688" spans="1:8" x14ac:dyDescent="0.25">
      <c r="A2688" s="1">
        <v>44044</v>
      </c>
      <c r="B2688" t="s">
        <v>86</v>
      </c>
      <c r="C2688" t="s">
        <v>13</v>
      </c>
      <c r="D2688">
        <v>678</v>
      </c>
      <c r="E2688">
        <v>819.04761904761904</v>
      </c>
      <c r="F2688">
        <v>-141.04761904761901</v>
      </c>
      <c r="G2688">
        <v>-0.17220930232558099</v>
      </c>
      <c r="H2688" t="s">
        <v>83</v>
      </c>
    </row>
    <row r="2689" spans="1:8" x14ac:dyDescent="0.25">
      <c r="A2689" s="1">
        <v>44044</v>
      </c>
      <c r="B2689" t="s">
        <v>87</v>
      </c>
      <c r="C2689" t="s">
        <v>9</v>
      </c>
      <c r="D2689">
        <v>308</v>
      </c>
      <c r="E2689">
        <v>445.71428571428601</v>
      </c>
      <c r="F2689">
        <v>-137.71428571428601</v>
      </c>
      <c r="G2689">
        <v>-0.30897435897435899</v>
      </c>
      <c r="H2689" t="s">
        <v>83</v>
      </c>
    </row>
    <row r="2690" spans="1:8" x14ac:dyDescent="0.25">
      <c r="A2690" s="1">
        <v>44044</v>
      </c>
      <c r="B2690" t="s">
        <v>87</v>
      </c>
      <c r="C2690" t="s">
        <v>10</v>
      </c>
      <c r="D2690">
        <v>510</v>
      </c>
      <c r="E2690">
        <v>631.42857142857099</v>
      </c>
      <c r="F2690">
        <v>-121.428571428571</v>
      </c>
      <c r="G2690">
        <v>-0.19230769230769201</v>
      </c>
      <c r="H2690" t="s">
        <v>83</v>
      </c>
    </row>
    <row r="2691" spans="1:8" x14ac:dyDescent="0.25">
      <c r="A2691" s="1">
        <v>44044</v>
      </c>
      <c r="B2691" t="s">
        <v>87</v>
      </c>
      <c r="C2691" t="s">
        <v>11</v>
      </c>
      <c r="D2691">
        <v>692</v>
      </c>
      <c r="E2691">
        <v>741.90476190476204</v>
      </c>
      <c r="F2691">
        <v>-49.904761904761799</v>
      </c>
      <c r="G2691">
        <v>-6.7265725288831693E-2</v>
      </c>
      <c r="H2691" t="s">
        <v>83</v>
      </c>
    </row>
    <row r="2692" spans="1:8" x14ac:dyDescent="0.25">
      <c r="A2692" s="1">
        <v>44044</v>
      </c>
      <c r="B2692" t="s">
        <v>87</v>
      </c>
      <c r="C2692" t="s">
        <v>12</v>
      </c>
      <c r="D2692">
        <v>419</v>
      </c>
      <c r="E2692">
        <v>434.28571428571399</v>
      </c>
      <c r="F2692">
        <v>-15.285714285714301</v>
      </c>
      <c r="G2692">
        <v>-3.5197368421052602E-2</v>
      </c>
      <c r="H2692" t="s">
        <v>83</v>
      </c>
    </row>
    <row r="2693" spans="1:8" x14ac:dyDescent="0.25">
      <c r="A2693" s="1">
        <v>44044</v>
      </c>
      <c r="B2693" t="s">
        <v>87</v>
      </c>
      <c r="C2693" t="s">
        <v>13</v>
      </c>
      <c r="D2693">
        <v>606</v>
      </c>
      <c r="E2693">
        <v>444.76190476190499</v>
      </c>
      <c r="F2693">
        <v>161.23809523809501</v>
      </c>
      <c r="G2693">
        <v>0.36252676659528899</v>
      </c>
      <c r="H2693" t="s">
        <v>83</v>
      </c>
    </row>
    <row r="2694" spans="1:8" x14ac:dyDescent="0.25">
      <c r="A2694" s="1">
        <v>44044</v>
      </c>
      <c r="B2694" t="s">
        <v>89</v>
      </c>
      <c r="C2694" t="s">
        <v>9</v>
      </c>
      <c r="D2694">
        <v>322</v>
      </c>
      <c r="E2694">
        <v>436.19047619047598</v>
      </c>
      <c r="F2694">
        <v>-114.19047619047601</v>
      </c>
      <c r="G2694">
        <v>-0.26179039301309998</v>
      </c>
      <c r="H2694" t="s">
        <v>83</v>
      </c>
    </row>
    <row r="2695" spans="1:8" x14ac:dyDescent="0.25">
      <c r="A2695" s="1">
        <v>44044</v>
      </c>
      <c r="B2695" t="s">
        <v>89</v>
      </c>
      <c r="C2695" t="s">
        <v>10</v>
      </c>
      <c r="D2695">
        <v>46</v>
      </c>
      <c r="E2695">
        <v>58.095238095238102</v>
      </c>
      <c r="F2695">
        <v>-12.0952380952381</v>
      </c>
      <c r="G2695">
        <v>-0.20819672131147501</v>
      </c>
      <c r="H2695" t="s">
        <v>83</v>
      </c>
    </row>
    <row r="2696" spans="1:8" x14ac:dyDescent="0.25">
      <c r="A2696" s="1">
        <v>44044</v>
      </c>
      <c r="B2696" t="s">
        <v>89</v>
      </c>
      <c r="C2696" t="s">
        <v>11</v>
      </c>
      <c r="D2696">
        <v>103</v>
      </c>
      <c r="E2696">
        <v>161.90476190476201</v>
      </c>
      <c r="F2696">
        <v>-58.904761904761898</v>
      </c>
      <c r="G2696">
        <v>-0.36382352941176499</v>
      </c>
      <c r="H2696" t="s">
        <v>83</v>
      </c>
    </row>
    <row r="2697" spans="1:8" x14ac:dyDescent="0.25">
      <c r="A2697" s="1">
        <v>44044</v>
      </c>
      <c r="B2697" t="s">
        <v>89</v>
      </c>
      <c r="C2697" t="s">
        <v>12</v>
      </c>
      <c r="D2697">
        <v>85</v>
      </c>
      <c r="E2697">
        <v>87.619047619047606</v>
      </c>
      <c r="F2697">
        <v>-2.61904761904762</v>
      </c>
      <c r="G2697">
        <v>-2.9891304347826098E-2</v>
      </c>
      <c r="H2697" t="s">
        <v>83</v>
      </c>
    </row>
    <row r="2698" spans="1:8" x14ac:dyDescent="0.25">
      <c r="A2698" s="1">
        <v>44044</v>
      </c>
      <c r="B2698" t="s">
        <v>89</v>
      </c>
      <c r="C2698" t="s">
        <v>13</v>
      </c>
      <c r="D2698">
        <v>351</v>
      </c>
      <c r="E2698">
        <v>241.90476190476201</v>
      </c>
      <c r="F2698">
        <v>109.095238095238</v>
      </c>
      <c r="G2698">
        <v>0.450984251968504</v>
      </c>
      <c r="H2698" t="s">
        <v>83</v>
      </c>
    </row>
    <row r="2699" spans="1:8" x14ac:dyDescent="0.25">
      <c r="A2699" s="1">
        <v>44044</v>
      </c>
      <c r="B2699" t="s">
        <v>90</v>
      </c>
      <c r="C2699" t="s">
        <v>9</v>
      </c>
      <c r="D2699">
        <v>44</v>
      </c>
      <c r="E2699">
        <v>77.142857142857096</v>
      </c>
      <c r="F2699">
        <v>-33.142857142857103</v>
      </c>
      <c r="G2699">
        <v>-0.42962962962963003</v>
      </c>
      <c r="H2699" t="s">
        <v>83</v>
      </c>
    </row>
    <row r="2700" spans="1:8" x14ac:dyDescent="0.25">
      <c r="A2700" s="1">
        <v>44044</v>
      </c>
      <c r="B2700" t="s">
        <v>90</v>
      </c>
      <c r="C2700" t="s">
        <v>10</v>
      </c>
      <c r="D2700">
        <v>48</v>
      </c>
      <c r="E2700">
        <v>64.761904761904802</v>
      </c>
      <c r="F2700">
        <v>-16.761904761904798</v>
      </c>
      <c r="G2700">
        <v>-0.25882352941176501</v>
      </c>
      <c r="H2700" t="s">
        <v>83</v>
      </c>
    </row>
    <row r="2701" spans="1:8" x14ac:dyDescent="0.25">
      <c r="A2701" s="1">
        <v>44044</v>
      </c>
      <c r="B2701" t="s">
        <v>90</v>
      </c>
      <c r="C2701" t="s">
        <v>11</v>
      </c>
      <c r="D2701">
        <v>63</v>
      </c>
      <c r="E2701">
        <v>85.714285714285694</v>
      </c>
      <c r="F2701">
        <v>-22.714285714285701</v>
      </c>
      <c r="G2701">
        <v>-0.26500000000000001</v>
      </c>
      <c r="H2701" t="s">
        <v>83</v>
      </c>
    </row>
    <row r="2702" spans="1:8" x14ac:dyDescent="0.25">
      <c r="A2702" s="1">
        <v>44044</v>
      </c>
      <c r="B2702" t="s">
        <v>90</v>
      </c>
      <c r="C2702" t="s">
        <v>12</v>
      </c>
      <c r="D2702">
        <v>147</v>
      </c>
      <c r="E2702">
        <v>179.04761904761901</v>
      </c>
      <c r="F2702">
        <v>-32.047619047619001</v>
      </c>
      <c r="G2702">
        <v>-0.17898936170212801</v>
      </c>
      <c r="H2702" t="s">
        <v>83</v>
      </c>
    </row>
    <row r="2703" spans="1:8" x14ac:dyDescent="0.25">
      <c r="A2703" s="1">
        <v>44044</v>
      </c>
      <c r="B2703" t="s">
        <v>90</v>
      </c>
      <c r="C2703" t="s">
        <v>13</v>
      </c>
      <c r="D2703">
        <v>537</v>
      </c>
      <c r="E2703">
        <v>519.04761904761904</v>
      </c>
      <c r="F2703">
        <v>17.952380952380999</v>
      </c>
      <c r="G2703">
        <v>3.45871559633028E-2</v>
      </c>
      <c r="H2703" t="s">
        <v>83</v>
      </c>
    </row>
    <row r="2704" spans="1:8" x14ac:dyDescent="0.25">
      <c r="A2704" s="1">
        <v>44044</v>
      </c>
      <c r="B2704" t="s">
        <v>92</v>
      </c>
      <c r="C2704" t="s">
        <v>9</v>
      </c>
      <c r="D2704">
        <v>469</v>
      </c>
      <c r="E2704">
        <v>477.142857142857</v>
      </c>
      <c r="F2704">
        <v>-8.1428571428571104</v>
      </c>
      <c r="G2704">
        <v>-1.7065868263472998E-2</v>
      </c>
      <c r="H2704" t="s">
        <v>83</v>
      </c>
    </row>
    <row r="2705" spans="1:8" x14ac:dyDescent="0.25">
      <c r="A2705" s="1">
        <v>44044</v>
      </c>
      <c r="B2705" t="s">
        <v>92</v>
      </c>
      <c r="C2705" t="s">
        <v>10</v>
      </c>
      <c r="D2705">
        <v>155</v>
      </c>
      <c r="E2705">
        <v>232.38095238095201</v>
      </c>
      <c r="F2705">
        <v>-77.380952380952394</v>
      </c>
      <c r="G2705">
        <v>-0.33299180327868899</v>
      </c>
      <c r="H2705" t="s">
        <v>83</v>
      </c>
    </row>
    <row r="2706" spans="1:8" x14ac:dyDescent="0.25">
      <c r="A2706" s="1">
        <v>44044</v>
      </c>
      <c r="B2706" t="s">
        <v>92</v>
      </c>
      <c r="C2706" t="s">
        <v>11</v>
      </c>
      <c r="D2706">
        <v>501</v>
      </c>
      <c r="E2706">
        <v>527.61904761904805</v>
      </c>
      <c r="F2706">
        <v>-26.619047619047599</v>
      </c>
      <c r="G2706">
        <v>-5.0451263537906098E-2</v>
      </c>
      <c r="H2706" t="s">
        <v>83</v>
      </c>
    </row>
    <row r="2707" spans="1:8" x14ac:dyDescent="0.25">
      <c r="A2707" s="1">
        <v>44044</v>
      </c>
      <c r="B2707" t="s">
        <v>92</v>
      </c>
      <c r="C2707" t="s">
        <v>12</v>
      </c>
      <c r="D2707">
        <v>1137</v>
      </c>
      <c r="E2707">
        <v>1130.4761904761899</v>
      </c>
      <c r="F2707">
        <v>6.5238095238096303</v>
      </c>
      <c r="G2707">
        <v>5.7708508845830796E-3</v>
      </c>
      <c r="H2707" t="s">
        <v>83</v>
      </c>
    </row>
    <row r="2708" spans="1:8" x14ac:dyDescent="0.25">
      <c r="A2708" s="1">
        <v>44044</v>
      </c>
      <c r="B2708" t="s">
        <v>92</v>
      </c>
      <c r="C2708" t="s">
        <v>13</v>
      </c>
      <c r="D2708">
        <v>333</v>
      </c>
      <c r="E2708">
        <v>259.04761904761898</v>
      </c>
      <c r="F2708">
        <v>73.952380952381006</v>
      </c>
      <c r="G2708">
        <v>0.28547794117647102</v>
      </c>
      <c r="H2708" t="s">
        <v>83</v>
      </c>
    </row>
    <row r="2709" spans="1:8" x14ac:dyDescent="0.25">
      <c r="A2709" s="1">
        <v>44044</v>
      </c>
      <c r="B2709" t="s">
        <v>93</v>
      </c>
      <c r="C2709" t="s">
        <v>9</v>
      </c>
      <c r="D2709">
        <v>369</v>
      </c>
      <c r="E2709">
        <v>647.61904761904805</v>
      </c>
      <c r="F2709">
        <v>-278.61904761904799</v>
      </c>
      <c r="G2709">
        <v>-0.43022058823529402</v>
      </c>
      <c r="H2709" t="s">
        <v>83</v>
      </c>
    </row>
    <row r="2710" spans="1:8" x14ac:dyDescent="0.25">
      <c r="A2710" s="1">
        <v>44044</v>
      </c>
      <c r="B2710" t="s">
        <v>93</v>
      </c>
      <c r="C2710" t="s">
        <v>10</v>
      </c>
      <c r="D2710">
        <v>195</v>
      </c>
      <c r="E2710">
        <v>219.04761904761901</v>
      </c>
      <c r="F2710">
        <v>-24.047619047619001</v>
      </c>
      <c r="G2710">
        <v>-0.109782608695652</v>
      </c>
      <c r="H2710" t="s">
        <v>83</v>
      </c>
    </row>
    <row r="2711" spans="1:8" x14ac:dyDescent="0.25">
      <c r="A2711" s="1">
        <v>44044</v>
      </c>
      <c r="B2711" t="s">
        <v>93</v>
      </c>
      <c r="C2711" t="s">
        <v>11</v>
      </c>
      <c r="D2711">
        <v>36</v>
      </c>
      <c r="E2711">
        <v>41.904761904761898</v>
      </c>
      <c r="F2711">
        <v>-5.9047619047619104</v>
      </c>
      <c r="G2711">
        <v>-0.14090909090909101</v>
      </c>
      <c r="H2711" t="s">
        <v>83</v>
      </c>
    </row>
    <row r="2712" spans="1:8" x14ac:dyDescent="0.25">
      <c r="A2712" s="1">
        <v>44044</v>
      </c>
      <c r="B2712" t="s">
        <v>93</v>
      </c>
      <c r="C2712" t="s">
        <v>12</v>
      </c>
      <c r="D2712">
        <v>28</v>
      </c>
      <c r="E2712">
        <v>16.1904761904762</v>
      </c>
      <c r="F2712">
        <v>11.8095238095238</v>
      </c>
      <c r="G2712">
        <v>0.72941176470588198</v>
      </c>
      <c r="H2712" t="s">
        <v>83</v>
      </c>
    </row>
    <row r="2713" spans="1:8" x14ac:dyDescent="0.25">
      <c r="A2713" s="1">
        <v>44044</v>
      </c>
      <c r="B2713" t="s">
        <v>93</v>
      </c>
      <c r="C2713" t="s">
        <v>13</v>
      </c>
      <c r="D2713">
        <v>276</v>
      </c>
      <c r="E2713">
        <v>365.71428571428601</v>
      </c>
      <c r="F2713">
        <v>-89.714285714285694</v>
      </c>
      <c r="G2713">
        <v>-0.24531249999999999</v>
      </c>
      <c r="H2713" t="s">
        <v>83</v>
      </c>
    </row>
    <row r="2714" spans="1:8" x14ac:dyDescent="0.25">
      <c r="A2714" s="1">
        <v>44044</v>
      </c>
      <c r="B2714" t="s">
        <v>94</v>
      </c>
      <c r="C2714" t="s">
        <v>9</v>
      </c>
      <c r="D2714">
        <v>34</v>
      </c>
      <c r="E2714">
        <v>48.571428571428598</v>
      </c>
      <c r="F2714">
        <v>-14.5714285714286</v>
      </c>
      <c r="G2714">
        <v>-0.3</v>
      </c>
      <c r="H2714" t="s">
        <v>83</v>
      </c>
    </row>
    <row r="2715" spans="1:8" x14ac:dyDescent="0.25">
      <c r="A2715" s="1">
        <v>44044</v>
      </c>
      <c r="B2715" t="s">
        <v>94</v>
      </c>
      <c r="C2715" t="s">
        <v>10</v>
      </c>
      <c r="D2715">
        <v>124</v>
      </c>
      <c r="E2715">
        <v>146.666666666667</v>
      </c>
      <c r="F2715">
        <v>-22.6666666666667</v>
      </c>
      <c r="G2715">
        <v>-0.15454545454545399</v>
      </c>
      <c r="H2715" t="s">
        <v>83</v>
      </c>
    </row>
    <row r="2716" spans="1:8" x14ac:dyDescent="0.25">
      <c r="A2716" s="1">
        <v>44044</v>
      </c>
      <c r="B2716" t="s">
        <v>94</v>
      </c>
      <c r="C2716" t="s">
        <v>11</v>
      </c>
      <c r="D2716">
        <v>172</v>
      </c>
      <c r="E2716">
        <v>216.19047619047601</v>
      </c>
      <c r="F2716">
        <v>-44.190476190476197</v>
      </c>
      <c r="G2716">
        <v>-0.20440528634361199</v>
      </c>
      <c r="H2716" t="s">
        <v>83</v>
      </c>
    </row>
    <row r="2717" spans="1:8" x14ac:dyDescent="0.25">
      <c r="A2717" s="1">
        <v>44044</v>
      </c>
      <c r="B2717" t="s">
        <v>94</v>
      </c>
      <c r="C2717" t="s">
        <v>12</v>
      </c>
      <c r="D2717">
        <v>308</v>
      </c>
      <c r="E2717">
        <v>276.19047619047598</v>
      </c>
      <c r="F2717">
        <v>31.809523809523899</v>
      </c>
      <c r="G2717">
        <v>0.115172413793104</v>
      </c>
      <c r="H2717" t="s">
        <v>83</v>
      </c>
    </row>
    <row r="2718" spans="1:8" x14ac:dyDescent="0.25">
      <c r="A2718" s="1">
        <v>44044</v>
      </c>
      <c r="B2718" t="s">
        <v>94</v>
      </c>
      <c r="C2718" t="s">
        <v>13</v>
      </c>
      <c r="D2718">
        <v>310</v>
      </c>
      <c r="E2718">
        <v>276.19047619047598</v>
      </c>
      <c r="F2718">
        <v>33.809523809523903</v>
      </c>
      <c r="G2718">
        <v>0.12241379310344799</v>
      </c>
      <c r="H2718" t="s">
        <v>83</v>
      </c>
    </row>
    <row r="2719" spans="1:8" x14ac:dyDescent="0.25">
      <c r="A2719" s="1">
        <v>44044</v>
      </c>
      <c r="B2719" t="s">
        <v>95</v>
      </c>
      <c r="C2719" t="s">
        <v>9</v>
      </c>
      <c r="D2719">
        <v>547</v>
      </c>
      <c r="E2719">
        <v>838.09523809523796</v>
      </c>
      <c r="F2719">
        <v>-291.09523809523802</v>
      </c>
      <c r="G2719">
        <v>-0.34732954545454497</v>
      </c>
      <c r="H2719" t="s">
        <v>83</v>
      </c>
    </row>
    <row r="2720" spans="1:8" x14ac:dyDescent="0.25">
      <c r="A2720" s="1">
        <v>44044</v>
      </c>
      <c r="B2720" t="s">
        <v>95</v>
      </c>
      <c r="C2720" t="s">
        <v>10</v>
      </c>
      <c r="D2720">
        <v>242</v>
      </c>
      <c r="E2720">
        <v>371.42857142857099</v>
      </c>
      <c r="F2720">
        <v>-129.42857142857099</v>
      </c>
      <c r="G2720">
        <v>-0.34846153846153799</v>
      </c>
      <c r="H2720" t="s">
        <v>83</v>
      </c>
    </row>
    <row r="2721" spans="1:8" x14ac:dyDescent="0.25">
      <c r="A2721" s="1">
        <v>44044</v>
      </c>
      <c r="B2721" t="s">
        <v>95</v>
      </c>
      <c r="C2721" t="s">
        <v>11</v>
      </c>
      <c r="D2721">
        <v>456</v>
      </c>
      <c r="E2721">
        <v>644.76190476190504</v>
      </c>
      <c r="F2721">
        <v>-188.76190476190499</v>
      </c>
      <c r="G2721">
        <v>-0.29276218611521398</v>
      </c>
      <c r="H2721" t="s">
        <v>83</v>
      </c>
    </row>
    <row r="2722" spans="1:8" x14ac:dyDescent="0.25">
      <c r="A2722" s="1">
        <v>44044</v>
      </c>
      <c r="B2722" t="s">
        <v>95</v>
      </c>
      <c r="C2722" t="s">
        <v>12</v>
      </c>
      <c r="D2722">
        <v>359</v>
      </c>
      <c r="E2722">
        <v>394.28571428571399</v>
      </c>
      <c r="F2722">
        <v>-35.285714285714299</v>
      </c>
      <c r="G2722">
        <v>-8.9492753623188398E-2</v>
      </c>
      <c r="H2722" t="s">
        <v>83</v>
      </c>
    </row>
    <row r="2723" spans="1:8" x14ac:dyDescent="0.25">
      <c r="A2723" s="1">
        <v>44044</v>
      </c>
      <c r="B2723" t="s">
        <v>95</v>
      </c>
      <c r="C2723" t="s">
        <v>13</v>
      </c>
      <c r="D2723">
        <v>644</v>
      </c>
      <c r="E2723">
        <v>933.33333333333303</v>
      </c>
      <c r="F2723">
        <v>-289.33333333333297</v>
      </c>
      <c r="G2723">
        <v>-0.31</v>
      </c>
      <c r="H2723" t="s">
        <v>83</v>
      </c>
    </row>
    <row r="2724" spans="1:8" x14ac:dyDescent="0.25">
      <c r="A2724" s="1">
        <v>44044</v>
      </c>
      <c r="B2724" t="s">
        <v>96</v>
      </c>
      <c r="C2724" t="s">
        <v>9</v>
      </c>
      <c r="D2724">
        <v>38</v>
      </c>
      <c r="E2724">
        <v>24.761904761904798</v>
      </c>
      <c r="F2724">
        <v>13.2380952380952</v>
      </c>
      <c r="G2724">
        <v>0.53461538461538505</v>
      </c>
      <c r="H2724" t="s">
        <v>83</v>
      </c>
    </row>
    <row r="2725" spans="1:8" x14ac:dyDescent="0.25">
      <c r="A2725" s="1">
        <v>44044</v>
      </c>
      <c r="B2725" t="s">
        <v>96</v>
      </c>
      <c r="C2725" t="s">
        <v>10</v>
      </c>
      <c r="D2725">
        <v>58</v>
      </c>
      <c r="E2725">
        <v>54.285714285714299</v>
      </c>
      <c r="F2725">
        <v>3.7142857142857202</v>
      </c>
      <c r="G2725">
        <v>6.8421052631578994E-2</v>
      </c>
      <c r="H2725" t="s">
        <v>83</v>
      </c>
    </row>
    <row r="2726" spans="1:8" x14ac:dyDescent="0.25">
      <c r="A2726" s="1">
        <v>44044</v>
      </c>
      <c r="B2726" t="s">
        <v>96</v>
      </c>
      <c r="C2726" t="s">
        <v>11</v>
      </c>
      <c r="D2726">
        <v>71</v>
      </c>
      <c r="E2726">
        <v>75.238095238095198</v>
      </c>
      <c r="F2726">
        <v>-4.2380952380952399</v>
      </c>
      <c r="G2726">
        <v>-5.6329113924050697E-2</v>
      </c>
      <c r="H2726" t="s">
        <v>83</v>
      </c>
    </row>
    <row r="2727" spans="1:8" x14ac:dyDescent="0.25">
      <c r="A2727" s="1">
        <v>44044</v>
      </c>
      <c r="B2727" t="s">
        <v>96</v>
      </c>
      <c r="C2727" t="s">
        <v>12</v>
      </c>
      <c r="D2727">
        <v>208</v>
      </c>
      <c r="E2727">
        <v>198.09523809523799</v>
      </c>
      <c r="F2727">
        <v>9.90476190476193</v>
      </c>
      <c r="G2727">
        <v>5.00000000000001E-2</v>
      </c>
      <c r="H2727" t="s">
        <v>83</v>
      </c>
    </row>
    <row r="2728" spans="1:8" x14ac:dyDescent="0.25">
      <c r="A2728" s="1">
        <v>44044</v>
      </c>
      <c r="B2728" t="s">
        <v>96</v>
      </c>
      <c r="C2728" t="s">
        <v>13</v>
      </c>
      <c r="D2728">
        <v>280</v>
      </c>
      <c r="E2728">
        <v>239.04761904761901</v>
      </c>
      <c r="F2728">
        <v>40.952380952380999</v>
      </c>
      <c r="G2728">
        <v>0.171314741035857</v>
      </c>
      <c r="H2728" t="s">
        <v>83</v>
      </c>
    </row>
    <row r="2729" spans="1:8" x14ac:dyDescent="0.25">
      <c r="A2729" s="1">
        <v>44044</v>
      </c>
      <c r="B2729" t="s">
        <v>97</v>
      </c>
      <c r="C2729" t="s">
        <v>9</v>
      </c>
      <c r="D2729">
        <v>318</v>
      </c>
      <c r="E2729">
        <v>352.38095238095201</v>
      </c>
      <c r="F2729">
        <v>-34.380952380952401</v>
      </c>
      <c r="G2729">
        <v>-9.7567567567567501E-2</v>
      </c>
      <c r="H2729" t="s">
        <v>83</v>
      </c>
    </row>
    <row r="2730" spans="1:8" x14ac:dyDescent="0.25">
      <c r="A2730" s="1">
        <v>44044</v>
      </c>
      <c r="B2730" t="s">
        <v>97</v>
      </c>
      <c r="C2730" t="s">
        <v>10</v>
      </c>
      <c r="D2730">
        <v>168</v>
      </c>
      <c r="E2730">
        <v>166.666666666667</v>
      </c>
      <c r="F2730">
        <v>1.3333333333333399</v>
      </c>
      <c r="G2730">
        <v>8.0000000000000591E-3</v>
      </c>
      <c r="H2730" t="s">
        <v>83</v>
      </c>
    </row>
    <row r="2731" spans="1:8" x14ac:dyDescent="0.25">
      <c r="A2731" s="1">
        <v>44044</v>
      </c>
      <c r="B2731" t="s">
        <v>97</v>
      </c>
      <c r="C2731" t="s">
        <v>11</v>
      </c>
      <c r="D2731">
        <v>140</v>
      </c>
      <c r="E2731">
        <v>139.04761904761901</v>
      </c>
      <c r="F2731">
        <v>0.95238095238096299</v>
      </c>
      <c r="G2731">
        <v>6.8493150684932301E-3</v>
      </c>
      <c r="H2731" t="s">
        <v>83</v>
      </c>
    </row>
    <row r="2732" spans="1:8" x14ac:dyDescent="0.25">
      <c r="A2732" s="1">
        <v>44044</v>
      </c>
      <c r="B2732" t="s">
        <v>97</v>
      </c>
      <c r="C2732" t="s">
        <v>12</v>
      </c>
      <c r="D2732">
        <v>93</v>
      </c>
      <c r="E2732">
        <v>99.047619047618994</v>
      </c>
      <c r="F2732">
        <v>-6.0476190476190403</v>
      </c>
      <c r="G2732">
        <v>-6.1057692307692202E-2</v>
      </c>
      <c r="H2732" t="s">
        <v>83</v>
      </c>
    </row>
    <row r="2733" spans="1:8" x14ac:dyDescent="0.25">
      <c r="A2733" s="1">
        <v>44044</v>
      </c>
      <c r="B2733" t="s">
        <v>97</v>
      </c>
      <c r="C2733" t="s">
        <v>13</v>
      </c>
      <c r="D2733">
        <v>541</v>
      </c>
      <c r="E2733">
        <v>631.42857142857099</v>
      </c>
      <c r="F2733">
        <v>-90.428571428571402</v>
      </c>
      <c r="G2733">
        <v>-0.14321266968325799</v>
      </c>
      <c r="H2733" t="s">
        <v>83</v>
      </c>
    </row>
    <row r="2734" spans="1:8" x14ac:dyDescent="0.25">
      <c r="A2734" s="1">
        <v>44075</v>
      </c>
      <c r="B2734" t="s">
        <v>81</v>
      </c>
      <c r="C2734" t="s">
        <v>9</v>
      </c>
      <c r="D2734">
        <v>3974</v>
      </c>
      <c r="E2734">
        <v>4794.9523809523798</v>
      </c>
      <c r="F2734">
        <v>-820.95238095238199</v>
      </c>
      <c r="G2734">
        <v>-0.17121179017617699</v>
      </c>
      <c r="H2734" t="s">
        <v>83</v>
      </c>
    </row>
    <row r="2735" spans="1:8" x14ac:dyDescent="0.25">
      <c r="A2735" s="1">
        <v>44075</v>
      </c>
      <c r="B2735" t="s">
        <v>81</v>
      </c>
      <c r="C2735" t="s">
        <v>10</v>
      </c>
      <c r="D2735">
        <v>2979</v>
      </c>
      <c r="E2735">
        <v>3232.9523809523798</v>
      </c>
      <c r="F2735">
        <v>-253.95238095238099</v>
      </c>
      <c r="G2735">
        <v>-7.85512284216109E-2</v>
      </c>
      <c r="H2735" t="s">
        <v>83</v>
      </c>
    </row>
    <row r="2736" spans="1:8" x14ac:dyDescent="0.25">
      <c r="A2736" s="1">
        <v>44075</v>
      </c>
      <c r="B2736" t="s">
        <v>81</v>
      </c>
      <c r="C2736" t="s">
        <v>11</v>
      </c>
      <c r="D2736">
        <v>2751</v>
      </c>
      <c r="E2736">
        <v>3217.2380952381</v>
      </c>
      <c r="F2736">
        <v>-466.23809523809501</v>
      </c>
      <c r="G2736">
        <v>-0.144918741304284</v>
      </c>
      <c r="H2736" t="s">
        <v>83</v>
      </c>
    </row>
    <row r="2737" spans="1:8" x14ac:dyDescent="0.25">
      <c r="A2737" s="1">
        <v>44075</v>
      </c>
      <c r="B2737" t="s">
        <v>81</v>
      </c>
      <c r="C2737" t="s">
        <v>12</v>
      </c>
      <c r="D2737">
        <v>3259</v>
      </c>
      <c r="E2737">
        <v>3144.9523809523798</v>
      </c>
      <c r="F2737">
        <v>114.04761904761899</v>
      </c>
      <c r="G2737">
        <v>3.6263702985888102E-2</v>
      </c>
      <c r="H2737" t="s">
        <v>83</v>
      </c>
    </row>
    <row r="2738" spans="1:8" x14ac:dyDescent="0.25">
      <c r="A2738" s="1">
        <v>44075</v>
      </c>
      <c r="B2738" t="s">
        <v>81</v>
      </c>
      <c r="C2738" t="s">
        <v>13</v>
      </c>
      <c r="D2738">
        <v>5469</v>
      </c>
      <c r="E2738">
        <v>5086.1904761904798</v>
      </c>
      <c r="F2738">
        <v>382.80952380952402</v>
      </c>
      <c r="G2738">
        <v>7.5264488343788002E-2</v>
      </c>
      <c r="H2738" t="s">
        <v>83</v>
      </c>
    </row>
    <row r="2739" spans="1:8" x14ac:dyDescent="0.25">
      <c r="A2739" s="1">
        <v>44075</v>
      </c>
      <c r="B2739" t="s">
        <v>86</v>
      </c>
      <c r="C2739" t="s">
        <v>9</v>
      </c>
      <c r="D2739">
        <v>878</v>
      </c>
      <c r="E2739">
        <v>1109.42857142857</v>
      </c>
      <c r="F2739">
        <v>-231.42857142857201</v>
      </c>
      <c r="G2739">
        <v>-0.20860159670358</v>
      </c>
      <c r="H2739" t="s">
        <v>83</v>
      </c>
    </row>
    <row r="2740" spans="1:8" x14ac:dyDescent="0.25">
      <c r="A2740" s="1">
        <v>44075</v>
      </c>
      <c r="B2740" t="s">
        <v>86</v>
      </c>
      <c r="C2740" t="s">
        <v>10</v>
      </c>
      <c r="D2740">
        <v>1085</v>
      </c>
      <c r="E2740">
        <v>1103.1428571428601</v>
      </c>
      <c r="F2740">
        <v>-18.1428571428571</v>
      </c>
      <c r="G2740">
        <v>-1.6446516446516402E-2</v>
      </c>
      <c r="H2740" t="s">
        <v>83</v>
      </c>
    </row>
    <row r="2741" spans="1:8" x14ac:dyDescent="0.25">
      <c r="A2741" s="1">
        <v>44075</v>
      </c>
      <c r="B2741" t="s">
        <v>86</v>
      </c>
      <c r="C2741" t="s">
        <v>11</v>
      </c>
      <c r="D2741">
        <v>247</v>
      </c>
      <c r="E2741">
        <v>297.52380952380997</v>
      </c>
      <c r="F2741">
        <v>-50.523809523809497</v>
      </c>
      <c r="G2741">
        <v>-0.16981434058898801</v>
      </c>
      <c r="H2741" t="s">
        <v>83</v>
      </c>
    </row>
    <row r="2742" spans="1:8" x14ac:dyDescent="0.25">
      <c r="A2742" s="1">
        <v>44075</v>
      </c>
      <c r="B2742" t="s">
        <v>86</v>
      </c>
      <c r="C2742" t="s">
        <v>12</v>
      </c>
      <c r="D2742">
        <v>111</v>
      </c>
      <c r="E2742">
        <v>96.380952380952394</v>
      </c>
      <c r="F2742">
        <v>14.619047619047601</v>
      </c>
      <c r="G2742">
        <v>0.15167984189723299</v>
      </c>
      <c r="H2742" t="s">
        <v>83</v>
      </c>
    </row>
    <row r="2743" spans="1:8" x14ac:dyDescent="0.25">
      <c r="A2743" s="1">
        <v>44075</v>
      </c>
      <c r="B2743" t="s">
        <v>86</v>
      </c>
      <c r="C2743" t="s">
        <v>13</v>
      </c>
      <c r="D2743">
        <v>866</v>
      </c>
      <c r="E2743">
        <v>889.42857142857099</v>
      </c>
      <c r="F2743">
        <v>-23.428571428571399</v>
      </c>
      <c r="G2743">
        <v>-2.6341150016061701E-2</v>
      </c>
      <c r="H2743" t="s">
        <v>83</v>
      </c>
    </row>
    <row r="2744" spans="1:8" x14ac:dyDescent="0.25">
      <c r="A2744" s="1">
        <v>44075</v>
      </c>
      <c r="B2744" t="s">
        <v>87</v>
      </c>
      <c r="C2744" t="s">
        <v>9</v>
      </c>
      <c r="D2744">
        <v>424</v>
      </c>
      <c r="E2744">
        <v>569.90476190476204</v>
      </c>
      <c r="F2744">
        <v>-145.90476190476201</v>
      </c>
      <c r="G2744">
        <v>-0.25601604278074902</v>
      </c>
      <c r="H2744" t="s">
        <v>83</v>
      </c>
    </row>
    <row r="2745" spans="1:8" x14ac:dyDescent="0.25">
      <c r="A2745" s="1">
        <v>44075</v>
      </c>
      <c r="B2745" t="s">
        <v>87</v>
      </c>
      <c r="C2745" t="s">
        <v>10</v>
      </c>
      <c r="D2745">
        <v>640</v>
      </c>
      <c r="E2745">
        <v>735.42857142857099</v>
      </c>
      <c r="F2745">
        <v>-95.428571428571402</v>
      </c>
      <c r="G2745">
        <v>-0.12975912975913001</v>
      </c>
      <c r="H2745" t="s">
        <v>83</v>
      </c>
    </row>
    <row r="2746" spans="1:8" x14ac:dyDescent="0.25">
      <c r="A2746" s="1">
        <v>44075</v>
      </c>
      <c r="B2746" t="s">
        <v>87</v>
      </c>
      <c r="C2746" t="s">
        <v>11</v>
      </c>
      <c r="D2746">
        <v>754</v>
      </c>
      <c r="E2746">
        <v>827.61904761904805</v>
      </c>
      <c r="F2746">
        <v>-73.619047619047706</v>
      </c>
      <c r="G2746">
        <v>-8.8952819332566296E-2</v>
      </c>
      <c r="H2746" t="s">
        <v>83</v>
      </c>
    </row>
    <row r="2747" spans="1:8" x14ac:dyDescent="0.25">
      <c r="A2747" s="1">
        <v>44075</v>
      </c>
      <c r="B2747" t="s">
        <v>87</v>
      </c>
      <c r="C2747" t="s">
        <v>12</v>
      </c>
      <c r="D2747">
        <v>456</v>
      </c>
      <c r="E2747">
        <v>444.19047619047598</v>
      </c>
      <c r="F2747">
        <v>11.8095238095238</v>
      </c>
      <c r="G2747">
        <v>2.65866209262435E-2</v>
      </c>
      <c r="H2747" t="s">
        <v>83</v>
      </c>
    </row>
    <row r="2748" spans="1:8" x14ac:dyDescent="0.25">
      <c r="A2748" s="1">
        <v>44075</v>
      </c>
      <c r="B2748" t="s">
        <v>87</v>
      </c>
      <c r="C2748" t="s">
        <v>13</v>
      </c>
      <c r="D2748">
        <v>653</v>
      </c>
      <c r="E2748">
        <v>500.76190476190499</v>
      </c>
      <c r="F2748">
        <v>152.23809523809501</v>
      </c>
      <c r="G2748">
        <v>0.30401293267402102</v>
      </c>
      <c r="H2748" t="s">
        <v>83</v>
      </c>
    </row>
    <row r="2749" spans="1:8" x14ac:dyDescent="0.25">
      <c r="A2749" s="1">
        <v>44075</v>
      </c>
      <c r="B2749" t="s">
        <v>89</v>
      </c>
      <c r="C2749" t="s">
        <v>9</v>
      </c>
      <c r="D2749">
        <v>351</v>
      </c>
      <c r="E2749">
        <v>468.28571428571399</v>
      </c>
      <c r="F2749">
        <v>-117.28571428571399</v>
      </c>
      <c r="G2749">
        <v>-0.25045759609517998</v>
      </c>
      <c r="H2749" t="s">
        <v>83</v>
      </c>
    </row>
    <row r="2750" spans="1:8" x14ac:dyDescent="0.25">
      <c r="A2750" s="1">
        <v>44075</v>
      </c>
      <c r="B2750" t="s">
        <v>89</v>
      </c>
      <c r="C2750" t="s">
        <v>10</v>
      </c>
      <c r="D2750">
        <v>43</v>
      </c>
      <c r="E2750">
        <v>52.380952380952401</v>
      </c>
      <c r="F2750">
        <v>-9.3809523809523903</v>
      </c>
      <c r="G2750">
        <v>-0.179090909090909</v>
      </c>
      <c r="H2750" t="s">
        <v>83</v>
      </c>
    </row>
    <row r="2751" spans="1:8" x14ac:dyDescent="0.25">
      <c r="A2751" s="1">
        <v>44075</v>
      </c>
      <c r="B2751" t="s">
        <v>89</v>
      </c>
      <c r="C2751" t="s">
        <v>11</v>
      </c>
      <c r="D2751">
        <v>113</v>
      </c>
      <c r="E2751">
        <v>157.142857142857</v>
      </c>
      <c r="F2751">
        <v>-44.142857142857103</v>
      </c>
      <c r="G2751">
        <v>-0.280909090909091</v>
      </c>
      <c r="H2751" t="s">
        <v>83</v>
      </c>
    </row>
    <row r="2752" spans="1:8" x14ac:dyDescent="0.25">
      <c r="A2752" s="1">
        <v>44075</v>
      </c>
      <c r="B2752" t="s">
        <v>89</v>
      </c>
      <c r="C2752" t="s">
        <v>12</v>
      </c>
      <c r="D2752">
        <v>106</v>
      </c>
      <c r="E2752">
        <v>95.3333333333333</v>
      </c>
      <c r="F2752">
        <v>10.6666666666667</v>
      </c>
      <c r="G2752">
        <v>0.111888111888112</v>
      </c>
      <c r="H2752" t="s">
        <v>83</v>
      </c>
    </row>
    <row r="2753" spans="1:8" x14ac:dyDescent="0.25">
      <c r="A2753" s="1">
        <v>44075</v>
      </c>
      <c r="B2753" t="s">
        <v>89</v>
      </c>
      <c r="C2753" t="s">
        <v>13</v>
      </c>
      <c r="D2753">
        <v>422</v>
      </c>
      <c r="E2753">
        <v>274.47619047619003</v>
      </c>
      <c r="F2753">
        <v>147.52380952381</v>
      </c>
      <c r="G2753">
        <v>0.53747397640527395</v>
      </c>
      <c r="H2753" t="s">
        <v>83</v>
      </c>
    </row>
    <row r="2754" spans="1:8" x14ac:dyDescent="0.25">
      <c r="A2754" s="1">
        <v>44075</v>
      </c>
      <c r="B2754" t="s">
        <v>90</v>
      </c>
      <c r="C2754" t="s">
        <v>9</v>
      </c>
      <c r="D2754">
        <v>48</v>
      </c>
      <c r="E2754">
        <v>69.142857142857196</v>
      </c>
      <c r="F2754">
        <v>-21.142857142857199</v>
      </c>
      <c r="G2754">
        <v>-0.30578512396694202</v>
      </c>
      <c r="H2754" t="s">
        <v>83</v>
      </c>
    </row>
    <row r="2755" spans="1:8" x14ac:dyDescent="0.25">
      <c r="A2755" s="1">
        <v>44075</v>
      </c>
      <c r="B2755" t="s">
        <v>90</v>
      </c>
      <c r="C2755" t="s">
        <v>10</v>
      </c>
      <c r="D2755">
        <v>62</v>
      </c>
      <c r="E2755">
        <v>70.190476190476204</v>
      </c>
      <c r="F2755">
        <v>-8.1904761904761898</v>
      </c>
      <c r="G2755">
        <v>-0.116689280868385</v>
      </c>
      <c r="H2755" t="s">
        <v>83</v>
      </c>
    </row>
    <row r="2756" spans="1:8" x14ac:dyDescent="0.25">
      <c r="A2756" s="1">
        <v>44075</v>
      </c>
      <c r="B2756" t="s">
        <v>90</v>
      </c>
      <c r="C2756" t="s">
        <v>11</v>
      </c>
      <c r="D2756">
        <v>68</v>
      </c>
      <c r="E2756">
        <v>70.190476190476204</v>
      </c>
      <c r="F2756">
        <v>-2.1904761904761898</v>
      </c>
      <c r="G2756">
        <v>-3.1207598371777501E-2</v>
      </c>
      <c r="H2756" t="s">
        <v>83</v>
      </c>
    </row>
    <row r="2757" spans="1:8" x14ac:dyDescent="0.25">
      <c r="A2757" s="1">
        <v>44075</v>
      </c>
      <c r="B2757" t="s">
        <v>90</v>
      </c>
      <c r="C2757" t="s">
        <v>12</v>
      </c>
      <c r="D2757">
        <v>155</v>
      </c>
      <c r="E2757">
        <v>187.52380952381</v>
      </c>
      <c r="F2757">
        <v>-32.523809523809497</v>
      </c>
      <c r="G2757">
        <v>-0.17343829355002499</v>
      </c>
      <c r="H2757" t="s">
        <v>83</v>
      </c>
    </row>
    <row r="2758" spans="1:8" x14ac:dyDescent="0.25">
      <c r="A2758" s="1">
        <v>44075</v>
      </c>
      <c r="B2758" t="s">
        <v>90</v>
      </c>
      <c r="C2758" t="s">
        <v>13</v>
      </c>
      <c r="D2758">
        <v>627</v>
      </c>
      <c r="E2758">
        <v>525.90476190476204</v>
      </c>
      <c r="F2758">
        <v>101.095238095238</v>
      </c>
      <c r="G2758">
        <v>0.19223107569721101</v>
      </c>
      <c r="H2758" t="s">
        <v>83</v>
      </c>
    </row>
    <row r="2759" spans="1:8" x14ac:dyDescent="0.25">
      <c r="A2759" s="1">
        <v>44075</v>
      </c>
      <c r="B2759" t="s">
        <v>92</v>
      </c>
      <c r="C2759" t="s">
        <v>9</v>
      </c>
      <c r="D2759">
        <v>602</v>
      </c>
      <c r="E2759">
        <v>557.33333333333303</v>
      </c>
      <c r="F2759">
        <v>44.6666666666666</v>
      </c>
      <c r="G2759">
        <v>8.0143540669856406E-2</v>
      </c>
      <c r="H2759" t="s">
        <v>83</v>
      </c>
    </row>
    <row r="2760" spans="1:8" x14ac:dyDescent="0.25">
      <c r="A2760" s="1">
        <v>44075</v>
      </c>
      <c r="B2760" t="s">
        <v>92</v>
      </c>
      <c r="C2760" t="s">
        <v>10</v>
      </c>
      <c r="D2760">
        <v>190</v>
      </c>
      <c r="E2760">
        <v>226.28571428571399</v>
      </c>
      <c r="F2760">
        <v>-36.285714285714299</v>
      </c>
      <c r="G2760">
        <v>-0.160353535353535</v>
      </c>
      <c r="H2760" t="s">
        <v>83</v>
      </c>
    </row>
    <row r="2761" spans="1:8" x14ac:dyDescent="0.25">
      <c r="A2761" s="1">
        <v>44075</v>
      </c>
      <c r="B2761" t="s">
        <v>92</v>
      </c>
      <c r="C2761" t="s">
        <v>11</v>
      </c>
      <c r="D2761">
        <v>528</v>
      </c>
      <c r="E2761">
        <v>640.09523809523796</v>
      </c>
      <c r="F2761">
        <v>-112.095238095238</v>
      </c>
      <c r="G2761">
        <v>-0.17512274959083499</v>
      </c>
      <c r="H2761" t="s">
        <v>83</v>
      </c>
    </row>
    <row r="2762" spans="1:8" x14ac:dyDescent="0.25">
      <c r="A2762" s="1">
        <v>44075</v>
      </c>
      <c r="B2762" t="s">
        <v>92</v>
      </c>
      <c r="C2762" t="s">
        <v>12</v>
      </c>
      <c r="D2762">
        <v>1320</v>
      </c>
      <c r="E2762">
        <v>1232</v>
      </c>
      <c r="F2762">
        <v>88</v>
      </c>
      <c r="G2762">
        <v>7.1428571428571397E-2</v>
      </c>
      <c r="H2762" t="s">
        <v>83</v>
      </c>
    </row>
    <row r="2763" spans="1:8" x14ac:dyDescent="0.25">
      <c r="A2763" s="1">
        <v>44075</v>
      </c>
      <c r="B2763" t="s">
        <v>92</v>
      </c>
      <c r="C2763" t="s">
        <v>13</v>
      </c>
      <c r="D2763">
        <v>346</v>
      </c>
      <c r="E2763">
        <v>279.71428571428601</v>
      </c>
      <c r="F2763">
        <v>66.285714285714306</v>
      </c>
      <c r="G2763">
        <v>0.23697650663942799</v>
      </c>
      <c r="H2763" t="s">
        <v>83</v>
      </c>
    </row>
    <row r="2764" spans="1:8" x14ac:dyDescent="0.25">
      <c r="A2764" s="1">
        <v>44075</v>
      </c>
      <c r="B2764" t="s">
        <v>93</v>
      </c>
      <c r="C2764" t="s">
        <v>9</v>
      </c>
      <c r="D2764">
        <v>475</v>
      </c>
      <c r="E2764">
        <v>647.42857142857099</v>
      </c>
      <c r="F2764">
        <v>-172.42857142857099</v>
      </c>
      <c r="G2764">
        <v>-0.26632833186231197</v>
      </c>
      <c r="H2764" t="s">
        <v>83</v>
      </c>
    </row>
    <row r="2765" spans="1:8" x14ac:dyDescent="0.25">
      <c r="A2765" s="1">
        <v>44075</v>
      </c>
      <c r="B2765" t="s">
        <v>93</v>
      </c>
      <c r="C2765" t="s">
        <v>10</v>
      </c>
      <c r="D2765">
        <v>260</v>
      </c>
      <c r="E2765">
        <v>225.23809523809501</v>
      </c>
      <c r="F2765">
        <v>34.761904761904802</v>
      </c>
      <c r="G2765">
        <v>0.15433403805496801</v>
      </c>
      <c r="H2765" t="s">
        <v>83</v>
      </c>
    </row>
    <row r="2766" spans="1:8" x14ac:dyDescent="0.25">
      <c r="A2766" s="1">
        <v>44075</v>
      </c>
      <c r="B2766" t="s">
        <v>93</v>
      </c>
      <c r="C2766" t="s">
        <v>11</v>
      </c>
      <c r="D2766">
        <v>40</v>
      </c>
      <c r="E2766">
        <v>41.904761904761898</v>
      </c>
      <c r="F2766">
        <v>-1.90476190476191</v>
      </c>
      <c r="G2766">
        <v>-4.5454545454545497E-2</v>
      </c>
      <c r="H2766" t="s">
        <v>83</v>
      </c>
    </row>
    <row r="2767" spans="1:8" x14ac:dyDescent="0.25">
      <c r="A2767" s="1">
        <v>44075</v>
      </c>
      <c r="B2767" t="s">
        <v>93</v>
      </c>
      <c r="C2767" t="s">
        <v>12</v>
      </c>
      <c r="D2767">
        <v>14</v>
      </c>
      <c r="E2767">
        <v>23.047619047619001</v>
      </c>
      <c r="F2767">
        <v>-9.0476190476190492</v>
      </c>
      <c r="G2767">
        <v>-0.39256198347107402</v>
      </c>
      <c r="H2767" t="s">
        <v>83</v>
      </c>
    </row>
    <row r="2768" spans="1:8" x14ac:dyDescent="0.25">
      <c r="A2768" s="1">
        <v>44075</v>
      </c>
      <c r="B2768" t="s">
        <v>93</v>
      </c>
      <c r="C2768" t="s">
        <v>13</v>
      </c>
      <c r="D2768">
        <v>353</v>
      </c>
      <c r="E2768">
        <v>407.52380952380997</v>
      </c>
      <c r="F2768">
        <v>-54.523809523809497</v>
      </c>
      <c r="G2768">
        <v>-0.13379294227623301</v>
      </c>
      <c r="H2768" t="s">
        <v>83</v>
      </c>
    </row>
    <row r="2769" spans="1:8" x14ac:dyDescent="0.25">
      <c r="A2769" s="1">
        <v>44075</v>
      </c>
      <c r="B2769" t="s">
        <v>94</v>
      </c>
      <c r="C2769" t="s">
        <v>9</v>
      </c>
      <c r="D2769">
        <v>43</v>
      </c>
      <c r="E2769">
        <v>58.6666666666667</v>
      </c>
      <c r="F2769">
        <v>-15.6666666666667</v>
      </c>
      <c r="G2769">
        <v>-0.26704545454545497</v>
      </c>
      <c r="H2769" t="s">
        <v>83</v>
      </c>
    </row>
    <row r="2770" spans="1:8" x14ac:dyDescent="0.25">
      <c r="A2770" s="1">
        <v>44075</v>
      </c>
      <c r="B2770" t="s">
        <v>94</v>
      </c>
      <c r="C2770" t="s">
        <v>10</v>
      </c>
      <c r="D2770">
        <v>148</v>
      </c>
      <c r="E2770">
        <v>165.52380952381</v>
      </c>
      <c r="F2770">
        <v>-17.523809523809501</v>
      </c>
      <c r="G2770">
        <v>-0.105868814729574</v>
      </c>
      <c r="H2770" t="s">
        <v>83</v>
      </c>
    </row>
    <row r="2771" spans="1:8" x14ac:dyDescent="0.25">
      <c r="A2771" s="1">
        <v>44075</v>
      </c>
      <c r="B2771" t="s">
        <v>94</v>
      </c>
      <c r="C2771" t="s">
        <v>11</v>
      </c>
      <c r="D2771">
        <v>187</v>
      </c>
      <c r="E2771">
        <v>208.47619047619</v>
      </c>
      <c r="F2771">
        <v>-21.476190476190499</v>
      </c>
      <c r="G2771">
        <v>-0.10301507537688399</v>
      </c>
      <c r="H2771" t="s">
        <v>83</v>
      </c>
    </row>
    <row r="2772" spans="1:8" x14ac:dyDescent="0.25">
      <c r="A2772" s="1">
        <v>44075</v>
      </c>
      <c r="B2772" t="s">
        <v>94</v>
      </c>
      <c r="C2772" t="s">
        <v>12</v>
      </c>
      <c r="D2772">
        <v>337</v>
      </c>
      <c r="E2772">
        <v>305.90476190476198</v>
      </c>
      <c r="F2772">
        <v>31.095238095238098</v>
      </c>
      <c r="G2772">
        <v>0.101650062266501</v>
      </c>
      <c r="H2772" t="s">
        <v>83</v>
      </c>
    </row>
    <row r="2773" spans="1:8" x14ac:dyDescent="0.25">
      <c r="A2773" s="1">
        <v>44075</v>
      </c>
      <c r="B2773" t="s">
        <v>94</v>
      </c>
      <c r="C2773" t="s">
        <v>13</v>
      </c>
      <c r="D2773">
        <v>354</v>
      </c>
      <c r="E2773">
        <v>301.71428571428601</v>
      </c>
      <c r="F2773">
        <v>52.285714285714299</v>
      </c>
      <c r="G2773">
        <v>0.173295454545455</v>
      </c>
      <c r="H2773" t="s">
        <v>83</v>
      </c>
    </row>
    <row r="2774" spans="1:8" x14ac:dyDescent="0.25">
      <c r="A2774" s="1">
        <v>44075</v>
      </c>
      <c r="B2774" t="s">
        <v>95</v>
      </c>
      <c r="C2774" t="s">
        <v>9</v>
      </c>
      <c r="D2774">
        <v>718</v>
      </c>
      <c r="E2774">
        <v>858</v>
      </c>
      <c r="F2774">
        <v>-140</v>
      </c>
      <c r="G2774">
        <v>-0.163170163170163</v>
      </c>
      <c r="H2774" t="s">
        <v>83</v>
      </c>
    </row>
    <row r="2775" spans="1:8" x14ac:dyDescent="0.25">
      <c r="A2775" s="1">
        <v>44075</v>
      </c>
      <c r="B2775" t="s">
        <v>95</v>
      </c>
      <c r="C2775" t="s">
        <v>10</v>
      </c>
      <c r="D2775">
        <v>290</v>
      </c>
      <c r="E2775">
        <v>390.76190476190499</v>
      </c>
      <c r="F2775">
        <v>-100.761904761905</v>
      </c>
      <c r="G2775">
        <v>-0.25786010236412399</v>
      </c>
      <c r="H2775" t="s">
        <v>83</v>
      </c>
    </row>
    <row r="2776" spans="1:8" x14ac:dyDescent="0.25">
      <c r="A2776" s="1">
        <v>44075</v>
      </c>
      <c r="B2776" t="s">
        <v>95</v>
      </c>
      <c r="C2776" t="s">
        <v>11</v>
      </c>
      <c r="D2776">
        <v>565</v>
      </c>
      <c r="E2776">
        <v>726</v>
      </c>
      <c r="F2776">
        <v>-161</v>
      </c>
      <c r="G2776">
        <v>-0.221763085399449</v>
      </c>
      <c r="H2776" t="s">
        <v>83</v>
      </c>
    </row>
    <row r="2777" spans="1:8" x14ac:dyDescent="0.25">
      <c r="A2777" s="1">
        <v>44075</v>
      </c>
      <c r="B2777" t="s">
        <v>95</v>
      </c>
      <c r="C2777" t="s">
        <v>12</v>
      </c>
      <c r="D2777">
        <v>472</v>
      </c>
      <c r="E2777">
        <v>457.80952380952402</v>
      </c>
      <c r="F2777">
        <v>14.190476190476099</v>
      </c>
      <c r="G2777">
        <v>3.0996463490742601E-2</v>
      </c>
      <c r="H2777" t="s">
        <v>83</v>
      </c>
    </row>
    <row r="2778" spans="1:8" x14ac:dyDescent="0.25">
      <c r="A2778" s="1">
        <v>44075</v>
      </c>
      <c r="B2778" t="s">
        <v>95</v>
      </c>
      <c r="C2778" t="s">
        <v>13</v>
      </c>
      <c r="D2778">
        <v>881</v>
      </c>
      <c r="E2778">
        <v>981.61904761904805</v>
      </c>
      <c r="F2778">
        <v>-100.619047619048</v>
      </c>
      <c r="G2778">
        <v>-0.102503153196857</v>
      </c>
      <c r="H2778" t="s">
        <v>83</v>
      </c>
    </row>
    <row r="2779" spans="1:8" x14ac:dyDescent="0.25">
      <c r="A2779" s="1">
        <v>44075</v>
      </c>
      <c r="B2779" t="s">
        <v>96</v>
      </c>
      <c r="C2779" t="s">
        <v>9</v>
      </c>
      <c r="D2779">
        <v>42</v>
      </c>
      <c r="E2779">
        <v>45.047619047619101</v>
      </c>
      <c r="F2779">
        <v>-3.0476190476190501</v>
      </c>
      <c r="G2779">
        <v>-6.7653276955602595E-2</v>
      </c>
      <c r="H2779" t="s">
        <v>83</v>
      </c>
    </row>
    <row r="2780" spans="1:8" x14ac:dyDescent="0.25">
      <c r="A2780" s="1">
        <v>44075</v>
      </c>
      <c r="B2780" t="s">
        <v>96</v>
      </c>
      <c r="C2780" t="s">
        <v>10</v>
      </c>
      <c r="D2780">
        <v>71</v>
      </c>
      <c r="E2780">
        <v>70.190476190476204</v>
      </c>
      <c r="F2780">
        <v>0.80952380952380998</v>
      </c>
      <c r="G2780">
        <v>1.15332428765265E-2</v>
      </c>
      <c r="H2780" t="s">
        <v>83</v>
      </c>
    </row>
    <row r="2781" spans="1:8" x14ac:dyDescent="0.25">
      <c r="A2781" s="1">
        <v>44075</v>
      </c>
      <c r="B2781" t="s">
        <v>96</v>
      </c>
      <c r="C2781" t="s">
        <v>11</v>
      </c>
      <c r="D2781">
        <v>67</v>
      </c>
      <c r="E2781">
        <v>88</v>
      </c>
      <c r="F2781">
        <v>-21</v>
      </c>
      <c r="G2781">
        <v>-0.23863636363636401</v>
      </c>
      <c r="H2781" t="s">
        <v>83</v>
      </c>
    </row>
    <row r="2782" spans="1:8" x14ac:dyDescent="0.25">
      <c r="A2782" s="1">
        <v>44075</v>
      </c>
      <c r="B2782" t="s">
        <v>96</v>
      </c>
      <c r="C2782" t="s">
        <v>12</v>
      </c>
      <c r="D2782">
        <v>191</v>
      </c>
      <c r="E2782">
        <v>213.71428571428601</v>
      </c>
      <c r="F2782">
        <v>-22.714285714285701</v>
      </c>
      <c r="G2782">
        <v>-0.106283422459893</v>
      </c>
      <c r="H2782" t="s">
        <v>83</v>
      </c>
    </row>
    <row r="2783" spans="1:8" x14ac:dyDescent="0.25">
      <c r="A2783" s="1">
        <v>44075</v>
      </c>
      <c r="B2783" t="s">
        <v>96</v>
      </c>
      <c r="C2783" t="s">
        <v>13</v>
      </c>
      <c r="D2783">
        <v>309</v>
      </c>
      <c r="E2783">
        <v>276.57142857142901</v>
      </c>
      <c r="F2783">
        <v>32.428571428571402</v>
      </c>
      <c r="G2783">
        <v>0.11725206611570201</v>
      </c>
      <c r="H2783" t="s">
        <v>83</v>
      </c>
    </row>
    <row r="2784" spans="1:8" x14ac:dyDescent="0.25">
      <c r="A2784" s="1">
        <v>44075</v>
      </c>
      <c r="B2784" t="s">
        <v>97</v>
      </c>
      <c r="C2784" t="s">
        <v>9</v>
      </c>
      <c r="D2784">
        <v>393</v>
      </c>
      <c r="E2784">
        <v>411.71428571428601</v>
      </c>
      <c r="F2784">
        <v>-18.714285714285701</v>
      </c>
      <c r="G2784">
        <v>-4.5454545454545497E-2</v>
      </c>
      <c r="H2784" t="s">
        <v>83</v>
      </c>
    </row>
    <row r="2785" spans="1:8" x14ac:dyDescent="0.25">
      <c r="A2785" s="1">
        <v>44075</v>
      </c>
      <c r="B2785" t="s">
        <v>97</v>
      </c>
      <c r="C2785" t="s">
        <v>10</v>
      </c>
      <c r="D2785">
        <v>190</v>
      </c>
      <c r="E2785">
        <v>193.80952380952399</v>
      </c>
      <c r="F2785">
        <v>-3.80952380952382</v>
      </c>
      <c r="G2785">
        <v>-1.9656019656019701E-2</v>
      </c>
      <c r="H2785" t="s">
        <v>83</v>
      </c>
    </row>
    <row r="2786" spans="1:8" x14ac:dyDescent="0.25">
      <c r="A2786" s="1">
        <v>44075</v>
      </c>
      <c r="B2786" t="s">
        <v>97</v>
      </c>
      <c r="C2786" t="s">
        <v>11</v>
      </c>
      <c r="D2786">
        <v>182</v>
      </c>
      <c r="E2786">
        <v>160.28571428571399</v>
      </c>
      <c r="F2786">
        <v>21.714285714285701</v>
      </c>
      <c r="G2786">
        <v>0.13547237076648799</v>
      </c>
      <c r="H2786" t="s">
        <v>83</v>
      </c>
    </row>
    <row r="2787" spans="1:8" x14ac:dyDescent="0.25">
      <c r="A2787" s="1">
        <v>44075</v>
      </c>
      <c r="B2787" t="s">
        <v>97</v>
      </c>
      <c r="C2787" t="s">
        <v>12</v>
      </c>
      <c r="D2787">
        <v>97</v>
      </c>
      <c r="E2787">
        <v>89.047619047619094</v>
      </c>
      <c r="F2787">
        <v>7.9523809523809499</v>
      </c>
      <c r="G2787">
        <v>8.9304812834224603E-2</v>
      </c>
      <c r="H2787" t="s">
        <v>83</v>
      </c>
    </row>
    <row r="2788" spans="1:8" x14ac:dyDescent="0.25">
      <c r="A2788" s="1">
        <v>44075</v>
      </c>
      <c r="B2788" t="s">
        <v>97</v>
      </c>
      <c r="C2788" t="s">
        <v>13</v>
      </c>
      <c r="D2788">
        <v>658</v>
      </c>
      <c r="E2788">
        <v>648.47619047619003</v>
      </c>
      <c r="F2788">
        <v>9.5238095238095202</v>
      </c>
      <c r="G2788">
        <v>1.46864444118079E-2</v>
      </c>
      <c r="H2788" t="s">
        <v>83</v>
      </c>
    </row>
    <row r="2789" spans="1:8" x14ac:dyDescent="0.25">
      <c r="A2789" s="1">
        <v>44105</v>
      </c>
      <c r="B2789" t="s">
        <v>81</v>
      </c>
      <c r="C2789" t="s">
        <v>9</v>
      </c>
      <c r="D2789">
        <v>4327</v>
      </c>
      <c r="E2789">
        <v>5004.5217391304304</v>
      </c>
      <c r="F2789">
        <v>-677.52173913043498</v>
      </c>
      <c r="G2789">
        <v>-0.13538191548512701</v>
      </c>
      <c r="H2789" t="s">
        <v>83</v>
      </c>
    </row>
    <row r="2790" spans="1:8" x14ac:dyDescent="0.25">
      <c r="A2790" s="1">
        <v>44105</v>
      </c>
      <c r="B2790" t="s">
        <v>81</v>
      </c>
      <c r="C2790" t="s">
        <v>10</v>
      </c>
      <c r="D2790">
        <v>3010</v>
      </c>
      <c r="E2790">
        <v>3420.52173913043</v>
      </c>
      <c r="F2790">
        <v>-410.52173913043498</v>
      </c>
      <c r="G2790">
        <v>-0.120017286963596</v>
      </c>
      <c r="H2790" t="s">
        <v>83</v>
      </c>
    </row>
    <row r="2791" spans="1:8" x14ac:dyDescent="0.25">
      <c r="A2791" s="1">
        <v>44105</v>
      </c>
      <c r="B2791" t="s">
        <v>81</v>
      </c>
      <c r="C2791" t="s">
        <v>11</v>
      </c>
      <c r="D2791">
        <v>2847</v>
      </c>
      <c r="E2791">
        <v>3317.2173913043498</v>
      </c>
      <c r="F2791">
        <v>-470.21739130434798</v>
      </c>
      <c r="G2791">
        <v>-0.14175055048757501</v>
      </c>
      <c r="H2791" t="s">
        <v>83</v>
      </c>
    </row>
    <row r="2792" spans="1:8" x14ac:dyDescent="0.25">
      <c r="A2792" s="1">
        <v>44105</v>
      </c>
      <c r="B2792" t="s">
        <v>81</v>
      </c>
      <c r="C2792" t="s">
        <v>12</v>
      </c>
      <c r="D2792">
        <v>3015</v>
      </c>
      <c r="E2792">
        <v>3190</v>
      </c>
      <c r="F2792">
        <v>-175</v>
      </c>
      <c r="G2792">
        <v>-5.4858934169278999E-2</v>
      </c>
      <c r="H2792" t="s">
        <v>83</v>
      </c>
    </row>
    <row r="2793" spans="1:8" x14ac:dyDescent="0.25">
      <c r="A2793" s="1">
        <v>44105</v>
      </c>
      <c r="B2793" t="s">
        <v>81</v>
      </c>
      <c r="C2793" t="s">
        <v>13</v>
      </c>
      <c r="D2793">
        <v>5767</v>
      </c>
      <c r="E2793">
        <v>5063.8260869565202</v>
      </c>
      <c r="F2793">
        <v>703.17391304347802</v>
      </c>
      <c r="G2793">
        <v>0.13886217673524101</v>
      </c>
      <c r="H2793" t="s">
        <v>83</v>
      </c>
    </row>
    <row r="2794" spans="1:8" x14ac:dyDescent="0.25">
      <c r="A2794" s="1">
        <v>44105</v>
      </c>
      <c r="B2794" t="s">
        <v>86</v>
      </c>
      <c r="C2794" t="s">
        <v>9</v>
      </c>
      <c r="D2794">
        <v>1003</v>
      </c>
      <c r="E2794">
        <v>1215.73913043478</v>
      </c>
      <c r="F2794">
        <v>-212.73913043478299</v>
      </c>
      <c r="G2794">
        <v>-0.17498748301266001</v>
      </c>
      <c r="H2794" t="s">
        <v>83</v>
      </c>
    </row>
    <row r="2795" spans="1:8" x14ac:dyDescent="0.25">
      <c r="A2795" s="1">
        <v>44105</v>
      </c>
      <c r="B2795" t="s">
        <v>86</v>
      </c>
      <c r="C2795" t="s">
        <v>10</v>
      </c>
      <c r="D2795">
        <v>1118</v>
      </c>
      <c r="E2795">
        <v>1219.5652173912999</v>
      </c>
      <c r="F2795">
        <v>-101.565217391304</v>
      </c>
      <c r="G2795">
        <v>-8.3279857397504597E-2</v>
      </c>
      <c r="H2795" t="s">
        <v>83</v>
      </c>
    </row>
    <row r="2796" spans="1:8" x14ac:dyDescent="0.25">
      <c r="A2796" s="1">
        <v>44105</v>
      </c>
      <c r="B2796" t="s">
        <v>86</v>
      </c>
      <c r="C2796" t="s">
        <v>11</v>
      </c>
      <c r="D2796">
        <v>279</v>
      </c>
      <c r="E2796">
        <v>273.56521739130397</v>
      </c>
      <c r="F2796">
        <v>5.4347826086956301</v>
      </c>
      <c r="G2796">
        <v>1.9866497139224299E-2</v>
      </c>
      <c r="H2796" t="s">
        <v>83</v>
      </c>
    </row>
    <row r="2797" spans="1:8" x14ac:dyDescent="0.25">
      <c r="A2797" s="1">
        <v>44105</v>
      </c>
      <c r="B2797" t="s">
        <v>86</v>
      </c>
      <c r="C2797" t="s">
        <v>12</v>
      </c>
      <c r="D2797">
        <v>101</v>
      </c>
      <c r="E2797">
        <v>75.565217391304301</v>
      </c>
      <c r="F2797">
        <v>25.434782608695699</v>
      </c>
      <c r="G2797">
        <v>0.33659378596087502</v>
      </c>
      <c r="H2797" t="s">
        <v>83</v>
      </c>
    </row>
    <row r="2798" spans="1:8" x14ac:dyDescent="0.25">
      <c r="A2798" s="1">
        <v>44105</v>
      </c>
      <c r="B2798" t="s">
        <v>86</v>
      </c>
      <c r="C2798" t="s">
        <v>13</v>
      </c>
      <c r="D2798">
        <v>926</v>
      </c>
      <c r="E2798">
        <v>837.91304347826099</v>
      </c>
      <c r="F2798">
        <v>88.086956521739097</v>
      </c>
      <c r="G2798">
        <v>0.105126608551266</v>
      </c>
      <c r="H2798" t="s">
        <v>83</v>
      </c>
    </row>
    <row r="2799" spans="1:8" x14ac:dyDescent="0.25">
      <c r="A2799" s="1">
        <v>44105</v>
      </c>
      <c r="B2799" t="s">
        <v>87</v>
      </c>
      <c r="C2799" t="s">
        <v>9</v>
      </c>
      <c r="D2799">
        <v>435</v>
      </c>
      <c r="E2799">
        <v>528</v>
      </c>
      <c r="F2799">
        <v>-93</v>
      </c>
      <c r="G2799">
        <v>-0.17613636363636401</v>
      </c>
      <c r="H2799" t="s">
        <v>83</v>
      </c>
    </row>
    <row r="2800" spans="1:8" x14ac:dyDescent="0.25">
      <c r="A2800" s="1">
        <v>44105</v>
      </c>
      <c r="B2800" t="s">
        <v>87</v>
      </c>
      <c r="C2800" t="s">
        <v>10</v>
      </c>
      <c r="D2800">
        <v>651</v>
      </c>
      <c r="E2800">
        <v>744.17391304347802</v>
      </c>
      <c r="F2800">
        <v>-93.173913043478294</v>
      </c>
      <c r="G2800">
        <v>-0.12520448702968001</v>
      </c>
      <c r="H2800" t="s">
        <v>83</v>
      </c>
    </row>
    <row r="2801" spans="1:8" x14ac:dyDescent="0.25">
      <c r="A2801" s="1">
        <v>44105</v>
      </c>
      <c r="B2801" t="s">
        <v>87</v>
      </c>
      <c r="C2801" t="s">
        <v>11</v>
      </c>
      <c r="D2801">
        <v>803</v>
      </c>
      <c r="E2801">
        <v>849.39130434782601</v>
      </c>
      <c r="F2801">
        <v>-46.3913043478261</v>
      </c>
      <c r="G2801">
        <v>-5.4617117117117198E-2</v>
      </c>
      <c r="H2801" t="s">
        <v>83</v>
      </c>
    </row>
    <row r="2802" spans="1:8" x14ac:dyDescent="0.25">
      <c r="A2802" s="1">
        <v>44105</v>
      </c>
      <c r="B2802" t="s">
        <v>87</v>
      </c>
      <c r="C2802" t="s">
        <v>12</v>
      </c>
      <c r="D2802">
        <v>447</v>
      </c>
      <c r="E2802">
        <v>479.21739130434798</v>
      </c>
      <c r="F2802">
        <v>-32.2173913043478</v>
      </c>
      <c r="G2802">
        <v>-6.7229178007621099E-2</v>
      </c>
      <c r="H2802" t="s">
        <v>83</v>
      </c>
    </row>
    <row r="2803" spans="1:8" x14ac:dyDescent="0.25">
      <c r="A2803" s="1">
        <v>44105</v>
      </c>
      <c r="B2803" t="s">
        <v>87</v>
      </c>
      <c r="C2803" t="s">
        <v>13</v>
      </c>
      <c r="D2803">
        <v>734</v>
      </c>
      <c r="E2803">
        <v>461.04347826087002</v>
      </c>
      <c r="F2803">
        <v>272.95652173912998</v>
      </c>
      <c r="G2803">
        <v>0.59204073934364398</v>
      </c>
      <c r="H2803" t="s">
        <v>83</v>
      </c>
    </row>
    <row r="2804" spans="1:8" x14ac:dyDescent="0.25">
      <c r="A2804" s="1">
        <v>44105</v>
      </c>
      <c r="B2804" t="s">
        <v>89</v>
      </c>
      <c r="C2804" t="s">
        <v>9</v>
      </c>
      <c r="D2804">
        <v>457</v>
      </c>
      <c r="E2804">
        <v>463.91304347826099</v>
      </c>
      <c r="F2804">
        <v>-6.9130434782608701</v>
      </c>
      <c r="G2804">
        <v>-1.49015932521087E-2</v>
      </c>
      <c r="H2804" t="s">
        <v>83</v>
      </c>
    </row>
    <row r="2805" spans="1:8" x14ac:dyDescent="0.25">
      <c r="A2805" s="1">
        <v>44105</v>
      </c>
      <c r="B2805" t="s">
        <v>89</v>
      </c>
      <c r="C2805" t="s">
        <v>10</v>
      </c>
      <c r="D2805">
        <v>54</v>
      </c>
      <c r="E2805">
        <v>52.6086956521739</v>
      </c>
      <c r="F2805">
        <v>1.39130434782609</v>
      </c>
      <c r="G2805">
        <v>2.6446280991735498E-2</v>
      </c>
      <c r="H2805" t="s">
        <v>83</v>
      </c>
    </row>
    <row r="2806" spans="1:8" x14ac:dyDescent="0.25">
      <c r="A2806" s="1">
        <v>44105</v>
      </c>
      <c r="B2806" t="s">
        <v>89</v>
      </c>
      <c r="C2806" t="s">
        <v>11</v>
      </c>
      <c r="D2806">
        <v>147</v>
      </c>
      <c r="E2806">
        <v>152.08695652173901</v>
      </c>
      <c r="F2806">
        <v>-5.0869565217391299</v>
      </c>
      <c r="G2806">
        <v>-3.3447684391080597E-2</v>
      </c>
      <c r="H2806" t="s">
        <v>83</v>
      </c>
    </row>
    <row r="2807" spans="1:8" x14ac:dyDescent="0.25">
      <c r="A2807" s="1">
        <v>44105</v>
      </c>
      <c r="B2807" t="s">
        <v>89</v>
      </c>
      <c r="C2807" t="s">
        <v>12</v>
      </c>
      <c r="D2807">
        <v>101</v>
      </c>
      <c r="E2807">
        <v>79.391304347826093</v>
      </c>
      <c r="F2807">
        <v>21.6086956521739</v>
      </c>
      <c r="G2807">
        <v>0.27217962760131398</v>
      </c>
      <c r="H2807" t="s">
        <v>83</v>
      </c>
    </row>
    <row r="2808" spans="1:8" x14ac:dyDescent="0.25">
      <c r="A2808" s="1">
        <v>44105</v>
      </c>
      <c r="B2808" t="s">
        <v>89</v>
      </c>
      <c r="C2808" t="s">
        <v>13</v>
      </c>
      <c r="D2808">
        <v>462</v>
      </c>
      <c r="E2808">
        <v>295.56521739130397</v>
      </c>
      <c r="F2808">
        <v>166.434782608696</v>
      </c>
      <c r="G2808">
        <v>0.56310679611650505</v>
      </c>
      <c r="H2808" t="s">
        <v>83</v>
      </c>
    </row>
    <row r="2809" spans="1:8" x14ac:dyDescent="0.25">
      <c r="A2809" s="1">
        <v>44105</v>
      </c>
      <c r="B2809" t="s">
        <v>90</v>
      </c>
      <c r="C2809" t="s">
        <v>9</v>
      </c>
      <c r="D2809">
        <v>53</v>
      </c>
      <c r="E2809">
        <v>84.173913043478294</v>
      </c>
      <c r="F2809">
        <v>-31.173913043478301</v>
      </c>
      <c r="G2809">
        <v>-0.37035123966942202</v>
      </c>
      <c r="H2809" t="s">
        <v>83</v>
      </c>
    </row>
    <row r="2810" spans="1:8" x14ac:dyDescent="0.25">
      <c r="A2810" s="1">
        <v>44105</v>
      </c>
      <c r="B2810" t="s">
        <v>90</v>
      </c>
      <c r="C2810" t="s">
        <v>10</v>
      </c>
      <c r="D2810">
        <v>50</v>
      </c>
      <c r="E2810">
        <v>64.086956521739097</v>
      </c>
      <c r="F2810">
        <v>-14.086956521739101</v>
      </c>
      <c r="G2810">
        <v>-0.21981004070556301</v>
      </c>
      <c r="H2810" t="s">
        <v>83</v>
      </c>
    </row>
    <row r="2811" spans="1:8" x14ac:dyDescent="0.25">
      <c r="A2811" s="1">
        <v>44105</v>
      </c>
      <c r="B2811" t="s">
        <v>90</v>
      </c>
      <c r="C2811" t="s">
        <v>11</v>
      </c>
      <c r="D2811">
        <v>65</v>
      </c>
      <c r="E2811">
        <v>107.130434782609</v>
      </c>
      <c r="F2811">
        <v>-42.130434782608702</v>
      </c>
      <c r="G2811">
        <v>-0.39326298701298701</v>
      </c>
      <c r="H2811" t="s">
        <v>83</v>
      </c>
    </row>
    <row r="2812" spans="1:8" x14ac:dyDescent="0.25">
      <c r="A2812" s="1">
        <v>44105</v>
      </c>
      <c r="B2812" t="s">
        <v>90</v>
      </c>
      <c r="C2812" t="s">
        <v>12</v>
      </c>
      <c r="D2812">
        <v>142</v>
      </c>
      <c r="E2812">
        <v>204.695652173913</v>
      </c>
      <c r="F2812">
        <v>-62.695652173913103</v>
      </c>
      <c r="G2812">
        <v>-0.30628717077315198</v>
      </c>
      <c r="H2812" t="s">
        <v>83</v>
      </c>
    </row>
    <row r="2813" spans="1:8" x14ac:dyDescent="0.25">
      <c r="A2813" s="1">
        <v>44105</v>
      </c>
      <c r="B2813" t="s">
        <v>90</v>
      </c>
      <c r="C2813" t="s">
        <v>13</v>
      </c>
      <c r="D2813">
        <v>629</v>
      </c>
      <c r="E2813">
        <v>581.56521739130403</v>
      </c>
      <c r="F2813">
        <v>47.434782608695599</v>
      </c>
      <c r="G2813">
        <v>8.1563995215311005E-2</v>
      </c>
      <c r="H2813" t="s">
        <v>83</v>
      </c>
    </row>
    <row r="2814" spans="1:8" x14ac:dyDescent="0.25">
      <c r="A2814" s="1">
        <v>44105</v>
      </c>
      <c r="B2814" t="s">
        <v>92</v>
      </c>
      <c r="C2814" t="s">
        <v>9</v>
      </c>
      <c r="D2814">
        <v>607</v>
      </c>
      <c r="E2814">
        <v>609.304347826087</v>
      </c>
      <c r="F2814">
        <v>-2.3043478260870001</v>
      </c>
      <c r="G2814">
        <v>-3.7819323533609902E-3</v>
      </c>
      <c r="H2814" t="s">
        <v>83</v>
      </c>
    </row>
    <row r="2815" spans="1:8" x14ac:dyDescent="0.25">
      <c r="A2815" s="1">
        <v>44105</v>
      </c>
      <c r="B2815" t="s">
        <v>92</v>
      </c>
      <c r="C2815" t="s">
        <v>10</v>
      </c>
      <c r="D2815">
        <v>200</v>
      </c>
      <c r="E2815">
        <v>237.21739130434801</v>
      </c>
      <c r="F2815">
        <v>-37.2173913043478</v>
      </c>
      <c r="G2815">
        <v>-0.15689149560117299</v>
      </c>
      <c r="H2815" t="s">
        <v>83</v>
      </c>
    </row>
    <row r="2816" spans="1:8" x14ac:dyDescent="0.25">
      <c r="A2816" s="1">
        <v>44105</v>
      </c>
      <c r="B2816" t="s">
        <v>92</v>
      </c>
      <c r="C2816" t="s">
        <v>11</v>
      </c>
      <c r="D2816">
        <v>526</v>
      </c>
      <c r="E2816">
        <v>621.73913043478296</v>
      </c>
      <c r="F2816">
        <v>-95.739130434782595</v>
      </c>
      <c r="G2816">
        <v>-0.153986013986014</v>
      </c>
      <c r="H2816" t="s">
        <v>83</v>
      </c>
    </row>
    <row r="2817" spans="1:8" x14ac:dyDescent="0.25">
      <c r="A2817" s="1">
        <v>44105</v>
      </c>
      <c r="B2817" t="s">
        <v>92</v>
      </c>
      <c r="C2817" t="s">
        <v>12</v>
      </c>
      <c r="D2817">
        <v>1192</v>
      </c>
      <c r="E2817">
        <v>1313.30434782609</v>
      </c>
      <c r="F2817">
        <v>-121.304347826087</v>
      </c>
      <c r="G2817">
        <v>-9.2365755147983897E-2</v>
      </c>
      <c r="H2817" t="s">
        <v>83</v>
      </c>
    </row>
    <row r="2818" spans="1:8" x14ac:dyDescent="0.25">
      <c r="A2818" s="1">
        <v>44105</v>
      </c>
      <c r="B2818" t="s">
        <v>92</v>
      </c>
      <c r="C2818" t="s">
        <v>13</v>
      </c>
      <c r="D2818">
        <v>362</v>
      </c>
      <c r="E2818">
        <v>294.60869565217399</v>
      </c>
      <c r="F2818">
        <v>67.391304347826093</v>
      </c>
      <c r="G2818">
        <v>0.22874852420306999</v>
      </c>
      <c r="H2818" t="s">
        <v>83</v>
      </c>
    </row>
    <row r="2819" spans="1:8" x14ac:dyDescent="0.25">
      <c r="A2819" s="1">
        <v>44105</v>
      </c>
      <c r="B2819" t="s">
        <v>93</v>
      </c>
      <c r="C2819" t="s">
        <v>9</v>
      </c>
      <c r="D2819">
        <v>493</v>
      </c>
      <c r="E2819">
        <v>616</v>
      </c>
      <c r="F2819">
        <v>-123</v>
      </c>
      <c r="G2819">
        <v>-0.19967532467532501</v>
      </c>
      <c r="H2819" t="s">
        <v>83</v>
      </c>
    </row>
    <row r="2820" spans="1:8" x14ac:dyDescent="0.25">
      <c r="A2820" s="1">
        <v>44105</v>
      </c>
      <c r="B2820" t="s">
        <v>93</v>
      </c>
      <c r="C2820" t="s">
        <v>10</v>
      </c>
      <c r="D2820">
        <v>253</v>
      </c>
      <c r="E2820">
        <v>243.91304347826099</v>
      </c>
      <c r="F2820">
        <v>9.0869565217391308</v>
      </c>
      <c r="G2820">
        <v>3.7254901960784299E-2</v>
      </c>
      <c r="H2820" t="s">
        <v>83</v>
      </c>
    </row>
    <row r="2821" spans="1:8" x14ac:dyDescent="0.25">
      <c r="A2821" s="1">
        <v>44105</v>
      </c>
      <c r="B2821" t="s">
        <v>93</v>
      </c>
      <c r="C2821" t="s">
        <v>11</v>
      </c>
      <c r="D2821">
        <v>33</v>
      </c>
      <c r="E2821">
        <v>34.434782608695699</v>
      </c>
      <c r="F2821">
        <v>-1.4347826086956601</v>
      </c>
      <c r="G2821">
        <v>-4.1666666666666803E-2</v>
      </c>
      <c r="H2821" t="s">
        <v>83</v>
      </c>
    </row>
    <row r="2822" spans="1:8" x14ac:dyDescent="0.25">
      <c r="A2822" s="1">
        <v>44105</v>
      </c>
      <c r="B2822" t="s">
        <v>93</v>
      </c>
      <c r="C2822" t="s">
        <v>12</v>
      </c>
      <c r="D2822">
        <v>18</v>
      </c>
      <c r="E2822">
        <v>16.260869565217401</v>
      </c>
      <c r="F2822">
        <v>1.73913043478261</v>
      </c>
      <c r="G2822">
        <v>0.10695187165775399</v>
      </c>
      <c r="H2822" t="s">
        <v>83</v>
      </c>
    </row>
    <row r="2823" spans="1:8" x14ac:dyDescent="0.25">
      <c r="A2823" s="1">
        <v>44105</v>
      </c>
      <c r="B2823" t="s">
        <v>93</v>
      </c>
      <c r="C2823" t="s">
        <v>13</v>
      </c>
      <c r="D2823">
        <v>329</v>
      </c>
      <c r="E2823">
        <v>387.39130434782601</v>
      </c>
      <c r="F2823">
        <v>-58.3913043478261</v>
      </c>
      <c r="G2823">
        <v>-0.15072951739618401</v>
      </c>
      <c r="H2823" t="s">
        <v>83</v>
      </c>
    </row>
    <row r="2824" spans="1:8" x14ac:dyDescent="0.25">
      <c r="A2824" s="1">
        <v>44105</v>
      </c>
      <c r="B2824" t="s">
        <v>94</v>
      </c>
      <c r="C2824" t="s">
        <v>9</v>
      </c>
      <c r="D2824">
        <v>47</v>
      </c>
      <c r="E2824">
        <v>66</v>
      </c>
      <c r="F2824">
        <v>-19</v>
      </c>
      <c r="G2824">
        <v>-0.28787878787878801</v>
      </c>
      <c r="H2824" t="s">
        <v>83</v>
      </c>
    </row>
    <row r="2825" spans="1:8" x14ac:dyDescent="0.25">
      <c r="A2825" s="1">
        <v>44105</v>
      </c>
      <c r="B2825" t="s">
        <v>94</v>
      </c>
      <c r="C2825" t="s">
        <v>10</v>
      </c>
      <c r="D2825">
        <v>135</v>
      </c>
      <c r="E2825">
        <v>171.21739130434801</v>
      </c>
      <c r="F2825">
        <v>-36.2173913043478</v>
      </c>
      <c r="G2825">
        <v>-0.211528694768918</v>
      </c>
      <c r="H2825" t="s">
        <v>83</v>
      </c>
    </row>
    <row r="2826" spans="1:8" x14ac:dyDescent="0.25">
      <c r="A2826" s="1">
        <v>44105</v>
      </c>
      <c r="B2826" t="s">
        <v>94</v>
      </c>
      <c r="C2826" t="s">
        <v>11</v>
      </c>
      <c r="D2826">
        <v>207</v>
      </c>
      <c r="E2826">
        <v>198</v>
      </c>
      <c r="F2826">
        <v>9</v>
      </c>
      <c r="G2826">
        <v>4.5454545454545497E-2</v>
      </c>
      <c r="H2826" t="s">
        <v>83</v>
      </c>
    </row>
    <row r="2827" spans="1:8" x14ac:dyDescent="0.25">
      <c r="A2827" s="1">
        <v>44105</v>
      </c>
      <c r="B2827" t="s">
        <v>94</v>
      </c>
      <c r="C2827" t="s">
        <v>12</v>
      </c>
      <c r="D2827">
        <v>251</v>
      </c>
      <c r="E2827">
        <v>283.13043478260897</v>
      </c>
      <c r="F2827">
        <v>-32.130434782608702</v>
      </c>
      <c r="G2827">
        <v>-0.113482800982801</v>
      </c>
      <c r="H2827" t="s">
        <v>83</v>
      </c>
    </row>
    <row r="2828" spans="1:8" x14ac:dyDescent="0.25">
      <c r="A2828" s="1">
        <v>44105</v>
      </c>
      <c r="B2828" t="s">
        <v>94</v>
      </c>
      <c r="C2828" t="s">
        <v>13</v>
      </c>
      <c r="D2828">
        <v>381</v>
      </c>
      <c r="E2828">
        <v>273.56521739130397</v>
      </c>
      <c r="F2828">
        <v>107.434782608696</v>
      </c>
      <c r="G2828">
        <v>0.39272091544818799</v>
      </c>
      <c r="H2828" t="s">
        <v>83</v>
      </c>
    </row>
    <row r="2829" spans="1:8" x14ac:dyDescent="0.25">
      <c r="A2829" s="1">
        <v>44105</v>
      </c>
      <c r="B2829" t="s">
        <v>95</v>
      </c>
      <c r="C2829" t="s">
        <v>9</v>
      </c>
      <c r="D2829">
        <v>754</v>
      </c>
      <c r="E2829">
        <v>945.04347826086996</v>
      </c>
      <c r="F2829">
        <v>-191.04347826086999</v>
      </c>
      <c r="G2829">
        <v>-0.202153110047847</v>
      </c>
      <c r="H2829" t="s">
        <v>83</v>
      </c>
    </row>
    <row r="2830" spans="1:8" x14ac:dyDescent="0.25">
      <c r="A2830" s="1">
        <v>44105</v>
      </c>
      <c r="B2830" t="s">
        <v>95</v>
      </c>
      <c r="C2830" t="s">
        <v>10</v>
      </c>
      <c r="D2830">
        <v>290</v>
      </c>
      <c r="E2830">
        <v>417.04347826087002</v>
      </c>
      <c r="F2830">
        <v>-127.04347826087</v>
      </c>
      <c r="G2830">
        <v>-0.30462885738115097</v>
      </c>
      <c r="H2830" t="s">
        <v>83</v>
      </c>
    </row>
    <row r="2831" spans="1:8" x14ac:dyDescent="0.25">
      <c r="A2831" s="1">
        <v>44105</v>
      </c>
      <c r="B2831" t="s">
        <v>95</v>
      </c>
      <c r="C2831" t="s">
        <v>11</v>
      </c>
      <c r="D2831">
        <v>583</v>
      </c>
      <c r="E2831">
        <v>858</v>
      </c>
      <c r="F2831">
        <v>-275</v>
      </c>
      <c r="G2831">
        <v>-0.32051282051282098</v>
      </c>
      <c r="H2831" t="s">
        <v>83</v>
      </c>
    </row>
    <row r="2832" spans="1:8" x14ac:dyDescent="0.25">
      <c r="A2832" s="1">
        <v>44105</v>
      </c>
      <c r="B2832" t="s">
        <v>95</v>
      </c>
      <c r="C2832" t="s">
        <v>12</v>
      </c>
      <c r="D2832">
        <v>466</v>
      </c>
      <c r="E2832">
        <v>443.82608695652198</v>
      </c>
      <c r="F2832">
        <v>22.173913043478301</v>
      </c>
      <c r="G2832">
        <v>4.9960815047021899E-2</v>
      </c>
      <c r="H2832" t="s">
        <v>83</v>
      </c>
    </row>
    <row r="2833" spans="1:8" x14ac:dyDescent="0.25">
      <c r="A2833" s="1">
        <v>44105</v>
      </c>
      <c r="B2833" t="s">
        <v>95</v>
      </c>
      <c r="C2833" t="s">
        <v>13</v>
      </c>
      <c r="D2833">
        <v>949</v>
      </c>
      <c r="E2833">
        <v>990.95652173913004</v>
      </c>
      <c r="F2833">
        <v>-41.956521739130501</v>
      </c>
      <c r="G2833">
        <v>-4.2339417339417401E-2</v>
      </c>
      <c r="H2833" t="s">
        <v>83</v>
      </c>
    </row>
    <row r="2834" spans="1:8" x14ac:dyDescent="0.25">
      <c r="A2834" s="1">
        <v>44105</v>
      </c>
      <c r="B2834" t="s">
        <v>96</v>
      </c>
      <c r="C2834" t="s">
        <v>9</v>
      </c>
      <c r="D2834">
        <v>48</v>
      </c>
      <c r="E2834">
        <v>43.043478260869598</v>
      </c>
      <c r="F2834">
        <v>4.9565217391304301</v>
      </c>
      <c r="G2834">
        <v>0.115151515151515</v>
      </c>
      <c r="H2834" t="s">
        <v>83</v>
      </c>
    </row>
    <row r="2835" spans="1:8" x14ac:dyDescent="0.25">
      <c r="A2835" s="1">
        <v>44105</v>
      </c>
      <c r="B2835" t="s">
        <v>96</v>
      </c>
      <c r="C2835" t="s">
        <v>10</v>
      </c>
      <c r="D2835">
        <v>70</v>
      </c>
      <c r="E2835">
        <v>57.3913043478261</v>
      </c>
      <c r="F2835">
        <v>12.6086956521739</v>
      </c>
      <c r="G2835">
        <v>0.21969696969697</v>
      </c>
      <c r="H2835" t="s">
        <v>83</v>
      </c>
    </row>
    <row r="2836" spans="1:8" x14ac:dyDescent="0.25">
      <c r="A2836" s="1">
        <v>44105</v>
      </c>
      <c r="B2836" t="s">
        <v>96</v>
      </c>
      <c r="C2836" t="s">
        <v>11</v>
      </c>
      <c r="D2836">
        <v>60</v>
      </c>
      <c r="E2836">
        <v>63.130434782608702</v>
      </c>
      <c r="F2836">
        <v>-3.1304347826086998</v>
      </c>
      <c r="G2836">
        <v>-4.9586776859504099E-2</v>
      </c>
      <c r="H2836" t="s">
        <v>83</v>
      </c>
    </row>
    <row r="2837" spans="1:8" x14ac:dyDescent="0.25">
      <c r="A2837" s="1">
        <v>44105</v>
      </c>
      <c r="B2837" t="s">
        <v>96</v>
      </c>
      <c r="C2837" t="s">
        <v>12</v>
      </c>
      <c r="D2837">
        <v>201</v>
      </c>
      <c r="E2837">
        <v>204.695652173913</v>
      </c>
      <c r="F2837">
        <v>-3.6956521739130599</v>
      </c>
      <c r="G2837">
        <v>-1.8054375531011101E-2</v>
      </c>
      <c r="H2837" t="s">
        <v>83</v>
      </c>
    </row>
    <row r="2838" spans="1:8" x14ac:dyDescent="0.25">
      <c r="A2838" s="1">
        <v>44105</v>
      </c>
      <c r="B2838" t="s">
        <v>96</v>
      </c>
      <c r="C2838" t="s">
        <v>13</v>
      </c>
      <c r="D2838">
        <v>341</v>
      </c>
      <c r="E2838">
        <v>267.82608695652198</v>
      </c>
      <c r="F2838">
        <v>73.173913043478294</v>
      </c>
      <c r="G2838">
        <v>0.27321428571428602</v>
      </c>
      <c r="H2838" t="s">
        <v>83</v>
      </c>
    </row>
    <row r="2839" spans="1:8" x14ac:dyDescent="0.25">
      <c r="A2839" s="1">
        <v>44105</v>
      </c>
      <c r="B2839" t="s">
        <v>97</v>
      </c>
      <c r="C2839" t="s">
        <v>9</v>
      </c>
      <c r="D2839">
        <v>430</v>
      </c>
      <c r="E2839">
        <v>433.304347826087</v>
      </c>
      <c r="F2839">
        <v>-3.3043478260870001</v>
      </c>
      <c r="G2839">
        <v>-7.6259281557295704E-3</v>
      </c>
      <c r="H2839" t="s">
        <v>83</v>
      </c>
    </row>
    <row r="2840" spans="1:8" x14ac:dyDescent="0.25">
      <c r="A2840" s="1">
        <v>44105</v>
      </c>
      <c r="B2840" t="s">
        <v>97</v>
      </c>
      <c r="C2840" t="s">
        <v>10</v>
      </c>
      <c r="D2840">
        <v>189</v>
      </c>
      <c r="E2840">
        <v>213.304347826087</v>
      </c>
      <c r="F2840">
        <v>-24.304347826087</v>
      </c>
      <c r="G2840">
        <v>-0.11394211169995901</v>
      </c>
      <c r="H2840" t="s">
        <v>83</v>
      </c>
    </row>
    <row r="2841" spans="1:8" x14ac:dyDescent="0.25">
      <c r="A2841" s="1">
        <v>44105</v>
      </c>
      <c r="B2841" t="s">
        <v>97</v>
      </c>
      <c r="C2841" t="s">
        <v>11</v>
      </c>
      <c r="D2841">
        <v>144</v>
      </c>
      <c r="E2841">
        <v>159.73913043478299</v>
      </c>
      <c r="F2841">
        <v>-15.7391304347826</v>
      </c>
      <c r="G2841">
        <v>-9.8530212302667494E-2</v>
      </c>
      <c r="H2841" t="s">
        <v>83</v>
      </c>
    </row>
    <row r="2842" spans="1:8" x14ac:dyDescent="0.25">
      <c r="A2842" s="1">
        <v>44105</v>
      </c>
      <c r="B2842" t="s">
        <v>97</v>
      </c>
      <c r="C2842" t="s">
        <v>12</v>
      </c>
      <c r="D2842">
        <v>96</v>
      </c>
      <c r="E2842">
        <v>89.913043478260903</v>
      </c>
      <c r="F2842">
        <v>6.0869565217391299</v>
      </c>
      <c r="G2842">
        <v>6.7698259187620805E-2</v>
      </c>
      <c r="H2842" t="s">
        <v>83</v>
      </c>
    </row>
    <row r="2843" spans="1:8" x14ac:dyDescent="0.25">
      <c r="A2843" s="1">
        <v>44105</v>
      </c>
      <c r="B2843" t="s">
        <v>97</v>
      </c>
      <c r="C2843" t="s">
        <v>13</v>
      </c>
      <c r="D2843">
        <v>654</v>
      </c>
      <c r="E2843">
        <v>673.39130434782601</v>
      </c>
      <c r="F2843">
        <v>-19.3913043478261</v>
      </c>
      <c r="G2843">
        <v>-2.87964876033058E-2</v>
      </c>
      <c r="H2843" t="s">
        <v>83</v>
      </c>
    </row>
    <row r="2844" spans="1:8" x14ac:dyDescent="0.25">
      <c r="A2844" s="1">
        <v>44136</v>
      </c>
      <c r="B2844" t="s">
        <v>81</v>
      </c>
      <c r="C2844" t="s">
        <v>9</v>
      </c>
      <c r="D2844">
        <v>4088</v>
      </c>
      <c r="E2844">
        <v>4930</v>
      </c>
      <c r="F2844">
        <v>-842</v>
      </c>
      <c r="G2844">
        <v>-0.17079107505071001</v>
      </c>
      <c r="H2844" t="s">
        <v>83</v>
      </c>
    </row>
    <row r="2845" spans="1:8" x14ac:dyDescent="0.25">
      <c r="A2845" s="1">
        <v>44136</v>
      </c>
      <c r="B2845" t="s">
        <v>81</v>
      </c>
      <c r="C2845" t="s">
        <v>10</v>
      </c>
      <c r="D2845">
        <v>2858</v>
      </c>
      <c r="E2845">
        <v>2992</v>
      </c>
      <c r="F2845">
        <v>-134</v>
      </c>
      <c r="G2845">
        <v>-4.4786096256684498E-2</v>
      </c>
      <c r="H2845" t="s">
        <v>83</v>
      </c>
    </row>
    <row r="2846" spans="1:8" x14ac:dyDescent="0.25">
      <c r="A2846" s="1">
        <v>44136</v>
      </c>
      <c r="B2846" t="s">
        <v>81</v>
      </c>
      <c r="C2846" t="s">
        <v>11</v>
      </c>
      <c r="D2846">
        <v>2853</v>
      </c>
      <c r="E2846">
        <v>2978</v>
      </c>
      <c r="F2846">
        <v>-125</v>
      </c>
      <c r="G2846">
        <v>-4.1974479516454E-2</v>
      </c>
      <c r="H2846" t="s">
        <v>83</v>
      </c>
    </row>
    <row r="2847" spans="1:8" x14ac:dyDescent="0.25">
      <c r="A2847" s="1">
        <v>44136</v>
      </c>
      <c r="B2847" t="s">
        <v>81</v>
      </c>
      <c r="C2847" t="s">
        <v>12</v>
      </c>
      <c r="D2847">
        <v>2927</v>
      </c>
      <c r="E2847">
        <v>3065</v>
      </c>
      <c r="F2847">
        <v>-138</v>
      </c>
      <c r="G2847">
        <v>-4.5024469820554601E-2</v>
      </c>
      <c r="H2847" t="s">
        <v>83</v>
      </c>
    </row>
    <row r="2848" spans="1:8" x14ac:dyDescent="0.25">
      <c r="A2848" s="1">
        <v>44136</v>
      </c>
      <c r="B2848" t="s">
        <v>81</v>
      </c>
      <c r="C2848" t="s">
        <v>13</v>
      </c>
      <c r="D2848">
        <v>5689</v>
      </c>
      <c r="E2848">
        <v>4792</v>
      </c>
      <c r="F2848">
        <v>897</v>
      </c>
      <c r="G2848">
        <v>0.18718697829716199</v>
      </c>
      <c r="H2848" t="s">
        <v>83</v>
      </c>
    </row>
    <row r="2849" spans="1:8" x14ac:dyDescent="0.25">
      <c r="A2849" s="1">
        <v>44136</v>
      </c>
      <c r="B2849" t="s">
        <v>86</v>
      </c>
      <c r="C2849" t="s">
        <v>9</v>
      </c>
      <c r="D2849">
        <v>988</v>
      </c>
      <c r="E2849">
        <v>1172</v>
      </c>
      <c r="F2849">
        <v>-184</v>
      </c>
      <c r="G2849">
        <v>-0.15699658703071701</v>
      </c>
      <c r="H2849" t="s">
        <v>83</v>
      </c>
    </row>
    <row r="2850" spans="1:8" x14ac:dyDescent="0.25">
      <c r="A2850" s="1">
        <v>44136</v>
      </c>
      <c r="B2850" t="s">
        <v>86</v>
      </c>
      <c r="C2850" t="s">
        <v>10</v>
      </c>
      <c r="D2850">
        <v>1090</v>
      </c>
      <c r="E2850">
        <v>1060</v>
      </c>
      <c r="F2850">
        <v>30</v>
      </c>
      <c r="G2850">
        <v>2.83018867924528E-2</v>
      </c>
      <c r="H2850" t="s">
        <v>83</v>
      </c>
    </row>
    <row r="2851" spans="1:8" x14ac:dyDescent="0.25">
      <c r="A2851" s="1">
        <v>44136</v>
      </c>
      <c r="B2851" t="s">
        <v>86</v>
      </c>
      <c r="C2851" t="s">
        <v>11</v>
      </c>
      <c r="D2851">
        <v>247</v>
      </c>
      <c r="E2851">
        <v>262</v>
      </c>
      <c r="F2851">
        <v>-15</v>
      </c>
      <c r="G2851">
        <v>-5.7251908396946598E-2</v>
      </c>
      <c r="H2851" t="s">
        <v>83</v>
      </c>
    </row>
    <row r="2852" spans="1:8" x14ac:dyDescent="0.25">
      <c r="A2852" s="1">
        <v>44136</v>
      </c>
      <c r="B2852" t="s">
        <v>86</v>
      </c>
      <c r="C2852" t="s">
        <v>12</v>
      </c>
      <c r="D2852">
        <v>103</v>
      </c>
      <c r="E2852">
        <v>86</v>
      </c>
      <c r="F2852">
        <v>17</v>
      </c>
      <c r="G2852">
        <v>0.19767441860465099</v>
      </c>
      <c r="H2852" t="s">
        <v>83</v>
      </c>
    </row>
    <row r="2853" spans="1:8" x14ac:dyDescent="0.25">
      <c r="A2853" s="1">
        <v>44136</v>
      </c>
      <c r="B2853" t="s">
        <v>86</v>
      </c>
      <c r="C2853" t="s">
        <v>13</v>
      </c>
      <c r="D2853">
        <v>1013</v>
      </c>
      <c r="E2853">
        <v>809</v>
      </c>
      <c r="F2853">
        <v>204</v>
      </c>
      <c r="G2853">
        <v>0.25216316440049402</v>
      </c>
      <c r="H2853" t="s">
        <v>83</v>
      </c>
    </row>
    <row r="2854" spans="1:8" x14ac:dyDescent="0.25">
      <c r="A2854" s="1">
        <v>44136</v>
      </c>
      <c r="B2854" t="s">
        <v>87</v>
      </c>
      <c r="C2854" t="s">
        <v>9</v>
      </c>
      <c r="D2854">
        <v>467</v>
      </c>
      <c r="E2854">
        <v>604</v>
      </c>
      <c r="F2854">
        <v>-137</v>
      </c>
      <c r="G2854">
        <v>-0.22682119205297999</v>
      </c>
      <c r="H2854" t="s">
        <v>83</v>
      </c>
    </row>
    <row r="2855" spans="1:8" x14ac:dyDescent="0.25">
      <c r="A2855" s="1">
        <v>44136</v>
      </c>
      <c r="B2855" t="s">
        <v>87</v>
      </c>
      <c r="C2855" t="s">
        <v>10</v>
      </c>
      <c r="D2855">
        <v>562</v>
      </c>
      <c r="E2855">
        <v>674</v>
      </c>
      <c r="F2855">
        <v>-112</v>
      </c>
      <c r="G2855">
        <v>-0.166172106824926</v>
      </c>
      <c r="H2855" t="s">
        <v>83</v>
      </c>
    </row>
    <row r="2856" spans="1:8" x14ac:dyDescent="0.25">
      <c r="A2856" s="1">
        <v>44136</v>
      </c>
      <c r="B2856" t="s">
        <v>87</v>
      </c>
      <c r="C2856" t="s">
        <v>11</v>
      </c>
      <c r="D2856">
        <v>781</v>
      </c>
      <c r="E2856">
        <v>758</v>
      </c>
      <c r="F2856">
        <v>23</v>
      </c>
      <c r="G2856">
        <v>3.0343007915567301E-2</v>
      </c>
      <c r="H2856" t="s">
        <v>83</v>
      </c>
    </row>
    <row r="2857" spans="1:8" x14ac:dyDescent="0.25">
      <c r="A2857" s="1">
        <v>44136</v>
      </c>
      <c r="B2857" t="s">
        <v>87</v>
      </c>
      <c r="C2857" t="s">
        <v>12</v>
      </c>
      <c r="D2857">
        <v>448</v>
      </c>
      <c r="E2857">
        <v>449</v>
      </c>
      <c r="F2857">
        <v>-1</v>
      </c>
      <c r="G2857">
        <v>-2.2271714922049001E-3</v>
      </c>
      <c r="H2857" t="s">
        <v>83</v>
      </c>
    </row>
    <row r="2858" spans="1:8" x14ac:dyDescent="0.25">
      <c r="A2858" s="1">
        <v>44136</v>
      </c>
      <c r="B2858" t="s">
        <v>87</v>
      </c>
      <c r="C2858" t="s">
        <v>13</v>
      </c>
      <c r="D2858">
        <v>717</v>
      </c>
      <c r="E2858">
        <v>492</v>
      </c>
      <c r="F2858">
        <v>225</v>
      </c>
      <c r="G2858">
        <v>0.457317073170732</v>
      </c>
      <c r="H2858" t="s">
        <v>83</v>
      </c>
    </row>
    <row r="2859" spans="1:8" x14ac:dyDescent="0.25">
      <c r="A2859" s="1">
        <v>44136</v>
      </c>
      <c r="B2859" t="s">
        <v>89</v>
      </c>
      <c r="C2859" t="s">
        <v>9</v>
      </c>
      <c r="D2859">
        <v>346</v>
      </c>
      <c r="E2859">
        <v>472</v>
      </c>
      <c r="F2859">
        <v>-126</v>
      </c>
      <c r="G2859">
        <v>-0.266949152542373</v>
      </c>
      <c r="H2859" t="s">
        <v>83</v>
      </c>
    </row>
    <row r="2860" spans="1:8" x14ac:dyDescent="0.25">
      <c r="A2860" s="1">
        <v>44136</v>
      </c>
      <c r="B2860" t="s">
        <v>89</v>
      </c>
      <c r="C2860" t="s">
        <v>10</v>
      </c>
      <c r="D2860">
        <v>49</v>
      </c>
      <c r="E2860">
        <v>47</v>
      </c>
      <c r="F2860">
        <v>2</v>
      </c>
      <c r="G2860">
        <v>4.2553191489361701E-2</v>
      </c>
      <c r="H2860" t="s">
        <v>83</v>
      </c>
    </row>
    <row r="2861" spans="1:8" x14ac:dyDescent="0.25">
      <c r="A2861" s="1">
        <v>44136</v>
      </c>
      <c r="B2861" t="s">
        <v>89</v>
      </c>
      <c r="C2861" t="s">
        <v>11</v>
      </c>
      <c r="D2861">
        <v>123</v>
      </c>
      <c r="E2861">
        <v>145</v>
      </c>
      <c r="F2861">
        <v>-22</v>
      </c>
      <c r="G2861">
        <v>-0.15172413793103401</v>
      </c>
      <c r="H2861" t="s">
        <v>83</v>
      </c>
    </row>
    <row r="2862" spans="1:8" x14ac:dyDescent="0.25">
      <c r="A2862" s="1">
        <v>44136</v>
      </c>
      <c r="B2862" t="s">
        <v>89</v>
      </c>
      <c r="C2862" t="s">
        <v>12</v>
      </c>
      <c r="D2862">
        <v>90</v>
      </c>
      <c r="E2862">
        <v>91</v>
      </c>
      <c r="F2862">
        <v>-1</v>
      </c>
      <c r="G2862">
        <v>-1.0989010989011E-2</v>
      </c>
      <c r="H2862" t="s">
        <v>83</v>
      </c>
    </row>
    <row r="2863" spans="1:8" x14ac:dyDescent="0.25">
      <c r="A2863" s="1">
        <v>44136</v>
      </c>
      <c r="B2863" t="s">
        <v>89</v>
      </c>
      <c r="C2863" t="s">
        <v>13</v>
      </c>
      <c r="D2863">
        <v>415</v>
      </c>
      <c r="E2863">
        <v>240</v>
      </c>
      <c r="F2863">
        <v>175</v>
      </c>
      <c r="G2863">
        <v>0.72916666666666696</v>
      </c>
      <c r="H2863" t="s">
        <v>83</v>
      </c>
    </row>
    <row r="2864" spans="1:8" x14ac:dyDescent="0.25">
      <c r="A2864" s="1">
        <v>44136</v>
      </c>
      <c r="B2864" t="s">
        <v>90</v>
      </c>
      <c r="C2864" t="s">
        <v>9</v>
      </c>
      <c r="D2864">
        <v>50</v>
      </c>
      <c r="E2864">
        <v>77</v>
      </c>
      <c r="F2864">
        <v>-27</v>
      </c>
      <c r="G2864">
        <v>-0.35064935064935099</v>
      </c>
      <c r="H2864" t="s">
        <v>83</v>
      </c>
    </row>
    <row r="2865" spans="1:8" x14ac:dyDescent="0.25">
      <c r="A2865" s="1">
        <v>44136</v>
      </c>
      <c r="B2865" t="s">
        <v>90</v>
      </c>
      <c r="C2865" t="s">
        <v>10</v>
      </c>
      <c r="D2865">
        <v>52</v>
      </c>
      <c r="E2865">
        <v>64</v>
      </c>
      <c r="F2865">
        <v>-12</v>
      </c>
      <c r="G2865">
        <v>-0.1875</v>
      </c>
      <c r="H2865" t="s">
        <v>83</v>
      </c>
    </row>
    <row r="2866" spans="1:8" x14ac:dyDescent="0.25">
      <c r="A2866" s="1">
        <v>44136</v>
      </c>
      <c r="B2866" t="s">
        <v>90</v>
      </c>
      <c r="C2866" t="s">
        <v>11</v>
      </c>
      <c r="D2866">
        <v>81</v>
      </c>
      <c r="E2866">
        <v>84</v>
      </c>
      <c r="F2866">
        <v>-3</v>
      </c>
      <c r="G2866">
        <v>-3.5714285714285698E-2</v>
      </c>
      <c r="H2866" t="s">
        <v>83</v>
      </c>
    </row>
    <row r="2867" spans="1:8" x14ac:dyDescent="0.25">
      <c r="A2867" s="1">
        <v>44136</v>
      </c>
      <c r="B2867" t="s">
        <v>90</v>
      </c>
      <c r="C2867" t="s">
        <v>12</v>
      </c>
      <c r="D2867">
        <v>143</v>
      </c>
      <c r="E2867">
        <v>216</v>
      </c>
      <c r="F2867">
        <v>-73</v>
      </c>
      <c r="G2867">
        <v>-0.33796296296296302</v>
      </c>
      <c r="H2867" t="s">
        <v>83</v>
      </c>
    </row>
    <row r="2868" spans="1:8" x14ac:dyDescent="0.25">
      <c r="A2868" s="1">
        <v>44136</v>
      </c>
      <c r="B2868" t="s">
        <v>90</v>
      </c>
      <c r="C2868" t="s">
        <v>13</v>
      </c>
      <c r="D2868">
        <v>552</v>
      </c>
      <c r="E2868">
        <v>526</v>
      </c>
      <c r="F2868">
        <v>26</v>
      </c>
      <c r="G2868">
        <v>4.9429657794676798E-2</v>
      </c>
      <c r="H2868" t="s">
        <v>83</v>
      </c>
    </row>
    <row r="2869" spans="1:8" x14ac:dyDescent="0.25">
      <c r="A2869" s="1">
        <v>44136</v>
      </c>
      <c r="B2869" t="s">
        <v>92</v>
      </c>
      <c r="C2869" t="s">
        <v>9</v>
      </c>
      <c r="D2869">
        <v>545</v>
      </c>
      <c r="E2869">
        <v>587</v>
      </c>
      <c r="F2869">
        <v>-42</v>
      </c>
      <c r="G2869">
        <v>-7.1550255536626903E-2</v>
      </c>
      <c r="H2869" t="s">
        <v>83</v>
      </c>
    </row>
    <row r="2870" spans="1:8" x14ac:dyDescent="0.25">
      <c r="A2870" s="1">
        <v>44136</v>
      </c>
      <c r="B2870" t="s">
        <v>92</v>
      </c>
      <c r="C2870" t="s">
        <v>10</v>
      </c>
      <c r="D2870">
        <v>181</v>
      </c>
      <c r="E2870">
        <v>211</v>
      </c>
      <c r="F2870">
        <v>-30</v>
      </c>
      <c r="G2870">
        <v>-0.14218009478672999</v>
      </c>
      <c r="H2870" t="s">
        <v>83</v>
      </c>
    </row>
    <row r="2871" spans="1:8" x14ac:dyDescent="0.25">
      <c r="A2871" s="1">
        <v>44136</v>
      </c>
      <c r="B2871" t="s">
        <v>92</v>
      </c>
      <c r="C2871" t="s">
        <v>11</v>
      </c>
      <c r="D2871">
        <v>572</v>
      </c>
      <c r="E2871">
        <v>560</v>
      </c>
      <c r="F2871">
        <v>12</v>
      </c>
      <c r="G2871">
        <v>2.1428571428571401E-2</v>
      </c>
      <c r="H2871" t="s">
        <v>83</v>
      </c>
    </row>
    <row r="2872" spans="1:8" x14ac:dyDescent="0.25">
      <c r="A2872" s="1">
        <v>44136</v>
      </c>
      <c r="B2872" t="s">
        <v>92</v>
      </c>
      <c r="C2872" t="s">
        <v>12</v>
      </c>
      <c r="D2872">
        <v>1178</v>
      </c>
      <c r="E2872">
        <v>1175</v>
      </c>
      <c r="F2872">
        <v>3</v>
      </c>
      <c r="G2872">
        <v>2.5531914893616998E-3</v>
      </c>
      <c r="H2872" t="s">
        <v>83</v>
      </c>
    </row>
    <row r="2873" spans="1:8" x14ac:dyDescent="0.25">
      <c r="A2873" s="1">
        <v>44136</v>
      </c>
      <c r="B2873" t="s">
        <v>92</v>
      </c>
      <c r="C2873" t="s">
        <v>13</v>
      </c>
      <c r="D2873">
        <v>363</v>
      </c>
      <c r="E2873">
        <v>276</v>
      </c>
      <c r="F2873">
        <v>87</v>
      </c>
      <c r="G2873">
        <v>0.315217391304348</v>
      </c>
      <c r="H2873" t="s">
        <v>83</v>
      </c>
    </row>
    <row r="2874" spans="1:8" x14ac:dyDescent="0.25">
      <c r="A2874" s="1">
        <v>44136</v>
      </c>
      <c r="B2874" t="s">
        <v>93</v>
      </c>
      <c r="C2874" t="s">
        <v>9</v>
      </c>
      <c r="D2874">
        <v>466</v>
      </c>
      <c r="E2874">
        <v>560</v>
      </c>
      <c r="F2874">
        <v>-94</v>
      </c>
      <c r="G2874">
        <v>-0.16785714285714301</v>
      </c>
      <c r="H2874" t="s">
        <v>83</v>
      </c>
    </row>
    <row r="2875" spans="1:8" x14ac:dyDescent="0.25">
      <c r="A2875" s="1">
        <v>44136</v>
      </c>
      <c r="B2875" t="s">
        <v>93</v>
      </c>
      <c r="C2875" t="s">
        <v>10</v>
      </c>
      <c r="D2875">
        <v>227</v>
      </c>
      <c r="E2875">
        <v>181</v>
      </c>
      <c r="F2875">
        <v>46</v>
      </c>
      <c r="G2875">
        <v>0.25414364640884002</v>
      </c>
      <c r="H2875" t="s">
        <v>83</v>
      </c>
    </row>
    <row r="2876" spans="1:8" x14ac:dyDescent="0.25">
      <c r="A2876" s="1">
        <v>44136</v>
      </c>
      <c r="B2876" t="s">
        <v>93</v>
      </c>
      <c r="C2876" t="s">
        <v>11</v>
      </c>
      <c r="D2876">
        <v>32</v>
      </c>
      <c r="E2876">
        <v>31</v>
      </c>
      <c r="F2876">
        <v>1</v>
      </c>
      <c r="G2876">
        <v>3.2258064516128997E-2</v>
      </c>
      <c r="H2876" t="s">
        <v>83</v>
      </c>
    </row>
    <row r="2877" spans="1:8" x14ac:dyDescent="0.25">
      <c r="A2877" s="1">
        <v>44136</v>
      </c>
      <c r="B2877" t="s">
        <v>93</v>
      </c>
      <c r="C2877" t="s">
        <v>12</v>
      </c>
      <c r="D2877">
        <v>18</v>
      </c>
      <c r="E2877">
        <v>12</v>
      </c>
      <c r="F2877">
        <v>6</v>
      </c>
      <c r="G2877">
        <v>0.5</v>
      </c>
      <c r="H2877" t="s">
        <v>83</v>
      </c>
    </row>
    <row r="2878" spans="1:8" x14ac:dyDescent="0.25">
      <c r="A2878" s="1">
        <v>44136</v>
      </c>
      <c r="B2878" t="s">
        <v>93</v>
      </c>
      <c r="C2878" t="s">
        <v>13</v>
      </c>
      <c r="D2878">
        <v>283</v>
      </c>
      <c r="E2878">
        <v>348</v>
      </c>
      <c r="F2878">
        <v>-65</v>
      </c>
      <c r="G2878">
        <v>-0.18678160919540199</v>
      </c>
      <c r="H2878" t="s">
        <v>83</v>
      </c>
    </row>
    <row r="2879" spans="1:8" x14ac:dyDescent="0.25">
      <c r="A2879" s="1">
        <v>44136</v>
      </c>
      <c r="B2879" t="s">
        <v>94</v>
      </c>
      <c r="C2879" t="s">
        <v>9</v>
      </c>
      <c r="D2879">
        <v>33</v>
      </c>
      <c r="E2879">
        <v>46</v>
      </c>
      <c r="F2879">
        <v>-13</v>
      </c>
      <c r="G2879">
        <v>-0.282608695652174</v>
      </c>
      <c r="H2879" t="s">
        <v>83</v>
      </c>
    </row>
    <row r="2880" spans="1:8" x14ac:dyDescent="0.25">
      <c r="A2880" s="1">
        <v>44136</v>
      </c>
      <c r="B2880" t="s">
        <v>94</v>
      </c>
      <c r="C2880" t="s">
        <v>10</v>
      </c>
      <c r="D2880">
        <v>129</v>
      </c>
      <c r="E2880">
        <v>171</v>
      </c>
      <c r="F2880">
        <v>-42</v>
      </c>
      <c r="G2880">
        <v>-0.24561403508771901</v>
      </c>
      <c r="H2880" t="s">
        <v>83</v>
      </c>
    </row>
    <row r="2881" spans="1:8" x14ac:dyDescent="0.25">
      <c r="A2881" s="1">
        <v>44136</v>
      </c>
      <c r="B2881" t="s">
        <v>94</v>
      </c>
      <c r="C2881" t="s">
        <v>11</v>
      </c>
      <c r="D2881">
        <v>192</v>
      </c>
      <c r="E2881">
        <v>180</v>
      </c>
      <c r="F2881">
        <v>12</v>
      </c>
      <c r="G2881">
        <v>6.6666666666666693E-2</v>
      </c>
      <c r="H2881" t="s">
        <v>83</v>
      </c>
    </row>
    <row r="2882" spans="1:8" x14ac:dyDescent="0.25">
      <c r="A2882" s="1">
        <v>44136</v>
      </c>
      <c r="B2882" t="s">
        <v>94</v>
      </c>
      <c r="C2882" t="s">
        <v>12</v>
      </c>
      <c r="D2882">
        <v>256</v>
      </c>
      <c r="E2882">
        <v>272</v>
      </c>
      <c r="F2882">
        <v>-16</v>
      </c>
      <c r="G2882">
        <v>-5.8823529411764698E-2</v>
      </c>
      <c r="H2882" t="s">
        <v>83</v>
      </c>
    </row>
    <row r="2883" spans="1:8" x14ac:dyDescent="0.25">
      <c r="A2883" s="1">
        <v>44136</v>
      </c>
      <c r="B2883" t="s">
        <v>94</v>
      </c>
      <c r="C2883" t="s">
        <v>13</v>
      </c>
      <c r="D2883">
        <v>344</v>
      </c>
      <c r="E2883">
        <v>248</v>
      </c>
      <c r="F2883">
        <v>96</v>
      </c>
      <c r="G2883">
        <v>0.38709677419354799</v>
      </c>
      <c r="H2883" t="s">
        <v>83</v>
      </c>
    </row>
    <row r="2884" spans="1:8" x14ac:dyDescent="0.25">
      <c r="A2884" s="1">
        <v>44136</v>
      </c>
      <c r="B2884" t="s">
        <v>95</v>
      </c>
      <c r="C2884" t="s">
        <v>9</v>
      </c>
      <c r="D2884">
        <v>752</v>
      </c>
      <c r="E2884">
        <v>998</v>
      </c>
      <c r="F2884">
        <v>-246</v>
      </c>
      <c r="G2884">
        <v>-0.246492985971944</v>
      </c>
      <c r="H2884" t="s">
        <v>83</v>
      </c>
    </row>
    <row r="2885" spans="1:8" x14ac:dyDescent="0.25">
      <c r="A2885" s="1">
        <v>44136</v>
      </c>
      <c r="B2885" t="s">
        <v>95</v>
      </c>
      <c r="C2885" t="s">
        <v>10</v>
      </c>
      <c r="D2885">
        <v>351</v>
      </c>
      <c r="E2885">
        <v>372</v>
      </c>
      <c r="F2885">
        <v>-21</v>
      </c>
      <c r="G2885">
        <v>-5.6451612903225798E-2</v>
      </c>
      <c r="H2885" t="s">
        <v>83</v>
      </c>
    </row>
    <row r="2886" spans="1:8" x14ac:dyDescent="0.25">
      <c r="A2886" s="1">
        <v>44136</v>
      </c>
      <c r="B2886" t="s">
        <v>95</v>
      </c>
      <c r="C2886" t="s">
        <v>11</v>
      </c>
      <c r="D2886">
        <v>634</v>
      </c>
      <c r="E2886">
        <v>753</v>
      </c>
      <c r="F2886">
        <v>-119</v>
      </c>
      <c r="G2886">
        <v>-0.158034528552457</v>
      </c>
      <c r="H2886" t="s">
        <v>83</v>
      </c>
    </row>
    <row r="2887" spans="1:8" x14ac:dyDescent="0.25">
      <c r="A2887" s="1">
        <v>44136</v>
      </c>
      <c r="B2887" t="s">
        <v>95</v>
      </c>
      <c r="C2887" t="s">
        <v>12</v>
      </c>
      <c r="D2887">
        <v>418</v>
      </c>
      <c r="E2887">
        <v>472</v>
      </c>
      <c r="F2887">
        <v>-54</v>
      </c>
      <c r="G2887">
        <v>-0.11440677966101701</v>
      </c>
      <c r="H2887" t="s">
        <v>83</v>
      </c>
    </row>
    <row r="2888" spans="1:8" x14ac:dyDescent="0.25">
      <c r="A2888" s="1">
        <v>44136</v>
      </c>
      <c r="B2888" t="s">
        <v>95</v>
      </c>
      <c r="C2888" t="s">
        <v>13</v>
      </c>
      <c r="D2888">
        <v>1016</v>
      </c>
      <c r="E2888">
        <v>960</v>
      </c>
      <c r="F2888">
        <v>56</v>
      </c>
      <c r="G2888">
        <v>5.83333333333333E-2</v>
      </c>
      <c r="H2888" t="s">
        <v>83</v>
      </c>
    </row>
    <row r="2889" spans="1:8" x14ac:dyDescent="0.25">
      <c r="A2889" s="1">
        <v>44136</v>
      </c>
      <c r="B2889" t="s">
        <v>96</v>
      </c>
      <c r="C2889" t="s">
        <v>9</v>
      </c>
      <c r="D2889">
        <v>45</v>
      </c>
      <c r="E2889">
        <v>35</v>
      </c>
      <c r="F2889">
        <v>10</v>
      </c>
      <c r="G2889">
        <v>0.28571428571428598</v>
      </c>
      <c r="H2889" t="s">
        <v>83</v>
      </c>
    </row>
    <row r="2890" spans="1:8" x14ac:dyDescent="0.25">
      <c r="A2890" s="1">
        <v>44136</v>
      </c>
      <c r="B2890" t="s">
        <v>96</v>
      </c>
      <c r="C2890" t="s">
        <v>10</v>
      </c>
      <c r="D2890">
        <v>51</v>
      </c>
      <c r="E2890">
        <v>56</v>
      </c>
      <c r="F2890">
        <v>-5</v>
      </c>
      <c r="G2890">
        <v>-8.9285714285714302E-2</v>
      </c>
      <c r="H2890" t="s">
        <v>83</v>
      </c>
    </row>
    <row r="2891" spans="1:8" x14ac:dyDescent="0.25">
      <c r="A2891" s="1">
        <v>44136</v>
      </c>
      <c r="B2891" t="s">
        <v>96</v>
      </c>
      <c r="C2891" t="s">
        <v>11</v>
      </c>
      <c r="D2891">
        <v>58</v>
      </c>
      <c r="E2891">
        <v>63</v>
      </c>
      <c r="F2891">
        <v>-5</v>
      </c>
      <c r="G2891">
        <v>-7.9365079365079402E-2</v>
      </c>
      <c r="H2891" t="s">
        <v>83</v>
      </c>
    </row>
    <row r="2892" spans="1:8" x14ac:dyDescent="0.25">
      <c r="A2892" s="1">
        <v>44136</v>
      </c>
      <c r="B2892" t="s">
        <v>96</v>
      </c>
      <c r="C2892" t="s">
        <v>12</v>
      </c>
      <c r="D2892">
        <v>192</v>
      </c>
      <c r="E2892">
        <v>205</v>
      </c>
      <c r="F2892">
        <v>-13</v>
      </c>
      <c r="G2892">
        <v>-6.3414634146341506E-2</v>
      </c>
      <c r="H2892" t="s">
        <v>83</v>
      </c>
    </row>
    <row r="2893" spans="1:8" x14ac:dyDescent="0.25">
      <c r="A2893" s="1">
        <v>44136</v>
      </c>
      <c r="B2893" t="s">
        <v>96</v>
      </c>
      <c r="C2893" t="s">
        <v>13</v>
      </c>
      <c r="D2893">
        <v>300</v>
      </c>
      <c r="E2893">
        <v>278</v>
      </c>
      <c r="F2893">
        <v>22</v>
      </c>
      <c r="G2893">
        <v>7.9136690647481994E-2</v>
      </c>
      <c r="H2893" t="s">
        <v>83</v>
      </c>
    </row>
    <row r="2894" spans="1:8" x14ac:dyDescent="0.25">
      <c r="A2894" s="1">
        <v>44136</v>
      </c>
      <c r="B2894" t="s">
        <v>97</v>
      </c>
      <c r="C2894" t="s">
        <v>9</v>
      </c>
      <c r="D2894">
        <v>396</v>
      </c>
      <c r="E2894">
        <v>379</v>
      </c>
      <c r="F2894">
        <v>17</v>
      </c>
      <c r="G2894">
        <v>4.4854881266490801E-2</v>
      </c>
      <c r="H2894" t="s">
        <v>83</v>
      </c>
    </row>
    <row r="2895" spans="1:8" x14ac:dyDescent="0.25">
      <c r="A2895" s="1">
        <v>44136</v>
      </c>
      <c r="B2895" t="s">
        <v>97</v>
      </c>
      <c r="C2895" t="s">
        <v>10</v>
      </c>
      <c r="D2895">
        <v>166</v>
      </c>
      <c r="E2895">
        <v>156</v>
      </c>
      <c r="F2895">
        <v>10</v>
      </c>
      <c r="G2895">
        <v>6.4102564102564097E-2</v>
      </c>
      <c r="H2895" t="s">
        <v>83</v>
      </c>
    </row>
    <row r="2896" spans="1:8" x14ac:dyDescent="0.25">
      <c r="A2896" s="1">
        <v>44136</v>
      </c>
      <c r="B2896" t="s">
        <v>97</v>
      </c>
      <c r="C2896" t="s">
        <v>11</v>
      </c>
      <c r="D2896">
        <v>133</v>
      </c>
      <c r="E2896">
        <v>142</v>
      </c>
      <c r="F2896">
        <v>-9</v>
      </c>
      <c r="G2896">
        <v>-6.3380281690140802E-2</v>
      </c>
      <c r="H2896" t="s">
        <v>83</v>
      </c>
    </row>
    <row r="2897" spans="1:8" x14ac:dyDescent="0.25">
      <c r="A2897" s="1">
        <v>44136</v>
      </c>
      <c r="B2897" t="s">
        <v>97</v>
      </c>
      <c r="C2897" t="s">
        <v>12</v>
      </c>
      <c r="D2897">
        <v>81</v>
      </c>
      <c r="E2897">
        <v>87</v>
      </c>
      <c r="F2897">
        <v>-6</v>
      </c>
      <c r="G2897">
        <v>-6.8965517241379296E-2</v>
      </c>
      <c r="H2897" t="s">
        <v>83</v>
      </c>
    </row>
    <row r="2898" spans="1:8" x14ac:dyDescent="0.25">
      <c r="A2898" s="1">
        <v>44136</v>
      </c>
      <c r="B2898" t="s">
        <v>97</v>
      </c>
      <c r="C2898" t="s">
        <v>13</v>
      </c>
      <c r="D2898">
        <v>686</v>
      </c>
      <c r="E2898">
        <v>615</v>
      </c>
      <c r="F2898">
        <v>71</v>
      </c>
      <c r="G2898">
        <v>0.11544715447154499</v>
      </c>
      <c r="H2898" t="s">
        <v>83</v>
      </c>
    </row>
    <row r="2899" spans="1:8" x14ac:dyDescent="0.25">
      <c r="A2899" s="1">
        <v>44166</v>
      </c>
      <c r="B2899" t="s">
        <v>81</v>
      </c>
      <c r="C2899" t="s">
        <v>9</v>
      </c>
      <c r="D2899">
        <v>4262</v>
      </c>
      <c r="E2899">
        <v>4784.8500000000004</v>
      </c>
      <c r="F2899">
        <v>-522.85</v>
      </c>
      <c r="G2899">
        <v>-0.10927197299810899</v>
      </c>
      <c r="H2899" t="s">
        <v>83</v>
      </c>
    </row>
    <row r="2900" spans="1:8" x14ac:dyDescent="0.25">
      <c r="A2900" s="1">
        <v>44166</v>
      </c>
      <c r="B2900" t="s">
        <v>81</v>
      </c>
      <c r="C2900" t="s">
        <v>10</v>
      </c>
      <c r="D2900">
        <v>2882</v>
      </c>
      <c r="E2900">
        <v>3092.25</v>
      </c>
      <c r="F2900">
        <v>-210.25</v>
      </c>
      <c r="G2900">
        <v>-6.7992562050287003E-2</v>
      </c>
      <c r="H2900" t="s">
        <v>83</v>
      </c>
    </row>
    <row r="2901" spans="1:8" x14ac:dyDescent="0.25">
      <c r="A2901" s="1">
        <v>44166</v>
      </c>
      <c r="B2901" t="s">
        <v>81</v>
      </c>
      <c r="C2901" t="s">
        <v>11</v>
      </c>
      <c r="D2901">
        <v>2767</v>
      </c>
      <c r="E2901">
        <v>3225.6</v>
      </c>
      <c r="F2901">
        <v>-458.6</v>
      </c>
      <c r="G2901">
        <v>-0.14217509920634899</v>
      </c>
      <c r="H2901" t="s">
        <v>83</v>
      </c>
    </row>
    <row r="2902" spans="1:8" x14ac:dyDescent="0.25">
      <c r="A2902" s="1">
        <v>44166</v>
      </c>
      <c r="B2902" t="s">
        <v>81</v>
      </c>
      <c r="C2902" t="s">
        <v>12</v>
      </c>
      <c r="D2902">
        <v>2980</v>
      </c>
      <c r="E2902">
        <v>3016.65</v>
      </c>
      <c r="F2902">
        <v>-36.650000000000098</v>
      </c>
      <c r="G2902">
        <v>-1.21492383935823E-2</v>
      </c>
      <c r="H2902" t="s">
        <v>83</v>
      </c>
    </row>
    <row r="2903" spans="1:8" x14ac:dyDescent="0.25">
      <c r="A2903" s="1">
        <v>44166</v>
      </c>
      <c r="B2903" t="s">
        <v>81</v>
      </c>
      <c r="C2903" t="s">
        <v>13</v>
      </c>
      <c r="D2903">
        <v>5692</v>
      </c>
      <c r="E2903">
        <v>4918.2</v>
      </c>
      <c r="F2903">
        <v>773.8</v>
      </c>
      <c r="G2903">
        <v>0.15733398397787801</v>
      </c>
      <c r="H2903" t="s">
        <v>83</v>
      </c>
    </row>
    <row r="2904" spans="1:8" x14ac:dyDescent="0.25">
      <c r="A2904" s="1">
        <v>44166</v>
      </c>
      <c r="B2904" t="s">
        <v>86</v>
      </c>
      <c r="C2904" t="s">
        <v>9</v>
      </c>
      <c r="D2904">
        <v>1005</v>
      </c>
      <c r="E2904">
        <v>1177.05</v>
      </c>
      <c r="F2904">
        <v>-172.05</v>
      </c>
      <c r="G2904">
        <v>-0.14617051102332099</v>
      </c>
      <c r="H2904" t="s">
        <v>83</v>
      </c>
    </row>
    <row r="2905" spans="1:8" x14ac:dyDescent="0.25">
      <c r="A2905" s="1">
        <v>44166</v>
      </c>
      <c r="B2905" t="s">
        <v>86</v>
      </c>
      <c r="C2905" t="s">
        <v>10</v>
      </c>
      <c r="D2905">
        <v>1031</v>
      </c>
      <c r="E2905">
        <v>1117.2</v>
      </c>
      <c r="F2905">
        <v>-86.2</v>
      </c>
      <c r="G2905">
        <v>-7.7157178660938103E-2</v>
      </c>
      <c r="H2905" t="s">
        <v>83</v>
      </c>
    </row>
    <row r="2906" spans="1:8" x14ac:dyDescent="0.25">
      <c r="A2906" s="1">
        <v>44166</v>
      </c>
      <c r="B2906" t="s">
        <v>86</v>
      </c>
      <c r="C2906" t="s">
        <v>11</v>
      </c>
      <c r="D2906">
        <v>227</v>
      </c>
      <c r="E2906">
        <v>294</v>
      </c>
      <c r="F2906">
        <v>-67</v>
      </c>
      <c r="G2906">
        <v>-0.22789115646258501</v>
      </c>
      <c r="H2906" t="s">
        <v>83</v>
      </c>
    </row>
    <row r="2907" spans="1:8" x14ac:dyDescent="0.25">
      <c r="A2907" s="1">
        <v>44166</v>
      </c>
      <c r="B2907" t="s">
        <v>86</v>
      </c>
      <c r="C2907" t="s">
        <v>12</v>
      </c>
      <c r="D2907">
        <v>122</v>
      </c>
      <c r="E2907">
        <v>108.15</v>
      </c>
      <c r="F2907">
        <v>13.85</v>
      </c>
      <c r="G2907">
        <v>0.12806287563569099</v>
      </c>
      <c r="H2907" t="s">
        <v>83</v>
      </c>
    </row>
    <row r="2908" spans="1:8" x14ac:dyDescent="0.25">
      <c r="A2908" s="1">
        <v>44166</v>
      </c>
      <c r="B2908" t="s">
        <v>86</v>
      </c>
      <c r="C2908" t="s">
        <v>13</v>
      </c>
      <c r="D2908">
        <v>1020</v>
      </c>
      <c r="E2908">
        <v>783.3</v>
      </c>
      <c r="F2908">
        <v>236.7</v>
      </c>
      <c r="G2908">
        <v>0.30218307162006902</v>
      </c>
      <c r="H2908" t="s">
        <v>83</v>
      </c>
    </row>
    <row r="2909" spans="1:8" x14ac:dyDescent="0.25">
      <c r="A2909" s="1">
        <v>44166</v>
      </c>
      <c r="B2909" t="s">
        <v>87</v>
      </c>
      <c r="C2909" t="s">
        <v>9</v>
      </c>
      <c r="D2909">
        <v>509</v>
      </c>
      <c r="E2909">
        <v>512.4</v>
      </c>
      <c r="F2909">
        <v>-3.3999999999999799</v>
      </c>
      <c r="G2909">
        <v>-6.6354410616705304E-3</v>
      </c>
      <c r="H2909" t="s">
        <v>83</v>
      </c>
    </row>
    <row r="2910" spans="1:8" x14ac:dyDescent="0.25">
      <c r="A2910" s="1">
        <v>44166</v>
      </c>
      <c r="B2910" t="s">
        <v>87</v>
      </c>
      <c r="C2910" t="s">
        <v>10</v>
      </c>
      <c r="D2910">
        <v>575</v>
      </c>
      <c r="E2910">
        <v>633.15</v>
      </c>
      <c r="F2910">
        <v>-58.15</v>
      </c>
      <c r="G2910">
        <v>-9.1842375424464898E-2</v>
      </c>
      <c r="H2910" t="s">
        <v>83</v>
      </c>
    </row>
    <row r="2911" spans="1:8" x14ac:dyDescent="0.25">
      <c r="A2911" s="1">
        <v>44166</v>
      </c>
      <c r="B2911" t="s">
        <v>87</v>
      </c>
      <c r="C2911" t="s">
        <v>11</v>
      </c>
      <c r="D2911">
        <v>745</v>
      </c>
      <c r="E2911">
        <v>793.8</v>
      </c>
      <c r="F2911">
        <v>-48.800000000000097</v>
      </c>
      <c r="G2911">
        <v>-6.1476442428823497E-2</v>
      </c>
      <c r="H2911" t="s">
        <v>83</v>
      </c>
    </row>
    <row r="2912" spans="1:8" x14ac:dyDescent="0.25">
      <c r="A2912" s="1">
        <v>44166</v>
      </c>
      <c r="B2912" t="s">
        <v>87</v>
      </c>
      <c r="C2912" t="s">
        <v>12</v>
      </c>
      <c r="D2912">
        <v>371</v>
      </c>
      <c r="E2912">
        <v>434.7</v>
      </c>
      <c r="F2912">
        <v>-63.7</v>
      </c>
      <c r="G2912">
        <v>-0.146537842190016</v>
      </c>
      <c r="H2912" t="s">
        <v>83</v>
      </c>
    </row>
    <row r="2913" spans="1:8" x14ac:dyDescent="0.25">
      <c r="A2913" s="1">
        <v>44166</v>
      </c>
      <c r="B2913" t="s">
        <v>87</v>
      </c>
      <c r="C2913" t="s">
        <v>13</v>
      </c>
      <c r="D2913">
        <v>693</v>
      </c>
      <c r="E2913">
        <v>468.3</v>
      </c>
      <c r="F2913">
        <v>224.7</v>
      </c>
      <c r="G2913">
        <v>0.47982062780269102</v>
      </c>
      <c r="H2913" t="s">
        <v>83</v>
      </c>
    </row>
    <row r="2914" spans="1:8" x14ac:dyDescent="0.25">
      <c r="A2914" s="1">
        <v>44166</v>
      </c>
      <c r="B2914" t="s">
        <v>89</v>
      </c>
      <c r="C2914" t="s">
        <v>9</v>
      </c>
      <c r="D2914">
        <v>363</v>
      </c>
      <c r="E2914">
        <v>426.3</v>
      </c>
      <c r="F2914">
        <v>-63.3</v>
      </c>
      <c r="G2914">
        <v>-0.148486980999296</v>
      </c>
      <c r="H2914" t="s">
        <v>83</v>
      </c>
    </row>
    <row r="2915" spans="1:8" x14ac:dyDescent="0.25">
      <c r="A2915" s="1">
        <v>44166</v>
      </c>
      <c r="B2915" t="s">
        <v>89</v>
      </c>
      <c r="C2915" t="s">
        <v>10</v>
      </c>
      <c r="D2915">
        <v>51</v>
      </c>
      <c r="E2915">
        <v>60.9</v>
      </c>
      <c r="F2915">
        <v>-9.9000000000000092</v>
      </c>
      <c r="G2915">
        <v>-0.16256157635467999</v>
      </c>
      <c r="H2915" t="s">
        <v>83</v>
      </c>
    </row>
    <row r="2916" spans="1:8" x14ac:dyDescent="0.25">
      <c r="A2916" s="1">
        <v>44166</v>
      </c>
      <c r="B2916" t="s">
        <v>89</v>
      </c>
      <c r="C2916" t="s">
        <v>11</v>
      </c>
      <c r="D2916">
        <v>109</v>
      </c>
      <c r="E2916">
        <v>159.6</v>
      </c>
      <c r="F2916">
        <v>-50.6</v>
      </c>
      <c r="G2916">
        <v>-0.31704260651629101</v>
      </c>
      <c r="H2916" t="s">
        <v>83</v>
      </c>
    </row>
    <row r="2917" spans="1:8" x14ac:dyDescent="0.25">
      <c r="A2917" s="1">
        <v>44166</v>
      </c>
      <c r="B2917" t="s">
        <v>89</v>
      </c>
      <c r="C2917" t="s">
        <v>12</v>
      </c>
      <c r="D2917">
        <v>90</v>
      </c>
      <c r="E2917">
        <v>92.4</v>
      </c>
      <c r="F2917">
        <v>-2.4000000000000101</v>
      </c>
      <c r="G2917">
        <v>-2.5974025974026E-2</v>
      </c>
      <c r="H2917" t="s">
        <v>83</v>
      </c>
    </row>
    <row r="2918" spans="1:8" x14ac:dyDescent="0.25">
      <c r="A2918" s="1">
        <v>44166</v>
      </c>
      <c r="B2918" t="s">
        <v>89</v>
      </c>
      <c r="C2918" t="s">
        <v>13</v>
      </c>
      <c r="D2918">
        <v>411</v>
      </c>
      <c r="E2918">
        <v>273</v>
      </c>
      <c r="F2918">
        <v>138</v>
      </c>
      <c r="G2918">
        <v>0.50549450549450503</v>
      </c>
      <c r="H2918" t="s">
        <v>83</v>
      </c>
    </row>
    <row r="2919" spans="1:8" x14ac:dyDescent="0.25">
      <c r="A2919" s="1">
        <v>44166</v>
      </c>
      <c r="B2919" t="s">
        <v>90</v>
      </c>
      <c r="C2919" t="s">
        <v>9</v>
      </c>
      <c r="D2919">
        <v>75</v>
      </c>
      <c r="E2919">
        <v>76.650000000000006</v>
      </c>
      <c r="F2919">
        <v>-1.6500000000000099</v>
      </c>
      <c r="G2919">
        <v>-2.15264187866928E-2</v>
      </c>
      <c r="H2919" t="s">
        <v>83</v>
      </c>
    </row>
    <row r="2920" spans="1:8" x14ac:dyDescent="0.25">
      <c r="A2920" s="1">
        <v>44166</v>
      </c>
      <c r="B2920" t="s">
        <v>90</v>
      </c>
      <c r="C2920" t="s">
        <v>10</v>
      </c>
      <c r="D2920">
        <v>62</v>
      </c>
      <c r="E2920">
        <v>65.099999999999994</v>
      </c>
      <c r="F2920">
        <v>-3.1000000000000099</v>
      </c>
      <c r="G2920">
        <v>-4.76190476190477E-2</v>
      </c>
      <c r="H2920" t="s">
        <v>83</v>
      </c>
    </row>
    <row r="2921" spans="1:8" x14ac:dyDescent="0.25">
      <c r="A2921" s="1">
        <v>44166</v>
      </c>
      <c r="B2921" t="s">
        <v>90</v>
      </c>
      <c r="C2921" t="s">
        <v>11</v>
      </c>
      <c r="D2921">
        <v>70</v>
      </c>
      <c r="E2921">
        <v>94.5</v>
      </c>
      <c r="F2921">
        <v>-24.5</v>
      </c>
      <c r="G2921">
        <v>-0.25925925925925902</v>
      </c>
      <c r="H2921" t="s">
        <v>83</v>
      </c>
    </row>
    <row r="2922" spans="1:8" x14ac:dyDescent="0.25">
      <c r="A2922" s="1">
        <v>44166</v>
      </c>
      <c r="B2922" t="s">
        <v>90</v>
      </c>
      <c r="C2922" t="s">
        <v>12</v>
      </c>
      <c r="D2922">
        <v>140</v>
      </c>
      <c r="E2922">
        <v>176.4</v>
      </c>
      <c r="F2922">
        <v>-36.4</v>
      </c>
      <c r="G2922">
        <v>-0.206349206349206</v>
      </c>
      <c r="H2922" t="s">
        <v>83</v>
      </c>
    </row>
    <row r="2923" spans="1:8" x14ac:dyDescent="0.25">
      <c r="A2923" s="1">
        <v>44166</v>
      </c>
      <c r="B2923" t="s">
        <v>90</v>
      </c>
      <c r="C2923" t="s">
        <v>13</v>
      </c>
      <c r="D2923">
        <v>627</v>
      </c>
      <c r="E2923">
        <v>573.29999999999995</v>
      </c>
      <c r="F2923">
        <v>53.699999999999903</v>
      </c>
      <c r="G2923">
        <v>9.3668236525379298E-2</v>
      </c>
      <c r="H2923" t="s">
        <v>83</v>
      </c>
    </row>
    <row r="2924" spans="1:8" x14ac:dyDescent="0.25">
      <c r="A2924" s="1">
        <v>44166</v>
      </c>
      <c r="B2924" t="s">
        <v>92</v>
      </c>
      <c r="C2924" t="s">
        <v>9</v>
      </c>
      <c r="D2924">
        <v>576</v>
      </c>
      <c r="E2924">
        <v>600.6</v>
      </c>
      <c r="F2924">
        <v>-24.6</v>
      </c>
      <c r="G2924">
        <v>-4.0959040959041002E-2</v>
      </c>
      <c r="H2924" t="s">
        <v>83</v>
      </c>
    </row>
    <row r="2925" spans="1:8" x14ac:dyDescent="0.25">
      <c r="A2925" s="1">
        <v>44166</v>
      </c>
      <c r="B2925" t="s">
        <v>92</v>
      </c>
      <c r="C2925" t="s">
        <v>10</v>
      </c>
      <c r="D2925">
        <v>182</v>
      </c>
      <c r="E2925">
        <v>214.2</v>
      </c>
      <c r="F2925">
        <v>-32.200000000000003</v>
      </c>
      <c r="G2925">
        <v>-0.15032679738562099</v>
      </c>
      <c r="H2925" t="s">
        <v>83</v>
      </c>
    </row>
    <row r="2926" spans="1:8" x14ac:dyDescent="0.25">
      <c r="A2926" s="1">
        <v>44166</v>
      </c>
      <c r="B2926" t="s">
        <v>92</v>
      </c>
      <c r="C2926" t="s">
        <v>11</v>
      </c>
      <c r="D2926">
        <v>514</v>
      </c>
      <c r="E2926">
        <v>549.15</v>
      </c>
      <c r="F2926">
        <v>-35.15</v>
      </c>
      <c r="G2926">
        <v>-6.4008012382773302E-2</v>
      </c>
      <c r="H2926" t="s">
        <v>83</v>
      </c>
    </row>
    <row r="2927" spans="1:8" x14ac:dyDescent="0.25">
      <c r="A2927" s="1">
        <v>44166</v>
      </c>
      <c r="B2927" t="s">
        <v>92</v>
      </c>
      <c r="C2927" t="s">
        <v>12</v>
      </c>
      <c r="D2927">
        <v>1281</v>
      </c>
      <c r="E2927">
        <v>1128.75</v>
      </c>
      <c r="F2927">
        <v>152.25</v>
      </c>
      <c r="G2927">
        <v>0.13488372093023299</v>
      </c>
      <c r="H2927" t="s">
        <v>83</v>
      </c>
    </row>
    <row r="2928" spans="1:8" x14ac:dyDescent="0.25">
      <c r="A2928" s="1">
        <v>44166</v>
      </c>
      <c r="B2928" t="s">
        <v>92</v>
      </c>
      <c r="C2928" t="s">
        <v>13</v>
      </c>
      <c r="D2928">
        <v>375</v>
      </c>
      <c r="E2928">
        <v>288.75</v>
      </c>
      <c r="F2928">
        <v>86.25</v>
      </c>
      <c r="G2928">
        <v>0.29870129870129902</v>
      </c>
      <c r="H2928" t="s">
        <v>83</v>
      </c>
    </row>
    <row r="2929" spans="1:8" x14ac:dyDescent="0.25">
      <c r="A2929" s="1">
        <v>44166</v>
      </c>
      <c r="B2929" t="s">
        <v>93</v>
      </c>
      <c r="C2929" t="s">
        <v>9</v>
      </c>
      <c r="D2929">
        <v>443</v>
      </c>
      <c r="E2929">
        <v>494.55</v>
      </c>
      <c r="F2929">
        <v>-51.55</v>
      </c>
      <c r="G2929">
        <v>-0.10423617429986901</v>
      </c>
      <c r="H2929" t="s">
        <v>83</v>
      </c>
    </row>
    <row r="2930" spans="1:8" x14ac:dyDescent="0.25">
      <c r="A2930" s="1">
        <v>44166</v>
      </c>
      <c r="B2930" t="s">
        <v>93</v>
      </c>
      <c r="C2930" t="s">
        <v>10</v>
      </c>
      <c r="D2930">
        <v>220</v>
      </c>
      <c r="E2930">
        <v>183.75</v>
      </c>
      <c r="F2930">
        <v>36.25</v>
      </c>
      <c r="G2930">
        <v>0.19727891156462601</v>
      </c>
      <c r="H2930" t="s">
        <v>83</v>
      </c>
    </row>
    <row r="2931" spans="1:8" x14ac:dyDescent="0.25">
      <c r="A2931" s="1">
        <v>44166</v>
      </c>
      <c r="B2931" t="s">
        <v>93</v>
      </c>
      <c r="C2931" t="s">
        <v>11</v>
      </c>
      <c r="D2931">
        <v>37</v>
      </c>
      <c r="E2931">
        <v>27.3</v>
      </c>
      <c r="F2931">
        <v>9.6999999999999993</v>
      </c>
      <c r="G2931">
        <v>0.35531135531135499</v>
      </c>
      <c r="H2931" t="s">
        <v>83</v>
      </c>
    </row>
    <row r="2932" spans="1:8" x14ac:dyDescent="0.25">
      <c r="A2932" s="1">
        <v>44166</v>
      </c>
      <c r="B2932" t="s">
        <v>93</v>
      </c>
      <c r="C2932" t="s">
        <v>12</v>
      </c>
      <c r="D2932">
        <v>10</v>
      </c>
      <c r="E2932">
        <v>17.850000000000001</v>
      </c>
      <c r="F2932">
        <v>-7.85</v>
      </c>
      <c r="G2932">
        <v>-0.43977591036414598</v>
      </c>
      <c r="H2932" t="s">
        <v>83</v>
      </c>
    </row>
    <row r="2933" spans="1:8" x14ac:dyDescent="0.25">
      <c r="A2933" s="1">
        <v>44166</v>
      </c>
      <c r="B2933" t="s">
        <v>93</v>
      </c>
      <c r="C2933" t="s">
        <v>13</v>
      </c>
      <c r="D2933">
        <v>293</v>
      </c>
      <c r="E2933">
        <v>352.8</v>
      </c>
      <c r="F2933">
        <v>-59.8</v>
      </c>
      <c r="G2933">
        <v>-0.169501133786848</v>
      </c>
      <c r="H2933" t="s">
        <v>83</v>
      </c>
    </row>
    <row r="2934" spans="1:8" x14ac:dyDescent="0.25">
      <c r="A2934" s="1">
        <v>44166</v>
      </c>
      <c r="B2934" t="s">
        <v>94</v>
      </c>
      <c r="C2934" t="s">
        <v>9</v>
      </c>
      <c r="D2934">
        <v>53</v>
      </c>
      <c r="E2934">
        <v>65.099999999999994</v>
      </c>
      <c r="F2934">
        <v>-12.1</v>
      </c>
      <c r="G2934">
        <v>-0.18586789554531499</v>
      </c>
      <c r="H2934" t="s">
        <v>83</v>
      </c>
    </row>
    <row r="2935" spans="1:8" x14ac:dyDescent="0.25">
      <c r="A2935" s="1">
        <v>44166</v>
      </c>
      <c r="B2935" t="s">
        <v>94</v>
      </c>
      <c r="C2935" t="s">
        <v>10</v>
      </c>
      <c r="D2935">
        <v>140</v>
      </c>
      <c r="E2935">
        <v>156.44999999999999</v>
      </c>
      <c r="F2935">
        <v>-16.45</v>
      </c>
      <c r="G2935">
        <v>-0.10514541387024599</v>
      </c>
      <c r="H2935" t="s">
        <v>83</v>
      </c>
    </row>
    <row r="2936" spans="1:8" x14ac:dyDescent="0.25">
      <c r="A2936" s="1">
        <v>44166</v>
      </c>
      <c r="B2936" t="s">
        <v>94</v>
      </c>
      <c r="C2936" t="s">
        <v>11</v>
      </c>
      <c r="D2936">
        <v>171</v>
      </c>
      <c r="E2936">
        <v>184.8</v>
      </c>
      <c r="F2936">
        <v>-13.8</v>
      </c>
      <c r="G2936">
        <v>-7.46753246753247E-2</v>
      </c>
      <c r="H2936" t="s">
        <v>83</v>
      </c>
    </row>
    <row r="2937" spans="1:8" x14ac:dyDescent="0.25">
      <c r="A2937" s="1">
        <v>44166</v>
      </c>
      <c r="B2937" t="s">
        <v>94</v>
      </c>
      <c r="C2937" t="s">
        <v>12</v>
      </c>
      <c r="D2937">
        <v>235</v>
      </c>
      <c r="E2937">
        <v>306.60000000000002</v>
      </c>
      <c r="F2937">
        <v>-71.599999999999994</v>
      </c>
      <c r="G2937">
        <v>-0.23352902804957601</v>
      </c>
      <c r="H2937" t="s">
        <v>83</v>
      </c>
    </row>
    <row r="2938" spans="1:8" x14ac:dyDescent="0.25">
      <c r="A2938" s="1">
        <v>44166</v>
      </c>
      <c r="B2938" t="s">
        <v>94</v>
      </c>
      <c r="C2938" t="s">
        <v>13</v>
      </c>
      <c r="D2938">
        <v>332</v>
      </c>
      <c r="E2938">
        <v>270.89999999999998</v>
      </c>
      <c r="F2938">
        <v>61.1</v>
      </c>
      <c r="G2938">
        <v>0.225544481358435</v>
      </c>
      <c r="H2938" t="s">
        <v>83</v>
      </c>
    </row>
    <row r="2939" spans="1:8" x14ac:dyDescent="0.25">
      <c r="A2939" s="1">
        <v>44166</v>
      </c>
      <c r="B2939" t="s">
        <v>95</v>
      </c>
      <c r="C2939" t="s">
        <v>9</v>
      </c>
      <c r="D2939">
        <v>796</v>
      </c>
      <c r="E2939">
        <v>994.35</v>
      </c>
      <c r="F2939">
        <v>-198.35</v>
      </c>
      <c r="G2939">
        <v>-0.19947704530597901</v>
      </c>
      <c r="H2939" t="s">
        <v>83</v>
      </c>
    </row>
    <row r="2940" spans="1:8" x14ac:dyDescent="0.25">
      <c r="A2940" s="1">
        <v>44166</v>
      </c>
      <c r="B2940" t="s">
        <v>95</v>
      </c>
      <c r="C2940" t="s">
        <v>10</v>
      </c>
      <c r="D2940">
        <v>387</v>
      </c>
      <c r="E2940">
        <v>422.1</v>
      </c>
      <c r="F2940">
        <v>-35.1</v>
      </c>
      <c r="G2940">
        <v>-8.3155650319829494E-2</v>
      </c>
      <c r="H2940" t="s">
        <v>83</v>
      </c>
    </row>
    <row r="2941" spans="1:8" x14ac:dyDescent="0.25">
      <c r="A2941" s="1">
        <v>44166</v>
      </c>
      <c r="B2941" t="s">
        <v>95</v>
      </c>
      <c r="C2941" t="s">
        <v>11</v>
      </c>
      <c r="D2941">
        <v>663</v>
      </c>
      <c r="E2941">
        <v>865.2</v>
      </c>
      <c r="F2941">
        <v>-202.2</v>
      </c>
      <c r="G2941">
        <v>-0.23370319001386999</v>
      </c>
      <c r="H2941" t="s">
        <v>83</v>
      </c>
    </row>
    <row r="2942" spans="1:8" x14ac:dyDescent="0.25">
      <c r="A2942" s="1">
        <v>44166</v>
      </c>
      <c r="B2942" t="s">
        <v>95</v>
      </c>
      <c r="C2942" t="s">
        <v>12</v>
      </c>
      <c r="D2942">
        <v>435</v>
      </c>
      <c r="E2942">
        <v>498.75</v>
      </c>
      <c r="F2942">
        <v>-63.75</v>
      </c>
      <c r="G2942">
        <v>-0.12781954887218</v>
      </c>
      <c r="H2942" t="s">
        <v>83</v>
      </c>
    </row>
    <row r="2943" spans="1:8" x14ac:dyDescent="0.25">
      <c r="A2943" s="1">
        <v>44166</v>
      </c>
      <c r="B2943" t="s">
        <v>95</v>
      </c>
      <c r="C2943" t="s">
        <v>13</v>
      </c>
      <c r="D2943">
        <v>991</v>
      </c>
      <c r="E2943">
        <v>997.5</v>
      </c>
      <c r="F2943">
        <v>-6.5</v>
      </c>
      <c r="G2943">
        <v>-6.5162907268170398E-3</v>
      </c>
      <c r="H2943" t="s">
        <v>83</v>
      </c>
    </row>
    <row r="2944" spans="1:8" x14ac:dyDescent="0.25">
      <c r="A2944" s="1">
        <v>44166</v>
      </c>
      <c r="B2944" t="s">
        <v>96</v>
      </c>
      <c r="C2944" t="s">
        <v>9</v>
      </c>
      <c r="D2944">
        <v>49</v>
      </c>
      <c r="E2944">
        <v>31.5</v>
      </c>
      <c r="F2944">
        <v>17.5</v>
      </c>
      <c r="G2944">
        <v>0.55555555555555602</v>
      </c>
      <c r="H2944" t="s">
        <v>83</v>
      </c>
    </row>
    <row r="2945" spans="1:8" x14ac:dyDescent="0.25">
      <c r="A2945" s="1">
        <v>44166</v>
      </c>
      <c r="B2945" t="s">
        <v>96</v>
      </c>
      <c r="C2945" t="s">
        <v>10</v>
      </c>
      <c r="D2945">
        <v>46</v>
      </c>
      <c r="E2945">
        <v>46.2</v>
      </c>
      <c r="F2945">
        <v>-0.20000000000000301</v>
      </c>
      <c r="G2945">
        <v>-4.3290043290043897E-3</v>
      </c>
      <c r="H2945" t="s">
        <v>83</v>
      </c>
    </row>
    <row r="2946" spans="1:8" x14ac:dyDescent="0.25">
      <c r="A2946" s="1">
        <v>44166</v>
      </c>
      <c r="B2946" t="s">
        <v>96</v>
      </c>
      <c r="C2946" t="s">
        <v>11</v>
      </c>
      <c r="D2946">
        <v>61</v>
      </c>
      <c r="E2946">
        <v>71.400000000000006</v>
      </c>
      <c r="F2946">
        <v>-10.4</v>
      </c>
      <c r="G2946">
        <v>-0.145658263305322</v>
      </c>
      <c r="H2946" t="s">
        <v>83</v>
      </c>
    </row>
    <row r="2947" spans="1:8" x14ac:dyDescent="0.25">
      <c r="A2947" s="1">
        <v>44166</v>
      </c>
      <c r="B2947" t="s">
        <v>96</v>
      </c>
      <c r="C2947" t="s">
        <v>12</v>
      </c>
      <c r="D2947">
        <v>202</v>
      </c>
      <c r="E2947">
        <v>164.85</v>
      </c>
      <c r="F2947">
        <v>37.15</v>
      </c>
      <c r="G2947">
        <v>0.22535638459205301</v>
      </c>
      <c r="H2947" t="s">
        <v>83</v>
      </c>
    </row>
    <row r="2948" spans="1:8" x14ac:dyDescent="0.25">
      <c r="A2948" s="1">
        <v>44166</v>
      </c>
      <c r="B2948" t="s">
        <v>96</v>
      </c>
      <c r="C2948" t="s">
        <v>13</v>
      </c>
      <c r="D2948">
        <v>276</v>
      </c>
      <c r="E2948">
        <v>263.55</v>
      </c>
      <c r="F2948">
        <v>12.45</v>
      </c>
      <c r="G2948">
        <v>4.7239612976664701E-2</v>
      </c>
      <c r="H2948" t="s">
        <v>83</v>
      </c>
    </row>
    <row r="2949" spans="1:8" x14ac:dyDescent="0.25">
      <c r="A2949" s="1">
        <v>44166</v>
      </c>
      <c r="B2949" t="s">
        <v>97</v>
      </c>
      <c r="C2949" t="s">
        <v>9</v>
      </c>
      <c r="D2949">
        <v>393</v>
      </c>
      <c r="E2949">
        <v>406.35</v>
      </c>
      <c r="F2949">
        <v>-13.35</v>
      </c>
      <c r="G2949">
        <v>-3.28534514581027E-2</v>
      </c>
      <c r="H2949" t="s">
        <v>83</v>
      </c>
    </row>
    <row r="2950" spans="1:8" x14ac:dyDescent="0.25">
      <c r="A2950" s="1">
        <v>44166</v>
      </c>
      <c r="B2950" t="s">
        <v>97</v>
      </c>
      <c r="C2950" t="s">
        <v>10</v>
      </c>
      <c r="D2950">
        <v>188</v>
      </c>
      <c r="E2950">
        <v>193.2</v>
      </c>
      <c r="F2950">
        <v>-5.2000000000000197</v>
      </c>
      <c r="G2950">
        <v>-2.6915113871635699E-2</v>
      </c>
      <c r="H2950" t="s">
        <v>83</v>
      </c>
    </row>
    <row r="2951" spans="1:8" x14ac:dyDescent="0.25">
      <c r="A2951" s="1">
        <v>44166</v>
      </c>
      <c r="B2951" t="s">
        <v>97</v>
      </c>
      <c r="C2951" t="s">
        <v>11</v>
      </c>
      <c r="D2951">
        <v>170</v>
      </c>
      <c r="E2951">
        <v>185.85</v>
      </c>
      <c r="F2951">
        <v>-15.85</v>
      </c>
      <c r="G2951">
        <v>-8.5283831046542899E-2</v>
      </c>
      <c r="H2951" t="s">
        <v>83</v>
      </c>
    </row>
    <row r="2952" spans="1:8" x14ac:dyDescent="0.25">
      <c r="A2952" s="1">
        <v>44166</v>
      </c>
      <c r="B2952" t="s">
        <v>97</v>
      </c>
      <c r="C2952" t="s">
        <v>12</v>
      </c>
      <c r="D2952">
        <v>94</v>
      </c>
      <c r="E2952">
        <v>88.2</v>
      </c>
      <c r="F2952">
        <v>5.8</v>
      </c>
      <c r="G2952">
        <v>6.5759637188208597E-2</v>
      </c>
      <c r="H2952" t="s">
        <v>83</v>
      </c>
    </row>
    <row r="2953" spans="1:8" x14ac:dyDescent="0.25">
      <c r="A2953" s="1">
        <v>44166</v>
      </c>
      <c r="B2953" t="s">
        <v>97</v>
      </c>
      <c r="C2953" t="s">
        <v>13</v>
      </c>
      <c r="D2953">
        <v>674</v>
      </c>
      <c r="E2953">
        <v>646.79999999999995</v>
      </c>
      <c r="F2953">
        <v>27.1999999999999</v>
      </c>
      <c r="G2953">
        <v>4.2053184910327703E-2</v>
      </c>
      <c r="H2953" t="s">
        <v>83</v>
      </c>
    </row>
    <row r="2954" spans="1:8" x14ac:dyDescent="0.25">
      <c r="A2954" s="1">
        <v>44197</v>
      </c>
      <c r="B2954" t="s">
        <v>81</v>
      </c>
      <c r="C2954" t="s">
        <v>9</v>
      </c>
      <c r="D2954">
        <v>3822</v>
      </c>
      <c r="E2954">
        <v>4380</v>
      </c>
      <c r="F2954">
        <v>-558</v>
      </c>
      <c r="G2954">
        <v>-0.127397260273973</v>
      </c>
      <c r="H2954" t="s">
        <v>83</v>
      </c>
    </row>
    <row r="2955" spans="1:8" x14ac:dyDescent="0.25">
      <c r="A2955" s="1">
        <v>44197</v>
      </c>
      <c r="B2955" t="s">
        <v>81</v>
      </c>
      <c r="C2955" t="s">
        <v>10</v>
      </c>
      <c r="D2955">
        <v>2617</v>
      </c>
      <c r="E2955">
        <v>2986.3636363636401</v>
      </c>
      <c r="F2955">
        <v>-369.36363636363598</v>
      </c>
      <c r="G2955">
        <v>-0.12368340943683399</v>
      </c>
      <c r="H2955" t="s">
        <v>83</v>
      </c>
    </row>
    <row r="2956" spans="1:8" x14ac:dyDescent="0.25">
      <c r="A2956" s="1">
        <v>44197</v>
      </c>
      <c r="B2956" t="s">
        <v>81</v>
      </c>
      <c r="C2956" t="s">
        <v>11</v>
      </c>
      <c r="D2956">
        <v>2654</v>
      </c>
      <c r="E2956">
        <v>2991.8181818181802</v>
      </c>
      <c r="F2956">
        <v>-337.81818181818198</v>
      </c>
      <c r="G2956">
        <v>-0.112914007900334</v>
      </c>
      <c r="H2956" t="s">
        <v>83</v>
      </c>
    </row>
    <row r="2957" spans="1:8" x14ac:dyDescent="0.25">
      <c r="A2957" s="1">
        <v>44197</v>
      </c>
      <c r="B2957" t="s">
        <v>81</v>
      </c>
      <c r="C2957" t="s">
        <v>12</v>
      </c>
      <c r="D2957">
        <v>2722</v>
      </c>
      <c r="E2957">
        <v>3121.8181818181802</v>
      </c>
      <c r="F2957">
        <v>-399.81818181818198</v>
      </c>
      <c r="G2957">
        <v>-0.12807221898660401</v>
      </c>
      <c r="H2957" t="s">
        <v>83</v>
      </c>
    </row>
    <row r="2958" spans="1:8" x14ac:dyDescent="0.25">
      <c r="A2958" s="1">
        <v>44197</v>
      </c>
      <c r="B2958" t="s">
        <v>81</v>
      </c>
      <c r="C2958" t="s">
        <v>13</v>
      </c>
      <c r="D2958">
        <v>5096</v>
      </c>
      <c r="E2958">
        <v>4368.1818181818198</v>
      </c>
      <c r="F2958">
        <v>727.81818181818198</v>
      </c>
      <c r="G2958">
        <v>0.166618106139438</v>
      </c>
      <c r="H2958" t="s">
        <v>83</v>
      </c>
    </row>
    <row r="2959" spans="1:8" x14ac:dyDescent="0.25">
      <c r="A2959" s="1">
        <v>44197</v>
      </c>
      <c r="B2959" t="s">
        <v>86</v>
      </c>
      <c r="C2959" t="s">
        <v>9</v>
      </c>
      <c r="D2959">
        <v>881</v>
      </c>
      <c r="E2959">
        <v>1007.27272727273</v>
      </c>
      <c r="F2959">
        <v>-126.272727272727</v>
      </c>
      <c r="G2959">
        <v>-0.125361010830325</v>
      </c>
      <c r="H2959" t="s">
        <v>83</v>
      </c>
    </row>
    <row r="2960" spans="1:8" x14ac:dyDescent="0.25">
      <c r="A2960" s="1">
        <v>44197</v>
      </c>
      <c r="B2960" t="s">
        <v>86</v>
      </c>
      <c r="C2960" t="s">
        <v>10</v>
      </c>
      <c r="D2960">
        <v>907</v>
      </c>
      <c r="E2960">
        <v>1084.54545454545</v>
      </c>
      <c r="F2960">
        <v>-177.54545454545499</v>
      </c>
      <c r="G2960">
        <v>-0.16370494551550699</v>
      </c>
      <c r="H2960" t="s">
        <v>83</v>
      </c>
    </row>
    <row r="2961" spans="1:8" x14ac:dyDescent="0.25">
      <c r="A2961" s="1">
        <v>44197</v>
      </c>
      <c r="B2961" t="s">
        <v>86</v>
      </c>
      <c r="C2961" t="s">
        <v>11</v>
      </c>
      <c r="D2961">
        <v>221</v>
      </c>
      <c r="E2961">
        <v>230.90909090909099</v>
      </c>
      <c r="F2961">
        <v>-9.9090909090909101</v>
      </c>
      <c r="G2961">
        <v>-4.2913385826771601E-2</v>
      </c>
      <c r="H2961" t="s">
        <v>83</v>
      </c>
    </row>
    <row r="2962" spans="1:8" x14ac:dyDescent="0.25">
      <c r="A2962" s="1">
        <v>44197</v>
      </c>
      <c r="B2962" t="s">
        <v>86</v>
      </c>
      <c r="C2962" t="s">
        <v>12</v>
      </c>
      <c r="D2962">
        <v>107</v>
      </c>
      <c r="E2962">
        <v>98.181818181818201</v>
      </c>
      <c r="F2962">
        <v>8.8181818181818308</v>
      </c>
      <c r="G2962">
        <v>8.9814814814814903E-2</v>
      </c>
      <c r="H2962" t="s">
        <v>83</v>
      </c>
    </row>
    <row r="2963" spans="1:8" x14ac:dyDescent="0.25">
      <c r="A2963" s="1">
        <v>44197</v>
      </c>
      <c r="B2963" t="s">
        <v>86</v>
      </c>
      <c r="C2963" t="s">
        <v>13</v>
      </c>
      <c r="D2963">
        <v>941</v>
      </c>
      <c r="E2963">
        <v>712.72727272727298</v>
      </c>
      <c r="F2963">
        <v>228.272727272727</v>
      </c>
      <c r="G2963">
        <v>0.32028061224489801</v>
      </c>
      <c r="H2963" t="s">
        <v>83</v>
      </c>
    </row>
    <row r="2964" spans="1:8" x14ac:dyDescent="0.25">
      <c r="A2964" s="1">
        <v>44197</v>
      </c>
      <c r="B2964" t="s">
        <v>87</v>
      </c>
      <c r="C2964" t="s">
        <v>9</v>
      </c>
      <c r="D2964">
        <v>477</v>
      </c>
      <c r="E2964">
        <v>434.54545454545502</v>
      </c>
      <c r="F2964">
        <v>42.454545454545503</v>
      </c>
      <c r="G2964">
        <v>9.7698744769874599E-2</v>
      </c>
      <c r="H2964" t="s">
        <v>83</v>
      </c>
    </row>
    <row r="2965" spans="1:8" x14ac:dyDescent="0.25">
      <c r="A2965" s="1">
        <v>44197</v>
      </c>
      <c r="B2965" t="s">
        <v>87</v>
      </c>
      <c r="C2965" t="s">
        <v>10</v>
      </c>
      <c r="D2965">
        <v>560</v>
      </c>
      <c r="E2965">
        <v>561.81818181818198</v>
      </c>
      <c r="F2965">
        <v>-1.8181818181817599</v>
      </c>
      <c r="G2965">
        <v>-3.2362459546924501E-3</v>
      </c>
      <c r="H2965" t="s">
        <v>83</v>
      </c>
    </row>
    <row r="2966" spans="1:8" x14ac:dyDescent="0.25">
      <c r="A2966" s="1">
        <v>44197</v>
      </c>
      <c r="B2966" t="s">
        <v>87</v>
      </c>
      <c r="C2966" t="s">
        <v>11</v>
      </c>
      <c r="D2966">
        <v>739</v>
      </c>
      <c r="E2966">
        <v>649.09090909090901</v>
      </c>
      <c r="F2966">
        <v>89.909090909090907</v>
      </c>
      <c r="G2966">
        <v>0.13851540616246499</v>
      </c>
      <c r="H2966" t="s">
        <v>83</v>
      </c>
    </row>
    <row r="2967" spans="1:8" x14ac:dyDescent="0.25">
      <c r="A2967" s="1">
        <v>44197</v>
      </c>
      <c r="B2967" t="s">
        <v>87</v>
      </c>
      <c r="C2967" t="s">
        <v>12</v>
      </c>
      <c r="D2967">
        <v>402</v>
      </c>
      <c r="E2967">
        <v>410</v>
      </c>
      <c r="F2967">
        <v>-8</v>
      </c>
      <c r="G2967">
        <v>-1.9512195121951199E-2</v>
      </c>
      <c r="H2967" t="s">
        <v>83</v>
      </c>
    </row>
    <row r="2968" spans="1:8" x14ac:dyDescent="0.25">
      <c r="A2968" s="1">
        <v>44197</v>
      </c>
      <c r="B2968" t="s">
        <v>87</v>
      </c>
      <c r="C2968" t="s">
        <v>13</v>
      </c>
      <c r="D2968">
        <v>606</v>
      </c>
      <c r="E2968">
        <v>443.63636363636402</v>
      </c>
      <c r="F2968">
        <v>162.363636363636</v>
      </c>
      <c r="G2968">
        <v>0.36598360655737699</v>
      </c>
      <c r="H2968" t="s">
        <v>83</v>
      </c>
    </row>
    <row r="2969" spans="1:8" x14ac:dyDescent="0.25">
      <c r="A2969" s="1">
        <v>44197</v>
      </c>
      <c r="B2969" t="s">
        <v>89</v>
      </c>
      <c r="C2969" t="s">
        <v>9</v>
      </c>
      <c r="D2969">
        <v>375</v>
      </c>
      <c r="E2969">
        <v>436.36363636363598</v>
      </c>
      <c r="F2969">
        <v>-61.363636363636402</v>
      </c>
      <c r="G2969">
        <v>-0.140625</v>
      </c>
      <c r="H2969" t="s">
        <v>83</v>
      </c>
    </row>
    <row r="2970" spans="1:8" x14ac:dyDescent="0.25">
      <c r="A2970" s="1">
        <v>44197</v>
      </c>
      <c r="B2970" t="s">
        <v>89</v>
      </c>
      <c r="C2970" t="s">
        <v>10</v>
      </c>
      <c r="D2970">
        <v>52</v>
      </c>
      <c r="E2970">
        <v>57.272727272727302</v>
      </c>
      <c r="F2970">
        <v>-5.2727272727272698</v>
      </c>
      <c r="G2970">
        <v>-9.2063492063492097E-2</v>
      </c>
      <c r="H2970" t="s">
        <v>83</v>
      </c>
    </row>
    <row r="2971" spans="1:8" x14ac:dyDescent="0.25">
      <c r="A2971" s="1">
        <v>44197</v>
      </c>
      <c r="B2971" t="s">
        <v>89</v>
      </c>
      <c r="C2971" t="s">
        <v>11</v>
      </c>
      <c r="D2971">
        <v>109</v>
      </c>
      <c r="E2971">
        <v>148.18181818181799</v>
      </c>
      <c r="F2971">
        <v>-39.181818181818201</v>
      </c>
      <c r="G2971">
        <v>-0.26441717791411001</v>
      </c>
      <c r="H2971" t="s">
        <v>83</v>
      </c>
    </row>
    <row r="2972" spans="1:8" x14ac:dyDescent="0.25">
      <c r="A2972" s="1">
        <v>44197</v>
      </c>
      <c r="B2972" t="s">
        <v>89</v>
      </c>
      <c r="C2972" t="s">
        <v>12</v>
      </c>
      <c r="D2972">
        <v>62</v>
      </c>
      <c r="E2972">
        <v>100.90909090909101</v>
      </c>
      <c r="F2972">
        <v>-38.909090909090899</v>
      </c>
      <c r="G2972">
        <v>-0.38558558558558598</v>
      </c>
      <c r="H2972" t="s">
        <v>83</v>
      </c>
    </row>
    <row r="2973" spans="1:8" x14ac:dyDescent="0.25">
      <c r="A2973" s="1">
        <v>44197</v>
      </c>
      <c r="B2973" t="s">
        <v>89</v>
      </c>
      <c r="C2973" t="s">
        <v>13</v>
      </c>
      <c r="D2973">
        <v>409</v>
      </c>
      <c r="E2973">
        <v>221.81818181818201</v>
      </c>
      <c r="F2973">
        <v>187.18181818181799</v>
      </c>
      <c r="G2973">
        <v>0.84385245901639305</v>
      </c>
      <c r="H2973" t="s">
        <v>83</v>
      </c>
    </row>
    <row r="2974" spans="1:8" x14ac:dyDescent="0.25">
      <c r="A2974" s="1">
        <v>44197</v>
      </c>
      <c r="B2974" t="s">
        <v>90</v>
      </c>
      <c r="C2974" t="s">
        <v>9</v>
      </c>
      <c r="D2974">
        <v>59</v>
      </c>
      <c r="E2974">
        <v>80</v>
      </c>
      <c r="F2974">
        <v>-21</v>
      </c>
      <c r="G2974">
        <v>-0.26250000000000001</v>
      </c>
      <c r="H2974" t="s">
        <v>83</v>
      </c>
    </row>
    <row r="2975" spans="1:8" x14ac:dyDescent="0.25">
      <c r="A2975" s="1">
        <v>44197</v>
      </c>
      <c r="B2975" t="s">
        <v>90</v>
      </c>
      <c r="C2975" t="s">
        <v>10</v>
      </c>
      <c r="D2975">
        <v>58</v>
      </c>
      <c r="E2975">
        <v>78.181818181818201</v>
      </c>
      <c r="F2975">
        <v>-20.181818181818201</v>
      </c>
      <c r="G2975">
        <v>-0.25813953488372099</v>
      </c>
      <c r="H2975" t="s">
        <v>83</v>
      </c>
    </row>
    <row r="2976" spans="1:8" x14ac:dyDescent="0.25">
      <c r="A2976" s="1">
        <v>44197</v>
      </c>
      <c r="B2976" t="s">
        <v>90</v>
      </c>
      <c r="C2976" t="s">
        <v>11</v>
      </c>
      <c r="D2976">
        <v>61</v>
      </c>
      <c r="E2976">
        <v>110</v>
      </c>
      <c r="F2976">
        <v>-49</v>
      </c>
      <c r="G2976">
        <v>-0.44545454545454499</v>
      </c>
      <c r="H2976" t="s">
        <v>83</v>
      </c>
    </row>
    <row r="2977" spans="1:8" x14ac:dyDescent="0.25">
      <c r="A2977" s="1">
        <v>44197</v>
      </c>
      <c r="B2977" t="s">
        <v>90</v>
      </c>
      <c r="C2977" t="s">
        <v>12</v>
      </c>
      <c r="D2977">
        <v>114</v>
      </c>
      <c r="E2977">
        <v>196.363636363636</v>
      </c>
      <c r="F2977">
        <v>-82.363636363636303</v>
      </c>
      <c r="G2977">
        <v>-0.41944444444444401</v>
      </c>
      <c r="H2977" t="s">
        <v>83</v>
      </c>
    </row>
    <row r="2978" spans="1:8" x14ac:dyDescent="0.25">
      <c r="A2978" s="1">
        <v>44197</v>
      </c>
      <c r="B2978" t="s">
        <v>90</v>
      </c>
      <c r="C2978" t="s">
        <v>13</v>
      </c>
      <c r="D2978">
        <v>570</v>
      </c>
      <c r="E2978">
        <v>458.18181818181802</v>
      </c>
      <c r="F2978">
        <v>111.818181818182</v>
      </c>
      <c r="G2978">
        <v>0.24404761904761901</v>
      </c>
      <c r="H2978" t="s">
        <v>83</v>
      </c>
    </row>
    <row r="2979" spans="1:8" x14ac:dyDescent="0.25">
      <c r="A2979" s="1">
        <v>44197</v>
      </c>
      <c r="B2979" t="s">
        <v>92</v>
      </c>
      <c r="C2979" t="s">
        <v>9</v>
      </c>
      <c r="D2979">
        <v>490</v>
      </c>
      <c r="E2979">
        <v>521.81818181818198</v>
      </c>
      <c r="F2979">
        <v>-31.818181818181799</v>
      </c>
      <c r="G2979">
        <v>-6.09756097560974E-2</v>
      </c>
      <c r="H2979" t="s">
        <v>83</v>
      </c>
    </row>
    <row r="2980" spans="1:8" x14ac:dyDescent="0.25">
      <c r="A2980" s="1">
        <v>44197</v>
      </c>
      <c r="B2980" t="s">
        <v>92</v>
      </c>
      <c r="C2980" t="s">
        <v>10</v>
      </c>
      <c r="D2980">
        <v>175</v>
      </c>
      <c r="E2980">
        <v>218.18181818181799</v>
      </c>
      <c r="F2980">
        <v>-43.181818181818201</v>
      </c>
      <c r="G2980">
        <v>-0.19791666666666699</v>
      </c>
      <c r="H2980" t="s">
        <v>83</v>
      </c>
    </row>
    <row r="2981" spans="1:8" x14ac:dyDescent="0.25">
      <c r="A2981" s="1">
        <v>44197</v>
      </c>
      <c r="B2981" t="s">
        <v>92</v>
      </c>
      <c r="C2981" t="s">
        <v>11</v>
      </c>
      <c r="D2981">
        <v>477</v>
      </c>
      <c r="E2981">
        <v>565.45454545454504</v>
      </c>
      <c r="F2981">
        <v>-88.454545454545396</v>
      </c>
      <c r="G2981">
        <v>-0.156430868167202</v>
      </c>
      <c r="H2981" t="s">
        <v>83</v>
      </c>
    </row>
    <row r="2982" spans="1:8" x14ac:dyDescent="0.25">
      <c r="A2982" s="1">
        <v>44197</v>
      </c>
      <c r="B2982" t="s">
        <v>92</v>
      </c>
      <c r="C2982" t="s">
        <v>12</v>
      </c>
      <c r="D2982">
        <v>1100</v>
      </c>
      <c r="E2982">
        <v>1224.54545454545</v>
      </c>
      <c r="F2982">
        <v>-124.545454545455</v>
      </c>
      <c r="G2982">
        <v>-0.10170749814402399</v>
      </c>
      <c r="H2982" t="s">
        <v>83</v>
      </c>
    </row>
    <row r="2983" spans="1:8" x14ac:dyDescent="0.25">
      <c r="A2983" s="1">
        <v>44197</v>
      </c>
      <c r="B2983" t="s">
        <v>92</v>
      </c>
      <c r="C2983" t="s">
        <v>13</v>
      </c>
      <c r="D2983">
        <v>307</v>
      </c>
      <c r="E2983">
        <v>223.636363636364</v>
      </c>
      <c r="F2983">
        <v>83.363636363636402</v>
      </c>
      <c r="G2983">
        <v>0.37276422764227701</v>
      </c>
      <c r="H2983" t="s">
        <v>83</v>
      </c>
    </row>
    <row r="2984" spans="1:8" x14ac:dyDescent="0.25">
      <c r="A2984" s="1">
        <v>44197</v>
      </c>
      <c r="B2984" t="s">
        <v>93</v>
      </c>
      <c r="C2984" t="s">
        <v>9</v>
      </c>
      <c r="D2984">
        <v>414</v>
      </c>
      <c r="E2984">
        <v>442.72727272727298</v>
      </c>
      <c r="F2984">
        <v>-28.727272727272702</v>
      </c>
      <c r="G2984">
        <v>-6.4887063655030705E-2</v>
      </c>
      <c r="H2984" t="s">
        <v>83</v>
      </c>
    </row>
    <row r="2985" spans="1:8" x14ac:dyDescent="0.25">
      <c r="A2985" s="1">
        <v>44197</v>
      </c>
      <c r="B2985" t="s">
        <v>93</v>
      </c>
      <c r="C2985" t="s">
        <v>10</v>
      </c>
      <c r="D2985">
        <v>207</v>
      </c>
      <c r="E2985">
        <v>182.727272727273</v>
      </c>
      <c r="F2985">
        <v>24.272727272727298</v>
      </c>
      <c r="G2985">
        <v>0.13283582089552201</v>
      </c>
      <c r="H2985" t="s">
        <v>83</v>
      </c>
    </row>
    <row r="2986" spans="1:8" x14ac:dyDescent="0.25">
      <c r="A2986" s="1">
        <v>44197</v>
      </c>
      <c r="B2986" t="s">
        <v>93</v>
      </c>
      <c r="C2986" t="s">
        <v>11</v>
      </c>
      <c r="D2986">
        <v>28</v>
      </c>
      <c r="E2986">
        <v>30</v>
      </c>
      <c r="F2986">
        <v>-2</v>
      </c>
      <c r="G2986">
        <v>-6.6666666666666693E-2</v>
      </c>
      <c r="H2986" t="s">
        <v>83</v>
      </c>
    </row>
    <row r="2987" spans="1:8" x14ac:dyDescent="0.25">
      <c r="A2987" s="1">
        <v>44197</v>
      </c>
      <c r="B2987" t="s">
        <v>93</v>
      </c>
      <c r="C2987" t="s">
        <v>12</v>
      </c>
      <c r="D2987">
        <v>11</v>
      </c>
      <c r="E2987">
        <v>17.272727272727298</v>
      </c>
      <c r="F2987">
        <v>-6.2727272727272698</v>
      </c>
      <c r="G2987">
        <v>-0.36315789473684201</v>
      </c>
      <c r="H2987" t="s">
        <v>83</v>
      </c>
    </row>
    <row r="2988" spans="1:8" x14ac:dyDescent="0.25">
      <c r="A2988" s="1">
        <v>44197</v>
      </c>
      <c r="B2988" t="s">
        <v>93</v>
      </c>
      <c r="C2988" t="s">
        <v>13</v>
      </c>
      <c r="D2988">
        <v>265</v>
      </c>
      <c r="E2988">
        <v>277.27272727272702</v>
      </c>
      <c r="F2988">
        <v>-12.2727272727273</v>
      </c>
      <c r="G2988">
        <v>-4.42622950819671E-2</v>
      </c>
      <c r="H2988" t="s">
        <v>83</v>
      </c>
    </row>
    <row r="2989" spans="1:8" x14ac:dyDescent="0.25">
      <c r="A2989" s="1">
        <v>44197</v>
      </c>
      <c r="B2989" t="s">
        <v>94</v>
      </c>
      <c r="C2989" t="s">
        <v>9</v>
      </c>
      <c r="D2989">
        <v>35</v>
      </c>
      <c r="E2989">
        <v>55.454545454545503</v>
      </c>
      <c r="F2989">
        <v>-20.454545454545499</v>
      </c>
      <c r="G2989">
        <v>-0.36885245901639302</v>
      </c>
      <c r="H2989" t="s">
        <v>83</v>
      </c>
    </row>
    <row r="2990" spans="1:8" x14ac:dyDescent="0.25">
      <c r="A2990" s="1">
        <v>44197</v>
      </c>
      <c r="B2990" t="s">
        <v>94</v>
      </c>
      <c r="C2990" t="s">
        <v>10</v>
      </c>
      <c r="D2990">
        <v>115</v>
      </c>
      <c r="E2990">
        <v>142.727272727273</v>
      </c>
      <c r="F2990">
        <v>-27.727272727272702</v>
      </c>
      <c r="G2990">
        <v>-0.194267515923567</v>
      </c>
      <c r="H2990" t="s">
        <v>83</v>
      </c>
    </row>
    <row r="2991" spans="1:8" x14ac:dyDescent="0.25">
      <c r="A2991" s="1">
        <v>44197</v>
      </c>
      <c r="B2991" t="s">
        <v>94</v>
      </c>
      <c r="C2991" t="s">
        <v>11</v>
      </c>
      <c r="D2991">
        <v>180</v>
      </c>
      <c r="E2991">
        <v>232.727272727273</v>
      </c>
      <c r="F2991">
        <v>-52.727272727272698</v>
      </c>
      <c r="G2991">
        <v>-0.2265625</v>
      </c>
      <c r="H2991" t="s">
        <v>83</v>
      </c>
    </row>
    <row r="2992" spans="1:8" x14ac:dyDescent="0.25">
      <c r="A2992" s="1">
        <v>44197</v>
      </c>
      <c r="B2992" t="s">
        <v>94</v>
      </c>
      <c r="C2992" t="s">
        <v>12</v>
      </c>
      <c r="D2992">
        <v>290</v>
      </c>
      <c r="E2992">
        <v>310</v>
      </c>
      <c r="F2992">
        <v>-20</v>
      </c>
      <c r="G2992">
        <v>-6.4516129032258104E-2</v>
      </c>
      <c r="H2992" t="s">
        <v>83</v>
      </c>
    </row>
    <row r="2993" spans="1:8" x14ac:dyDescent="0.25">
      <c r="A2993" s="1">
        <v>44197</v>
      </c>
      <c r="B2993" t="s">
        <v>94</v>
      </c>
      <c r="C2993" t="s">
        <v>13</v>
      </c>
      <c r="D2993">
        <v>248</v>
      </c>
      <c r="E2993">
        <v>252.727272727273</v>
      </c>
      <c r="F2993">
        <v>-4.7272727272727204</v>
      </c>
      <c r="G2993">
        <v>-1.8705035971223E-2</v>
      </c>
      <c r="H2993" t="s">
        <v>83</v>
      </c>
    </row>
    <row r="2994" spans="1:8" x14ac:dyDescent="0.25">
      <c r="A2994" s="1">
        <v>44197</v>
      </c>
      <c r="B2994" t="s">
        <v>95</v>
      </c>
      <c r="C2994" t="s">
        <v>9</v>
      </c>
      <c r="D2994">
        <v>705</v>
      </c>
      <c r="E2994">
        <v>951.81818181818198</v>
      </c>
      <c r="F2994">
        <v>-246.81818181818201</v>
      </c>
      <c r="G2994">
        <v>-0.25931232091690498</v>
      </c>
      <c r="H2994" t="s">
        <v>83</v>
      </c>
    </row>
    <row r="2995" spans="1:8" x14ac:dyDescent="0.25">
      <c r="A2995" s="1">
        <v>44197</v>
      </c>
      <c r="B2995" t="s">
        <v>95</v>
      </c>
      <c r="C2995" t="s">
        <v>10</v>
      </c>
      <c r="D2995">
        <v>336</v>
      </c>
      <c r="E2995">
        <v>435.45454545454498</v>
      </c>
      <c r="F2995">
        <v>-99.454545454545396</v>
      </c>
      <c r="G2995">
        <v>-0.22839248434237999</v>
      </c>
      <c r="H2995" t="s">
        <v>83</v>
      </c>
    </row>
    <row r="2996" spans="1:8" x14ac:dyDescent="0.25">
      <c r="A2996" s="1">
        <v>44197</v>
      </c>
      <c r="B2996" t="s">
        <v>95</v>
      </c>
      <c r="C2996" t="s">
        <v>11</v>
      </c>
      <c r="D2996">
        <v>634</v>
      </c>
      <c r="E2996">
        <v>773.63636363636397</v>
      </c>
      <c r="F2996">
        <v>-139.636363636364</v>
      </c>
      <c r="G2996">
        <v>-0.18049353701527601</v>
      </c>
      <c r="H2996" t="s">
        <v>83</v>
      </c>
    </row>
    <row r="2997" spans="1:8" x14ac:dyDescent="0.25">
      <c r="A2997" s="1">
        <v>44197</v>
      </c>
      <c r="B2997" t="s">
        <v>95</v>
      </c>
      <c r="C2997" t="s">
        <v>12</v>
      </c>
      <c r="D2997">
        <v>357</v>
      </c>
      <c r="E2997">
        <v>454.54545454545502</v>
      </c>
      <c r="F2997">
        <v>-97.545454545454504</v>
      </c>
      <c r="G2997">
        <v>-0.21460000000000001</v>
      </c>
      <c r="H2997" t="s">
        <v>83</v>
      </c>
    </row>
    <row r="2998" spans="1:8" x14ac:dyDescent="0.25">
      <c r="A2998" s="1">
        <v>44197</v>
      </c>
      <c r="B2998" t="s">
        <v>95</v>
      </c>
      <c r="C2998" t="s">
        <v>13</v>
      </c>
      <c r="D2998">
        <v>869</v>
      </c>
      <c r="E2998">
        <v>949.09090909090901</v>
      </c>
      <c r="F2998">
        <v>-80.090909090908994</v>
      </c>
      <c r="G2998">
        <v>-8.4386973180076597E-2</v>
      </c>
      <c r="H2998" t="s">
        <v>83</v>
      </c>
    </row>
    <row r="2999" spans="1:8" x14ac:dyDescent="0.25">
      <c r="A2999" s="1">
        <v>44197</v>
      </c>
      <c r="B2999" t="s">
        <v>96</v>
      </c>
      <c r="C2999" t="s">
        <v>9</v>
      </c>
      <c r="D2999">
        <v>41</v>
      </c>
      <c r="E2999">
        <v>33.636363636363598</v>
      </c>
      <c r="F2999">
        <v>7.3636363636363704</v>
      </c>
      <c r="G2999">
        <v>0.21891891891891899</v>
      </c>
      <c r="H2999" t="s">
        <v>83</v>
      </c>
    </row>
    <row r="3000" spans="1:8" x14ac:dyDescent="0.25">
      <c r="A3000" s="1">
        <v>44197</v>
      </c>
      <c r="B3000" t="s">
        <v>96</v>
      </c>
      <c r="C3000" t="s">
        <v>10</v>
      </c>
      <c r="D3000">
        <v>48</v>
      </c>
      <c r="E3000">
        <v>48.181818181818201</v>
      </c>
      <c r="F3000">
        <v>-0.18181818181817999</v>
      </c>
      <c r="G3000">
        <v>-3.7735849056603401E-3</v>
      </c>
      <c r="H3000" t="s">
        <v>83</v>
      </c>
    </row>
    <row r="3001" spans="1:8" x14ac:dyDescent="0.25">
      <c r="A3001" s="1">
        <v>44197</v>
      </c>
      <c r="B3001" t="s">
        <v>96</v>
      </c>
      <c r="C3001" t="s">
        <v>11</v>
      </c>
      <c r="D3001">
        <v>53</v>
      </c>
      <c r="E3001">
        <v>80.909090909090907</v>
      </c>
      <c r="F3001">
        <v>-27.909090909090899</v>
      </c>
      <c r="G3001">
        <v>-0.34494382022471898</v>
      </c>
      <c r="H3001" t="s">
        <v>83</v>
      </c>
    </row>
    <row r="3002" spans="1:8" x14ac:dyDescent="0.25">
      <c r="A3002" s="1">
        <v>44197</v>
      </c>
      <c r="B3002" t="s">
        <v>96</v>
      </c>
      <c r="C3002" t="s">
        <v>12</v>
      </c>
      <c r="D3002">
        <v>200</v>
      </c>
      <c r="E3002">
        <v>202.727272727273</v>
      </c>
      <c r="F3002">
        <v>-2.72727272727272</v>
      </c>
      <c r="G3002">
        <v>-1.3452914798206201E-2</v>
      </c>
      <c r="H3002" t="s">
        <v>83</v>
      </c>
    </row>
    <row r="3003" spans="1:8" x14ac:dyDescent="0.25">
      <c r="A3003" s="1">
        <v>44197</v>
      </c>
      <c r="B3003" t="s">
        <v>96</v>
      </c>
      <c r="C3003" t="s">
        <v>13</v>
      </c>
      <c r="D3003">
        <v>284</v>
      </c>
      <c r="E3003">
        <v>220.90909090909099</v>
      </c>
      <c r="F3003">
        <v>63.090909090909101</v>
      </c>
      <c r="G3003">
        <v>0.28559670781892998</v>
      </c>
      <c r="H3003" t="s">
        <v>83</v>
      </c>
    </row>
    <row r="3004" spans="1:8" x14ac:dyDescent="0.25">
      <c r="A3004" s="1">
        <v>44197</v>
      </c>
      <c r="B3004" t="s">
        <v>97</v>
      </c>
      <c r="C3004" t="s">
        <v>9</v>
      </c>
      <c r="D3004">
        <v>345</v>
      </c>
      <c r="E3004">
        <v>416.36363636363598</v>
      </c>
      <c r="F3004">
        <v>-71.363636363636402</v>
      </c>
      <c r="G3004">
        <v>-0.17139737991266399</v>
      </c>
      <c r="H3004" t="s">
        <v>83</v>
      </c>
    </row>
    <row r="3005" spans="1:8" x14ac:dyDescent="0.25">
      <c r="A3005" s="1">
        <v>44197</v>
      </c>
      <c r="B3005" t="s">
        <v>97</v>
      </c>
      <c r="C3005" t="s">
        <v>10</v>
      </c>
      <c r="D3005">
        <v>159</v>
      </c>
      <c r="E3005">
        <v>177.272727272727</v>
      </c>
      <c r="F3005">
        <v>-18.272727272727298</v>
      </c>
      <c r="G3005">
        <v>-0.103076923076923</v>
      </c>
      <c r="H3005" t="s">
        <v>83</v>
      </c>
    </row>
    <row r="3006" spans="1:8" x14ac:dyDescent="0.25">
      <c r="A3006" s="1">
        <v>44197</v>
      </c>
      <c r="B3006" t="s">
        <v>97</v>
      </c>
      <c r="C3006" t="s">
        <v>11</v>
      </c>
      <c r="D3006">
        <v>152</v>
      </c>
      <c r="E3006">
        <v>170.90909090909099</v>
      </c>
      <c r="F3006">
        <v>-18.909090909090899</v>
      </c>
      <c r="G3006">
        <v>-0.11063829787234</v>
      </c>
      <c r="H3006" t="s">
        <v>83</v>
      </c>
    </row>
    <row r="3007" spans="1:8" x14ac:dyDescent="0.25">
      <c r="A3007" s="1">
        <v>44197</v>
      </c>
      <c r="B3007" t="s">
        <v>97</v>
      </c>
      <c r="C3007" t="s">
        <v>12</v>
      </c>
      <c r="D3007">
        <v>79</v>
      </c>
      <c r="E3007">
        <v>107.272727272727</v>
      </c>
      <c r="F3007">
        <v>-28.272727272727298</v>
      </c>
      <c r="G3007">
        <v>-0.26355932203389798</v>
      </c>
      <c r="H3007" t="s">
        <v>83</v>
      </c>
    </row>
    <row r="3008" spans="1:8" x14ac:dyDescent="0.25">
      <c r="A3008" s="1">
        <v>44197</v>
      </c>
      <c r="B3008" t="s">
        <v>97</v>
      </c>
      <c r="C3008" t="s">
        <v>13</v>
      </c>
      <c r="D3008">
        <v>597</v>
      </c>
      <c r="E3008">
        <v>608.18181818181802</v>
      </c>
      <c r="F3008">
        <v>-11.1818181818181</v>
      </c>
      <c r="G3008">
        <v>-1.8385650224215198E-2</v>
      </c>
      <c r="H3008" t="s">
        <v>83</v>
      </c>
    </row>
    <row r="3009" spans="1:8" x14ac:dyDescent="0.25">
      <c r="A3009" s="1">
        <v>44228</v>
      </c>
      <c r="B3009" t="s">
        <v>81</v>
      </c>
      <c r="C3009" t="s">
        <v>9</v>
      </c>
      <c r="D3009">
        <v>3659</v>
      </c>
      <c r="E3009">
        <v>4439</v>
      </c>
      <c r="F3009">
        <v>-780</v>
      </c>
      <c r="G3009">
        <v>-0.17571525118269901</v>
      </c>
      <c r="H3009" t="s">
        <v>83</v>
      </c>
    </row>
    <row r="3010" spans="1:8" x14ac:dyDescent="0.25">
      <c r="A3010" s="1">
        <v>44228</v>
      </c>
      <c r="B3010" t="s">
        <v>81</v>
      </c>
      <c r="C3010" t="s">
        <v>10</v>
      </c>
      <c r="D3010">
        <v>2518</v>
      </c>
      <c r="E3010">
        <v>3008</v>
      </c>
      <c r="F3010">
        <v>-490</v>
      </c>
      <c r="G3010">
        <v>-0.162898936170213</v>
      </c>
      <c r="H3010" t="s">
        <v>83</v>
      </c>
    </row>
    <row r="3011" spans="1:8" x14ac:dyDescent="0.25">
      <c r="A3011" s="1">
        <v>44228</v>
      </c>
      <c r="B3011" t="s">
        <v>81</v>
      </c>
      <c r="C3011" t="s">
        <v>11</v>
      </c>
      <c r="D3011">
        <v>2580</v>
      </c>
      <c r="E3011">
        <v>3083</v>
      </c>
      <c r="F3011">
        <v>-503</v>
      </c>
      <c r="G3011">
        <v>-0.16315277327278599</v>
      </c>
      <c r="H3011" t="s">
        <v>83</v>
      </c>
    </row>
    <row r="3012" spans="1:8" x14ac:dyDescent="0.25">
      <c r="A3012" s="1">
        <v>44228</v>
      </c>
      <c r="B3012" t="s">
        <v>81</v>
      </c>
      <c r="C3012" t="s">
        <v>12</v>
      </c>
      <c r="D3012">
        <v>2724</v>
      </c>
      <c r="E3012">
        <v>2958</v>
      </c>
      <c r="F3012">
        <v>-234</v>
      </c>
      <c r="G3012">
        <v>-7.91075050709939E-2</v>
      </c>
      <c r="H3012" t="s">
        <v>83</v>
      </c>
    </row>
    <row r="3013" spans="1:8" x14ac:dyDescent="0.25">
      <c r="A3013" s="1">
        <v>44228</v>
      </c>
      <c r="B3013" t="s">
        <v>81</v>
      </c>
      <c r="C3013" t="s">
        <v>13</v>
      </c>
      <c r="D3013">
        <v>5327</v>
      </c>
      <c r="E3013">
        <v>4382</v>
      </c>
      <c r="F3013">
        <v>945</v>
      </c>
      <c r="G3013">
        <v>0.21565495207667701</v>
      </c>
      <c r="H3013" t="s">
        <v>83</v>
      </c>
    </row>
    <row r="3014" spans="1:8" x14ac:dyDescent="0.25">
      <c r="A3014" s="1">
        <v>44228</v>
      </c>
      <c r="B3014" t="s">
        <v>86</v>
      </c>
      <c r="C3014" t="s">
        <v>9</v>
      </c>
      <c r="D3014">
        <v>846</v>
      </c>
      <c r="E3014">
        <v>1056</v>
      </c>
      <c r="F3014">
        <v>-210</v>
      </c>
      <c r="G3014">
        <v>-0.19886363636363599</v>
      </c>
      <c r="H3014" t="s">
        <v>83</v>
      </c>
    </row>
    <row r="3015" spans="1:8" x14ac:dyDescent="0.25">
      <c r="A3015" s="1">
        <v>44228</v>
      </c>
      <c r="B3015" t="s">
        <v>86</v>
      </c>
      <c r="C3015" t="s">
        <v>10</v>
      </c>
      <c r="D3015">
        <v>921</v>
      </c>
      <c r="E3015">
        <v>1070</v>
      </c>
      <c r="F3015">
        <v>-149</v>
      </c>
      <c r="G3015">
        <v>-0.139252336448598</v>
      </c>
      <c r="H3015" t="s">
        <v>83</v>
      </c>
    </row>
    <row r="3016" spans="1:8" x14ac:dyDescent="0.25">
      <c r="A3016" s="1">
        <v>44228</v>
      </c>
      <c r="B3016" t="s">
        <v>86</v>
      </c>
      <c r="C3016" t="s">
        <v>11</v>
      </c>
      <c r="D3016">
        <v>201</v>
      </c>
      <c r="E3016">
        <v>237</v>
      </c>
      <c r="F3016">
        <v>-36</v>
      </c>
      <c r="G3016">
        <v>-0.151898734177215</v>
      </c>
      <c r="H3016" t="s">
        <v>83</v>
      </c>
    </row>
    <row r="3017" spans="1:8" x14ac:dyDescent="0.25">
      <c r="A3017" s="1">
        <v>44228</v>
      </c>
      <c r="B3017" t="s">
        <v>86</v>
      </c>
      <c r="C3017" t="s">
        <v>12</v>
      </c>
      <c r="D3017">
        <v>126</v>
      </c>
      <c r="E3017">
        <v>89</v>
      </c>
      <c r="F3017">
        <v>37</v>
      </c>
      <c r="G3017">
        <v>0.41573033707865198</v>
      </c>
      <c r="H3017" t="s">
        <v>83</v>
      </c>
    </row>
    <row r="3018" spans="1:8" x14ac:dyDescent="0.25">
      <c r="A3018" s="1">
        <v>44228</v>
      </c>
      <c r="B3018" t="s">
        <v>86</v>
      </c>
      <c r="C3018" t="s">
        <v>13</v>
      </c>
      <c r="D3018">
        <v>1062</v>
      </c>
      <c r="E3018">
        <v>792</v>
      </c>
      <c r="F3018">
        <v>270</v>
      </c>
      <c r="G3018">
        <v>0.34090909090909099</v>
      </c>
      <c r="H3018" t="s">
        <v>83</v>
      </c>
    </row>
    <row r="3019" spans="1:8" x14ac:dyDescent="0.25">
      <c r="A3019" s="1">
        <v>44228</v>
      </c>
      <c r="B3019" t="s">
        <v>87</v>
      </c>
      <c r="C3019" t="s">
        <v>9</v>
      </c>
      <c r="D3019">
        <v>472</v>
      </c>
      <c r="E3019">
        <v>409</v>
      </c>
      <c r="F3019">
        <v>63</v>
      </c>
      <c r="G3019">
        <v>0.15403422982885101</v>
      </c>
      <c r="H3019" t="s">
        <v>83</v>
      </c>
    </row>
    <row r="3020" spans="1:8" x14ac:dyDescent="0.25">
      <c r="A3020" s="1">
        <v>44228</v>
      </c>
      <c r="B3020" t="s">
        <v>87</v>
      </c>
      <c r="C3020" t="s">
        <v>10</v>
      </c>
      <c r="D3020">
        <v>544</v>
      </c>
      <c r="E3020">
        <v>590</v>
      </c>
      <c r="F3020">
        <v>-46</v>
      </c>
      <c r="G3020">
        <v>-7.7966101694915302E-2</v>
      </c>
      <c r="H3020" t="s">
        <v>83</v>
      </c>
    </row>
    <row r="3021" spans="1:8" x14ac:dyDescent="0.25">
      <c r="A3021" s="1">
        <v>44228</v>
      </c>
      <c r="B3021" t="s">
        <v>87</v>
      </c>
      <c r="C3021" t="s">
        <v>11</v>
      </c>
      <c r="D3021">
        <v>737</v>
      </c>
      <c r="E3021">
        <v>674</v>
      </c>
      <c r="F3021">
        <v>63</v>
      </c>
      <c r="G3021">
        <v>9.3471810089020793E-2</v>
      </c>
      <c r="H3021" t="s">
        <v>83</v>
      </c>
    </row>
    <row r="3022" spans="1:8" x14ac:dyDescent="0.25">
      <c r="A3022" s="1">
        <v>44228</v>
      </c>
      <c r="B3022" t="s">
        <v>87</v>
      </c>
      <c r="C3022" t="s">
        <v>12</v>
      </c>
      <c r="D3022">
        <v>393</v>
      </c>
      <c r="E3022">
        <v>406</v>
      </c>
      <c r="F3022">
        <v>-13</v>
      </c>
      <c r="G3022">
        <v>-3.2019704433497498E-2</v>
      </c>
      <c r="H3022" t="s">
        <v>83</v>
      </c>
    </row>
    <row r="3023" spans="1:8" x14ac:dyDescent="0.25">
      <c r="A3023" s="1">
        <v>44228</v>
      </c>
      <c r="B3023" t="s">
        <v>87</v>
      </c>
      <c r="C3023" t="s">
        <v>13</v>
      </c>
      <c r="D3023">
        <v>651</v>
      </c>
      <c r="E3023">
        <v>464</v>
      </c>
      <c r="F3023">
        <v>187</v>
      </c>
      <c r="G3023">
        <v>0.40301724137931</v>
      </c>
      <c r="H3023" t="s">
        <v>83</v>
      </c>
    </row>
    <row r="3024" spans="1:8" x14ac:dyDescent="0.25">
      <c r="A3024" s="1">
        <v>44228</v>
      </c>
      <c r="B3024" t="s">
        <v>89</v>
      </c>
      <c r="C3024" t="s">
        <v>9</v>
      </c>
      <c r="D3024">
        <v>337</v>
      </c>
      <c r="E3024">
        <v>501</v>
      </c>
      <c r="F3024">
        <v>-164</v>
      </c>
      <c r="G3024">
        <v>-0.32734530938123801</v>
      </c>
      <c r="H3024" t="s">
        <v>83</v>
      </c>
    </row>
    <row r="3025" spans="1:8" x14ac:dyDescent="0.25">
      <c r="A3025" s="1">
        <v>44228</v>
      </c>
      <c r="B3025" t="s">
        <v>89</v>
      </c>
      <c r="C3025" t="s">
        <v>10</v>
      </c>
      <c r="D3025">
        <v>41</v>
      </c>
      <c r="E3025">
        <v>65</v>
      </c>
      <c r="F3025">
        <v>-24</v>
      </c>
      <c r="G3025">
        <v>-0.36923076923076897</v>
      </c>
      <c r="H3025" t="s">
        <v>83</v>
      </c>
    </row>
    <row r="3026" spans="1:8" x14ac:dyDescent="0.25">
      <c r="A3026" s="1">
        <v>44228</v>
      </c>
      <c r="B3026" t="s">
        <v>89</v>
      </c>
      <c r="C3026" t="s">
        <v>11</v>
      </c>
      <c r="D3026">
        <v>126</v>
      </c>
      <c r="E3026">
        <v>148</v>
      </c>
      <c r="F3026">
        <v>-22</v>
      </c>
      <c r="G3026">
        <v>-0.14864864864864899</v>
      </c>
      <c r="H3026" t="s">
        <v>83</v>
      </c>
    </row>
    <row r="3027" spans="1:8" x14ac:dyDescent="0.25">
      <c r="A3027" s="1">
        <v>44228</v>
      </c>
      <c r="B3027" t="s">
        <v>89</v>
      </c>
      <c r="C3027" t="s">
        <v>12</v>
      </c>
      <c r="D3027">
        <v>83</v>
      </c>
      <c r="E3027">
        <v>100</v>
      </c>
      <c r="F3027">
        <v>-17</v>
      </c>
      <c r="G3027">
        <v>-0.17</v>
      </c>
      <c r="H3027" t="s">
        <v>83</v>
      </c>
    </row>
    <row r="3028" spans="1:8" x14ac:dyDescent="0.25">
      <c r="A3028" s="1">
        <v>44228</v>
      </c>
      <c r="B3028" t="s">
        <v>89</v>
      </c>
      <c r="C3028" t="s">
        <v>13</v>
      </c>
      <c r="D3028">
        <v>388</v>
      </c>
      <c r="E3028">
        <v>198</v>
      </c>
      <c r="F3028">
        <v>190</v>
      </c>
      <c r="G3028">
        <v>0.95959595959596</v>
      </c>
      <c r="H3028" t="s">
        <v>83</v>
      </c>
    </row>
    <row r="3029" spans="1:8" x14ac:dyDescent="0.25">
      <c r="A3029" s="1">
        <v>44228</v>
      </c>
      <c r="B3029" t="s">
        <v>90</v>
      </c>
      <c r="C3029" t="s">
        <v>9</v>
      </c>
      <c r="D3029">
        <v>52</v>
      </c>
      <c r="E3029">
        <v>64</v>
      </c>
      <c r="F3029">
        <v>-12</v>
      </c>
      <c r="G3029">
        <v>-0.1875</v>
      </c>
      <c r="H3029" t="s">
        <v>83</v>
      </c>
    </row>
    <row r="3030" spans="1:8" x14ac:dyDescent="0.25">
      <c r="A3030" s="1">
        <v>44228</v>
      </c>
      <c r="B3030" t="s">
        <v>90</v>
      </c>
      <c r="C3030" t="s">
        <v>10</v>
      </c>
      <c r="D3030">
        <v>59</v>
      </c>
      <c r="E3030">
        <v>79</v>
      </c>
      <c r="F3030">
        <v>-20</v>
      </c>
      <c r="G3030">
        <v>-0.253164556962025</v>
      </c>
      <c r="H3030" t="s">
        <v>83</v>
      </c>
    </row>
    <row r="3031" spans="1:8" x14ac:dyDescent="0.25">
      <c r="A3031" s="1">
        <v>44228</v>
      </c>
      <c r="B3031" t="s">
        <v>90</v>
      </c>
      <c r="C3031" t="s">
        <v>11</v>
      </c>
      <c r="D3031">
        <v>73</v>
      </c>
      <c r="E3031">
        <v>93</v>
      </c>
      <c r="F3031">
        <v>-20</v>
      </c>
      <c r="G3031">
        <v>-0.21505376344086</v>
      </c>
      <c r="H3031" t="s">
        <v>83</v>
      </c>
    </row>
    <row r="3032" spans="1:8" x14ac:dyDescent="0.25">
      <c r="A3032" s="1">
        <v>44228</v>
      </c>
      <c r="B3032" t="s">
        <v>90</v>
      </c>
      <c r="C3032" t="s">
        <v>12</v>
      </c>
      <c r="D3032">
        <v>153</v>
      </c>
      <c r="E3032">
        <v>197</v>
      </c>
      <c r="F3032">
        <v>-44</v>
      </c>
      <c r="G3032">
        <v>-0.22335025380710699</v>
      </c>
      <c r="H3032" t="s">
        <v>83</v>
      </c>
    </row>
    <row r="3033" spans="1:8" x14ac:dyDescent="0.25">
      <c r="A3033" s="1">
        <v>44228</v>
      </c>
      <c r="B3033" t="s">
        <v>90</v>
      </c>
      <c r="C3033" t="s">
        <v>13</v>
      </c>
      <c r="D3033">
        <v>561</v>
      </c>
      <c r="E3033">
        <v>459</v>
      </c>
      <c r="F3033">
        <v>102</v>
      </c>
      <c r="G3033">
        <v>0.22222222222222199</v>
      </c>
      <c r="H3033" t="s">
        <v>83</v>
      </c>
    </row>
    <row r="3034" spans="1:8" x14ac:dyDescent="0.25">
      <c r="A3034" s="1">
        <v>44228</v>
      </c>
      <c r="B3034" t="s">
        <v>92</v>
      </c>
      <c r="C3034" t="s">
        <v>9</v>
      </c>
      <c r="D3034">
        <v>435</v>
      </c>
      <c r="E3034">
        <v>467</v>
      </c>
      <c r="F3034">
        <v>-32</v>
      </c>
      <c r="G3034">
        <v>-6.8522483940042803E-2</v>
      </c>
      <c r="H3034" t="s">
        <v>83</v>
      </c>
    </row>
    <row r="3035" spans="1:8" x14ac:dyDescent="0.25">
      <c r="A3035" s="1">
        <v>44228</v>
      </c>
      <c r="B3035" t="s">
        <v>92</v>
      </c>
      <c r="C3035" t="s">
        <v>10</v>
      </c>
      <c r="D3035">
        <v>174</v>
      </c>
      <c r="E3035">
        <v>213</v>
      </c>
      <c r="F3035">
        <v>-39</v>
      </c>
      <c r="G3035">
        <v>-0.183098591549296</v>
      </c>
      <c r="H3035" t="s">
        <v>83</v>
      </c>
    </row>
    <row r="3036" spans="1:8" x14ac:dyDescent="0.25">
      <c r="A3036" s="1">
        <v>44228</v>
      </c>
      <c r="B3036" t="s">
        <v>92</v>
      </c>
      <c r="C3036" t="s">
        <v>11</v>
      </c>
      <c r="D3036">
        <v>456</v>
      </c>
      <c r="E3036">
        <v>604</v>
      </c>
      <c r="F3036">
        <v>-148</v>
      </c>
      <c r="G3036">
        <v>-0.24503311258278099</v>
      </c>
      <c r="H3036" t="s">
        <v>83</v>
      </c>
    </row>
    <row r="3037" spans="1:8" x14ac:dyDescent="0.25">
      <c r="A3037" s="1">
        <v>44228</v>
      </c>
      <c r="B3037" t="s">
        <v>92</v>
      </c>
      <c r="C3037" t="s">
        <v>12</v>
      </c>
      <c r="D3037">
        <v>1079</v>
      </c>
      <c r="E3037">
        <v>1177</v>
      </c>
      <c r="F3037">
        <v>-98</v>
      </c>
      <c r="G3037">
        <v>-8.3262531860662695E-2</v>
      </c>
      <c r="H3037" t="s">
        <v>83</v>
      </c>
    </row>
    <row r="3038" spans="1:8" x14ac:dyDescent="0.25">
      <c r="A3038" s="1">
        <v>44228</v>
      </c>
      <c r="B3038" t="s">
        <v>92</v>
      </c>
      <c r="C3038" t="s">
        <v>13</v>
      </c>
      <c r="D3038">
        <v>422</v>
      </c>
      <c r="E3038">
        <v>256</v>
      </c>
      <c r="F3038">
        <v>166</v>
      </c>
      <c r="G3038">
        <v>0.6484375</v>
      </c>
      <c r="H3038" t="s">
        <v>83</v>
      </c>
    </row>
    <row r="3039" spans="1:8" x14ac:dyDescent="0.25">
      <c r="A3039" s="1">
        <v>44228</v>
      </c>
      <c r="B3039" t="s">
        <v>93</v>
      </c>
      <c r="C3039" t="s">
        <v>9</v>
      </c>
      <c r="D3039">
        <v>381</v>
      </c>
      <c r="E3039">
        <v>416</v>
      </c>
      <c r="F3039">
        <v>-35</v>
      </c>
      <c r="G3039">
        <v>-8.4134615384615405E-2</v>
      </c>
      <c r="H3039" t="s">
        <v>83</v>
      </c>
    </row>
    <row r="3040" spans="1:8" x14ac:dyDescent="0.25">
      <c r="A3040" s="1">
        <v>44228</v>
      </c>
      <c r="B3040" t="s">
        <v>93</v>
      </c>
      <c r="C3040" t="s">
        <v>10</v>
      </c>
      <c r="D3040">
        <v>185</v>
      </c>
      <c r="E3040">
        <v>186</v>
      </c>
      <c r="F3040">
        <v>-1</v>
      </c>
      <c r="G3040">
        <v>-5.3763440860215101E-3</v>
      </c>
      <c r="H3040" t="s">
        <v>83</v>
      </c>
    </row>
    <row r="3041" spans="1:8" x14ac:dyDescent="0.25">
      <c r="A3041" s="1">
        <v>44228</v>
      </c>
      <c r="B3041" t="s">
        <v>93</v>
      </c>
      <c r="C3041" t="s">
        <v>11</v>
      </c>
      <c r="D3041">
        <v>29</v>
      </c>
      <c r="E3041">
        <v>32</v>
      </c>
      <c r="F3041">
        <v>-3</v>
      </c>
      <c r="G3041">
        <v>-9.375E-2</v>
      </c>
      <c r="H3041" t="s">
        <v>83</v>
      </c>
    </row>
    <row r="3042" spans="1:8" x14ac:dyDescent="0.25">
      <c r="A3042" s="1">
        <v>44228</v>
      </c>
      <c r="B3042" t="s">
        <v>93</v>
      </c>
      <c r="C3042" t="s">
        <v>12</v>
      </c>
      <c r="D3042">
        <v>18</v>
      </c>
      <c r="E3042">
        <v>24</v>
      </c>
      <c r="F3042">
        <v>-6</v>
      </c>
      <c r="G3042">
        <v>-0.25</v>
      </c>
      <c r="H3042" t="s">
        <v>83</v>
      </c>
    </row>
    <row r="3043" spans="1:8" x14ac:dyDescent="0.25">
      <c r="A3043" s="1">
        <v>44228</v>
      </c>
      <c r="B3043" t="s">
        <v>93</v>
      </c>
      <c r="C3043" t="s">
        <v>13</v>
      </c>
      <c r="D3043">
        <v>229</v>
      </c>
      <c r="E3043">
        <v>271</v>
      </c>
      <c r="F3043">
        <v>-42</v>
      </c>
      <c r="G3043">
        <v>-0.154981549815498</v>
      </c>
      <c r="H3043" t="s">
        <v>83</v>
      </c>
    </row>
    <row r="3044" spans="1:8" x14ac:dyDescent="0.25">
      <c r="A3044" s="1">
        <v>44228</v>
      </c>
      <c r="B3044" t="s">
        <v>94</v>
      </c>
      <c r="C3044" t="s">
        <v>9</v>
      </c>
      <c r="D3044">
        <v>34</v>
      </c>
      <c r="E3044">
        <v>58</v>
      </c>
      <c r="F3044">
        <v>-24</v>
      </c>
      <c r="G3044">
        <v>-0.41379310344827602</v>
      </c>
      <c r="H3044" t="s">
        <v>83</v>
      </c>
    </row>
    <row r="3045" spans="1:8" x14ac:dyDescent="0.25">
      <c r="A3045" s="1">
        <v>44228</v>
      </c>
      <c r="B3045" t="s">
        <v>94</v>
      </c>
      <c r="C3045" t="s">
        <v>10</v>
      </c>
      <c r="D3045">
        <v>120</v>
      </c>
      <c r="E3045">
        <v>125</v>
      </c>
      <c r="F3045">
        <v>-5</v>
      </c>
      <c r="G3045">
        <v>-0.04</v>
      </c>
      <c r="H3045" t="s">
        <v>83</v>
      </c>
    </row>
    <row r="3046" spans="1:8" x14ac:dyDescent="0.25">
      <c r="A3046" s="1">
        <v>44228</v>
      </c>
      <c r="B3046" t="s">
        <v>94</v>
      </c>
      <c r="C3046" t="s">
        <v>11</v>
      </c>
      <c r="D3046">
        <v>166</v>
      </c>
      <c r="E3046">
        <v>201</v>
      </c>
      <c r="F3046">
        <v>-35</v>
      </c>
      <c r="G3046">
        <v>-0.174129353233831</v>
      </c>
      <c r="H3046" t="s">
        <v>83</v>
      </c>
    </row>
    <row r="3047" spans="1:8" x14ac:dyDescent="0.25">
      <c r="A3047" s="1">
        <v>44228</v>
      </c>
      <c r="B3047" t="s">
        <v>94</v>
      </c>
      <c r="C3047" t="s">
        <v>12</v>
      </c>
      <c r="D3047">
        <v>243</v>
      </c>
      <c r="E3047">
        <v>234</v>
      </c>
      <c r="F3047">
        <v>9</v>
      </c>
      <c r="G3047">
        <v>3.8461538461538498E-2</v>
      </c>
      <c r="H3047" t="s">
        <v>83</v>
      </c>
    </row>
    <row r="3048" spans="1:8" x14ac:dyDescent="0.25">
      <c r="A3048" s="1">
        <v>44228</v>
      </c>
      <c r="B3048" t="s">
        <v>94</v>
      </c>
      <c r="C3048" t="s">
        <v>13</v>
      </c>
      <c r="D3048">
        <v>314</v>
      </c>
      <c r="E3048">
        <v>240</v>
      </c>
      <c r="F3048">
        <v>74</v>
      </c>
      <c r="G3048">
        <v>0.30833333333333302</v>
      </c>
      <c r="H3048" t="s">
        <v>83</v>
      </c>
    </row>
    <row r="3049" spans="1:8" x14ac:dyDescent="0.25">
      <c r="A3049" s="1">
        <v>44228</v>
      </c>
      <c r="B3049" t="s">
        <v>95</v>
      </c>
      <c r="C3049" t="s">
        <v>9</v>
      </c>
      <c r="D3049">
        <v>721</v>
      </c>
      <c r="E3049">
        <v>1037</v>
      </c>
      <c r="F3049">
        <v>-316</v>
      </c>
      <c r="G3049">
        <v>-0.30472516875602701</v>
      </c>
      <c r="H3049" t="s">
        <v>83</v>
      </c>
    </row>
    <row r="3050" spans="1:8" x14ac:dyDescent="0.25">
      <c r="A3050" s="1">
        <v>44228</v>
      </c>
      <c r="B3050" t="s">
        <v>95</v>
      </c>
      <c r="C3050" t="s">
        <v>10</v>
      </c>
      <c r="D3050">
        <v>283</v>
      </c>
      <c r="E3050">
        <v>460</v>
      </c>
      <c r="F3050">
        <v>-177</v>
      </c>
      <c r="G3050">
        <v>-0.38478260869565201</v>
      </c>
      <c r="H3050" t="s">
        <v>83</v>
      </c>
    </row>
    <row r="3051" spans="1:8" x14ac:dyDescent="0.25">
      <c r="A3051" s="1">
        <v>44228</v>
      </c>
      <c r="B3051" t="s">
        <v>95</v>
      </c>
      <c r="C3051" t="s">
        <v>11</v>
      </c>
      <c r="D3051">
        <v>588</v>
      </c>
      <c r="E3051">
        <v>866</v>
      </c>
      <c r="F3051">
        <v>-278</v>
      </c>
      <c r="G3051">
        <v>-0.321016166281755</v>
      </c>
      <c r="H3051" t="s">
        <v>83</v>
      </c>
    </row>
    <row r="3052" spans="1:8" x14ac:dyDescent="0.25">
      <c r="A3052" s="1">
        <v>44228</v>
      </c>
      <c r="B3052" t="s">
        <v>95</v>
      </c>
      <c r="C3052" t="s">
        <v>12</v>
      </c>
      <c r="D3052">
        <v>372</v>
      </c>
      <c r="E3052">
        <v>426</v>
      </c>
      <c r="F3052">
        <v>-54</v>
      </c>
      <c r="G3052">
        <v>-0.12676056338028199</v>
      </c>
      <c r="H3052" t="s">
        <v>83</v>
      </c>
    </row>
    <row r="3053" spans="1:8" x14ac:dyDescent="0.25">
      <c r="A3053" s="1">
        <v>44228</v>
      </c>
      <c r="B3053" t="s">
        <v>95</v>
      </c>
      <c r="C3053" t="s">
        <v>13</v>
      </c>
      <c r="D3053">
        <v>824</v>
      </c>
      <c r="E3053">
        <v>887</v>
      </c>
      <c r="F3053">
        <v>-63</v>
      </c>
      <c r="G3053">
        <v>-7.1025930101465601E-2</v>
      </c>
      <c r="H3053" t="s">
        <v>83</v>
      </c>
    </row>
    <row r="3054" spans="1:8" x14ac:dyDescent="0.25">
      <c r="A3054" s="1">
        <v>44228</v>
      </c>
      <c r="B3054" t="s">
        <v>96</v>
      </c>
      <c r="C3054" t="s">
        <v>9</v>
      </c>
      <c r="D3054">
        <v>42</v>
      </c>
      <c r="E3054">
        <v>32</v>
      </c>
      <c r="F3054">
        <v>10</v>
      </c>
      <c r="G3054">
        <v>0.3125</v>
      </c>
      <c r="H3054" t="s">
        <v>83</v>
      </c>
    </row>
    <row r="3055" spans="1:8" x14ac:dyDescent="0.25">
      <c r="A3055" s="1">
        <v>44228</v>
      </c>
      <c r="B3055" t="s">
        <v>96</v>
      </c>
      <c r="C3055" t="s">
        <v>10</v>
      </c>
      <c r="D3055">
        <v>36</v>
      </c>
      <c r="E3055">
        <v>48</v>
      </c>
      <c r="F3055">
        <v>-12</v>
      </c>
      <c r="G3055">
        <v>-0.25</v>
      </c>
      <c r="H3055" t="s">
        <v>83</v>
      </c>
    </row>
    <row r="3056" spans="1:8" x14ac:dyDescent="0.25">
      <c r="A3056" s="1">
        <v>44228</v>
      </c>
      <c r="B3056" t="s">
        <v>96</v>
      </c>
      <c r="C3056" t="s">
        <v>11</v>
      </c>
      <c r="D3056">
        <v>65</v>
      </c>
      <c r="E3056">
        <v>55</v>
      </c>
      <c r="F3056">
        <v>10</v>
      </c>
      <c r="G3056">
        <v>0.18181818181818199</v>
      </c>
      <c r="H3056" t="s">
        <v>83</v>
      </c>
    </row>
    <row r="3057" spans="1:8" x14ac:dyDescent="0.25">
      <c r="A3057" s="1">
        <v>44228</v>
      </c>
      <c r="B3057" t="s">
        <v>96</v>
      </c>
      <c r="C3057" t="s">
        <v>12</v>
      </c>
      <c r="D3057">
        <v>171</v>
      </c>
      <c r="E3057">
        <v>206</v>
      </c>
      <c r="F3057">
        <v>-35</v>
      </c>
      <c r="G3057">
        <v>-0.16990291262135901</v>
      </c>
      <c r="H3057" t="s">
        <v>83</v>
      </c>
    </row>
    <row r="3058" spans="1:8" x14ac:dyDescent="0.25">
      <c r="A3058" s="1">
        <v>44228</v>
      </c>
      <c r="B3058" t="s">
        <v>96</v>
      </c>
      <c r="C3058" t="s">
        <v>13</v>
      </c>
      <c r="D3058">
        <v>277</v>
      </c>
      <c r="E3058">
        <v>233</v>
      </c>
      <c r="F3058">
        <v>44</v>
      </c>
      <c r="G3058">
        <v>0.18884120171673799</v>
      </c>
      <c r="H3058" t="s">
        <v>83</v>
      </c>
    </row>
    <row r="3059" spans="1:8" x14ac:dyDescent="0.25">
      <c r="A3059" s="1">
        <v>44228</v>
      </c>
      <c r="B3059" t="s">
        <v>97</v>
      </c>
      <c r="C3059" t="s">
        <v>9</v>
      </c>
      <c r="D3059">
        <v>339</v>
      </c>
      <c r="E3059">
        <v>399</v>
      </c>
      <c r="F3059">
        <v>-60</v>
      </c>
      <c r="G3059">
        <v>-0.150375939849624</v>
      </c>
      <c r="H3059" t="s">
        <v>83</v>
      </c>
    </row>
    <row r="3060" spans="1:8" x14ac:dyDescent="0.25">
      <c r="A3060" s="1">
        <v>44228</v>
      </c>
      <c r="B3060" t="s">
        <v>97</v>
      </c>
      <c r="C3060" t="s">
        <v>10</v>
      </c>
      <c r="D3060">
        <v>155</v>
      </c>
      <c r="E3060">
        <v>172</v>
      </c>
      <c r="F3060">
        <v>-17</v>
      </c>
      <c r="G3060">
        <v>-9.8837209302325604E-2</v>
      </c>
      <c r="H3060" t="s">
        <v>83</v>
      </c>
    </row>
    <row r="3061" spans="1:8" x14ac:dyDescent="0.25">
      <c r="A3061" s="1">
        <v>44228</v>
      </c>
      <c r="B3061" t="s">
        <v>97</v>
      </c>
      <c r="C3061" t="s">
        <v>11</v>
      </c>
      <c r="D3061">
        <v>139</v>
      </c>
      <c r="E3061">
        <v>173</v>
      </c>
      <c r="F3061">
        <v>-34</v>
      </c>
      <c r="G3061">
        <v>-0.19653179190751399</v>
      </c>
      <c r="H3061" t="s">
        <v>83</v>
      </c>
    </row>
    <row r="3062" spans="1:8" x14ac:dyDescent="0.25">
      <c r="A3062" s="1">
        <v>44228</v>
      </c>
      <c r="B3062" t="s">
        <v>97</v>
      </c>
      <c r="C3062" t="s">
        <v>12</v>
      </c>
      <c r="D3062">
        <v>86</v>
      </c>
      <c r="E3062">
        <v>99</v>
      </c>
      <c r="F3062">
        <v>-13</v>
      </c>
      <c r="G3062">
        <v>-0.13131313131313099</v>
      </c>
      <c r="H3062" t="s">
        <v>83</v>
      </c>
    </row>
    <row r="3063" spans="1:8" x14ac:dyDescent="0.25">
      <c r="A3063" s="1">
        <v>44228</v>
      </c>
      <c r="B3063" t="s">
        <v>97</v>
      </c>
      <c r="C3063" t="s">
        <v>13</v>
      </c>
      <c r="D3063">
        <v>599</v>
      </c>
      <c r="E3063">
        <v>582</v>
      </c>
      <c r="F3063">
        <v>17</v>
      </c>
      <c r="G3063">
        <v>2.92096219931271E-2</v>
      </c>
      <c r="H3063" t="s">
        <v>83</v>
      </c>
    </row>
    <row r="3064" spans="1:8" x14ac:dyDescent="0.25">
      <c r="A3064" s="1">
        <v>44256</v>
      </c>
      <c r="B3064" t="s">
        <v>81</v>
      </c>
      <c r="C3064" t="s">
        <v>9</v>
      </c>
      <c r="D3064">
        <v>4579</v>
      </c>
      <c r="E3064">
        <v>5188.1428571428596</v>
      </c>
      <c r="F3064">
        <v>-609.14285714285802</v>
      </c>
      <c r="G3064">
        <v>-0.11741057906765399</v>
      </c>
      <c r="H3064" t="s">
        <v>83</v>
      </c>
    </row>
    <row r="3065" spans="1:8" x14ac:dyDescent="0.25">
      <c r="A3065" s="1">
        <v>44256</v>
      </c>
      <c r="B3065" t="s">
        <v>81</v>
      </c>
      <c r="C3065" t="s">
        <v>10</v>
      </c>
      <c r="D3065">
        <v>3122</v>
      </c>
      <c r="E3065">
        <v>3469.7142857142899</v>
      </c>
      <c r="F3065">
        <v>-347.71428571428601</v>
      </c>
      <c r="G3065">
        <v>-0.100214097496706</v>
      </c>
      <c r="H3065" t="s">
        <v>83</v>
      </c>
    </row>
    <row r="3066" spans="1:8" x14ac:dyDescent="0.25">
      <c r="A3066" s="1">
        <v>44256</v>
      </c>
      <c r="B3066" t="s">
        <v>81</v>
      </c>
      <c r="C3066" t="s">
        <v>11</v>
      </c>
      <c r="D3066">
        <v>3013</v>
      </c>
      <c r="E3066">
        <v>3471.9047619047601</v>
      </c>
      <c r="F3066">
        <v>-458.90476190476198</v>
      </c>
      <c r="G3066">
        <v>-0.13217665615141999</v>
      </c>
      <c r="H3066" t="s">
        <v>83</v>
      </c>
    </row>
    <row r="3067" spans="1:8" x14ac:dyDescent="0.25">
      <c r="A3067" s="1">
        <v>44256</v>
      </c>
      <c r="B3067" t="s">
        <v>81</v>
      </c>
      <c r="C3067" t="s">
        <v>12</v>
      </c>
      <c r="D3067">
        <v>3100</v>
      </c>
      <c r="E3067">
        <v>3368.9523809523798</v>
      </c>
      <c r="F3067">
        <v>-268.95238095238102</v>
      </c>
      <c r="G3067">
        <v>-7.9832645445807704E-2</v>
      </c>
      <c r="H3067" t="s">
        <v>83</v>
      </c>
    </row>
    <row r="3068" spans="1:8" x14ac:dyDescent="0.25">
      <c r="A3068" s="1">
        <v>44256</v>
      </c>
      <c r="B3068" t="s">
        <v>81</v>
      </c>
      <c r="C3068" t="s">
        <v>13</v>
      </c>
      <c r="D3068">
        <v>6382</v>
      </c>
      <c r="E3068">
        <v>5075.3333333333303</v>
      </c>
      <c r="F3068">
        <v>1306.6666666666699</v>
      </c>
      <c r="G3068">
        <v>0.25745435439379999</v>
      </c>
      <c r="H3068" t="s">
        <v>83</v>
      </c>
    </row>
    <row r="3069" spans="1:8" x14ac:dyDescent="0.25">
      <c r="A3069" s="1">
        <v>44256</v>
      </c>
      <c r="B3069" t="s">
        <v>86</v>
      </c>
      <c r="C3069" t="s">
        <v>9</v>
      </c>
      <c r="D3069">
        <v>1146</v>
      </c>
      <c r="E3069">
        <v>1312.0952380952399</v>
      </c>
      <c r="F3069">
        <v>-166.09523809523799</v>
      </c>
      <c r="G3069">
        <v>-0.12658779124628</v>
      </c>
      <c r="H3069" t="s">
        <v>83</v>
      </c>
    </row>
    <row r="3070" spans="1:8" x14ac:dyDescent="0.25">
      <c r="A3070" s="1">
        <v>44256</v>
      </c>
      <c r="B3070" t="s">
        <v>86</v>
      </c>
      <c r="C3070" t="s">
        <v>10</v>
      </c>
      <c r="D3070">
        <v>1142</v>
      </c>
      <c r="E3070">
        <v>1252.9523809523801</v>
      </c>
      <c r="F3070">
        <v>-110.95238095238101</v>
      </c>
      <c r="G3070">
        <v>-8.8552751596229898E-2</v>
      </c>
      <c r="H3070" t="s">
        <v>83</v>
      </c>
    </row>
    <row r="3071" spans="1:8" x14ac:dyDescent="0.25">
      <c r="A3071" s="1">
        <v>44256</v>
      </c>
      <c r="B3071" t="s">
        <v>86</v>
      </c>
      <c r="C3071" t="s">
        <v>11</v>
      </c>
      <c r="D3071">
        <v>239</v>
      </c>
      <c r="E3071">
        <v>281.47619047619003</v>
      </c>
      <c r="F3071">
        <v>-42.476190476190503</v>
      </c>
      <c r="G3071">
        <v>-0.150905092200981</v>
      </c>
      <c r="H3071" t="s">
        <v>83</v>
      </c>
    </row>
    <row r="3072" spans="1:8" x14ac:dyDescent="0.25">
      <c r="A3072" s="1">
        <v>44256</v>
      </c>
      <c r="B3072" t="s">
        <v>86</v>
      </c>
      <c r="C3072" t="s">
        <v>12</v>
      </c>
      <c r="D3072">
        <v>126</v>
      </c>
      <c r="E3072">
        <v>102.95238095238101</v>
      </c>
      <c r="F3072">
        <v>23.047619047619001</v>
      </c>
      <c r="G3072">
        <v>0.223866790009251</v>
      </c>
      <c r="H3072" t="s">
        <v>83</v>
      </c>
    </row>
    <row r="3073" spans="1:8" x14ac:dyDescent="0.25">
      <c r="A3073" s="1">
        <v>44256</v>
      </c>
      <c r="B3073" t="s">
        <v>86</v>
      </c>
      <c r="C3073" t="s">
        <v>13</v>
      </c>
      <c r="D3073">
        <v>1202</v>
      </c>
      <c r="E3073">
        <v>904.66666666666697</v>
      </c>
      <c r="F3073">
        <v>297.33333333333297</v>
      </c>
      <c r="G3073">
        <v>0.32866617538688297</v>
      </c>
      <c r="H3073" t="s">
        <v>83</v>
      </c>
    </row>
    <row r="3074" spans="1:8" x14ac:dyDescent="0.25">
      <c r="A3074" s="1">
        <v>44256</v>
      </c>
      <c r="B3074" t="s">
        <v>87</v>
      </c>
      <c r="C3074" t="s">
        <v>9</v>
      </c>
      <c r="D3074">
        <v>522</v>
      </c>
      <c r="E3074">
        <v>532.28571428571399</v>
      </c>
      <c r="F3074">
        <v>-10.285714285714301</v>
      </c>
      <c r="G3074">
        <v>-1.9323671497584599E-2</v>
      </c>
      <c r="H3074" t="s">
        <v>83</v>
      </c>
    </row>
    <row r="3075" spans="1:8" x14ac:dyDescent="0.25">
      <c r="A3075" s="1">
        <v>44256</v>
      </c>
      <c r="B3075" t="s">
        <v>87</v>
      </c>
      <c r="C3075" t="s">
        <v>10</v>
      </c>
      <c r="D3075">
        <v>643</v>
      </c>
      <c r="E3075">
        <v>637.42857142857099</v>
      </c>
      <c r="F3075">
        <v>5.5714285714285596</v>
      </c>
      <c r="G3075">
        <v>8.7404751232630796E-3</v>
      </c>
      <c r="H3075" t="s">
        <v>83</v>
      </c>
    </row>
    <row r="3076" spans="1:8" x14ac:dyDescent="0.25">
      <c r="A3076" s="1">
        <v>44256</v>
      </c>
      <c r="B3076" t="s">
        <v>87</v>
      </c>
      <c r="C3076" t="s">
        <v>11</v>
      </c>
      <c r="D3076">
        <v>919</v>
      </c>
      <c r="E3076">
        <v>786.38095238095195</v>
      </c>
      <c r="F3076">
        <v>132.61904761904799</v>
      </c>
      <c r="G3076">
        <v>0.16864478624197601</v>
      </c>
      <c r="H3076" t="s">
        <v>83</v>
      </c>
    </row>
    <row r="3077" spans="1:8" x14ac:dyDescent="0.25">
      <c r="A3077" s="1">
        <v>44256</v>
      </c>
      <c r="B3077" t="s">
        <v>87</v>
      </c>
      <c r="C3077" t="s">
        <v>12</v>
      </c>
      <c r="D3077">
        <v>435</v>
      </c>
      <c r="E3077">
        <v>463.28571428571399</v>
      </c>
      <c r="F3077">
        <v>-28.285714285714299</v>
      </c>
      <c r="G3077">
        <v>-6.10545790934321E-2</v>
      </c>
      <c r="H3077" t="s">
        <v>83</v>
      </c>
    </row>
    <row r="3078" spans="1:8" x14ac:dyDescent="0.25">
      <c r="A3078" s="1">
        <v>44256</v>
      </c>
      <c r="B3078" t="s">
        <v>87</v>
      </c>
      <c r="C3078" t="s">
        <v>13</v>
      </c>
      <c r="D3078">
        <v>830</v>
      </c>
      <c r="E3078">
        <v>518.04761904761904</v>
      </c>
      <c r="F3078">
        <v>311.95238095238102</v>
      </c>
      <c r="G3078">
        <v>0.60216931703281495</v>
      </c>
      <c r="H3078" t="s">
        <v>83</v>
      </c>
    </row>
    <row r="3079" spans="1:8" x14ac:dyDescent="0.25">
      <c r="A3079" s="1">
        <v>44256</v>
      </c>
      <c r="B3079" t="s">
        <v>89</v>
      </c>
      <c r="C3079" t="s">
        <v>9</v>
      </c>
      <c r="D3079">
        <v>379</v>
      </c>
      <c r="E3079">
        <v>543.23809523809496</v>
      </c>
      <c r="F3079">
        <v>-164.23809523809501</v>
      </c>
      <c r="G3079">
        <v>-0.30233169705469898</v>
      </c>
      <c r="H3079" t="s">
        <v>83</v>
      </c>
    </row>
    <row r="3080" spans="1:8" x14ac:dyDescent="0.25">
      <c r="A3080" s="1">
        <v>44256</v>
      </c>
      <c r="B3080" t="s">
        <v>89</v>
      </c>
      <c r="C3080" t="s">
        <v>10</v>
      </c>
      <c r="D3080">
        <v>43</v>
      </c>
      <c r="E3080">
        <v>65.714285714285694</v>
      </c>
      <c r="F3080">
        <v>-22.714285714285701</v>
      </c>
      <c r="G3080">
        <v>-0.34565217391304398</v>
      </c>
      <c r="H3080" t="s">
        <v>83</v>
      </c>
    </row>
    <row r="3081" spans="1:8" x14ac:dyDescent="0.25">
      <c r="A3081" s="1">
        <v>44256</v>
      </c>
      <c r="B3081" t="s">
        <v>89</v>
      </c>
      <c r="C3081" t="s">
        <v>11</v>
      </c>
      <c r="D3081">
        <v>130</v>
      </c>
      <c r="E3081">
        <v>181.80952380952399</v>
      </c>
      <c r="F3081">
        <v>-51.809523809523803</v>
      </c>
      <c r="G3081">
        <v>-0.28496595075955999</v>
      </c>
      <c r="H3081" t="s">
        <v>83</v>
      </c>
    </row>
    <row r="3082" spans="1:8" x14ac:dyDescent="0.25">
      <c r="A3082" s="1">
        <v>44256</v>
      </c>
      <c r="B3082" t="s">
        <v>89</v>
      </c>
      <c r="C3082" t="s">
        <v>12</v>
      </c>
      <c r="D3082">
        <v>103</v>
      </c>
      <c r="E3082">
        <v>134.71428571428601</v>
      </c>
      <c r="F3082">
        <v>-31.714285714285701</v>
      </c>
      <c r="G3082">
        <v>-0.23541887592788999</v>
      </c>
      <c r="H3082" t="s">
        <v>83</v>
      </c>
    </row>
    <row r="3083" spans="1:8" x14ac:dyDescent="0.25">
      <c r="A3083" s="1">
        <v>44256</v>
      </c>
      <c r="B3083" t="s">
        <v>89</v>
      </c>
      <c r="C3083" t="s">
        <v>13</v>
      </c>
      <c r="D3083">
        <v>499</v>
      </c>
      <c r="E3083">
        <v>221.23809523809501</v>
      </c>
      <c r="F3083">
        <v>277.76190476190499</v>
      </c>
      <c r="G3083">
        <v>1.2554885923374901</v>
      </c>
      <c r="H3083" t="s">
        <v>83</v>
      </c>
    </row>
    <row r="3084" spans="1:8" x14ac:dyDescent="0.25">
      <c r="A3084" s="1">
        <v>44256</v>
      </c>
      <c r="B3084" t="s">
        <v>90</v>
      </c>
      <c r="C3084" t="s">
        <v>9</v>
      </c>
      <c r="D3084">
        <v>61</v>
      </c>
      <c r="E3084">
        <v>88.714285714285694</v>
      </c>
      <c r="F3084">
        <v>-27.714285714285701</v>
      </c>
      <c r="G3084">
        <v>-0.31239935587761702</v>
      </c>
      <c r="H3084" t="s">
        <v>83</v>
      </c>
    </row>
    <row r="3085" spans="1:8" x14ac:dyDescent="0.25">
      <c r="A3085" s="1">
        <v>44256</v>
      </c>
      <c r="B3085" t="s">
        <v>90</v>
      </c>
      <c r="C3085" t="s">
        <v>10</v>
      </c>
      <c r="D3085">
        <v>59</v>
      </c>
      <c r="E3085">
        <v>92</v>
      </c>
      <c r="F3085">
        <v>-33</v>
      </c>
      <c r="G3085">
        <v>-0.35869565217391303</v>
      </c>
      <c r="H3085" t="s">
        <v>83</v>
      </c>
    </row>
    <row r="3086" spans="1:8" x14ac:dyDescent="0.25">
      <c r="A3086" s="1">
        <v>44256</v>
      </c>
      <c r="B3086" t="s">
        <v>90</v>
      </c>
      <c r="C3086" t="s">
        <v>11</v>
      </c>
      <c r="D3086">
        <v>87</v>
      </c>
      <c r="E3086">
        <v>109.52380952381</v>
      </c>
      <c r="F3086">
        <v>-22.523809523809501</v>
      </c>
      <c r="G3086">
        <v>-0.205652173913044</v>
      </c>
      <c r="H3086" t="s">
        <v>83</v>
      </c>
    </row>
    <row r="3087" spans="1:8" x14ac:dyDescent="0.25">
      <c r="A3087" s="1">
        <v>44256</v>
      </c>
      <c r="B3087" t="s">
        <v>90</v>
      </c>
      <c r="C3087" t="s">
        <v>12</v>
      </c>
      <c r="D3087">
        <v>146</v>
      </c>
      <c r="E3087">
        <v>242.04761904761901</v>
      </c>
      <c r="F3087">
        <v>-96.047619047619094</v>
      </c>
      <c r="G3087">
        <v>-0.396812905764312</v>
      </c>
      <c r="H3087" t="s">
        <v>83</v>
      </c>
    </row>
    <row r="3088" spans="1:8" x14ac:dyDescent="0.25">
      <c r="A3088" s="1">
        <v>44256</v>
      </c>
      <c r="B3088" t="s">
        <v>90</v>
      </c>
      <c r="C3088" t="s">
        <v>13</v>
      </c>
      <c r="D3088">
        <v>725</v>
      </c>
      <c r="E3088">
        <v>575</v>
      </c>
      <c r="F3088">
        <v>150</v>
      </c>
      <c r="G3088">
        <v>0.26086956521739102</v>
      </c>
      <c r="H3088" t="s">
        <v>83</v>
      </c>
    </row>
    <row r="3089" spans="1:8" x14ac:dyDescent="0.25">
      <c r="A3089" s="1">
        <v>44256</v>
      </c>
      <c r="B3089" t="s">
        <v>92</v>
      </c>
      <c r="C3089" t="s">
        <v>9</v>
      </c>
      <c r="D3089">
        <v>619</v>
      </c>
      <c r="E3089">
        <v>582.66666666666697</v>
      </c>
      <c r="F3089">
        <v>36.3333333333333</v>
      </c>
      <c r="G3089">
        <v>6.2356979405034201E-2</v>
      </c>
      <c r="H3089" t="s">
        <v>83</v>
      </c>
    </row>
    <row r="3090" spans="1:8" x14ac:dyDescent="0.25">
      <c r="A3090" s="1">
        <v>44256</v>
      </c>
      <c r="B3090" t="s">
        <v>92</v>
      </c>
      <c r="C3090" t="s">
        <v>10</v>
      </c>
      <c r="D3090">
        <v>216</v>
      </c>
      <c r="E3090">
        <v>255.19047619047601</v>
      </c>
      <c r="F3090">
        <v>-39.190476190476197</v>
      </c>
      <c r="G3090">
        <v>-0.153573427878336</v>
      </c>
      <c r="H3090" t="s">
        <v>83</v>
      </c>
    </row>
    <row r="3091" spans="1:8" x14ac:dyDescent="0.25">
      <c r="A3091" s="1">
        <v>44256</v>
      </c>
      <c r="B3091" t="s">
        <v>92</v>
      </c>
      <c r="C3091" t="s">
        <v>11</v>
      </c>
      <c r="D3091">
        <v>554</v>
      </c>
      <c r="E3091">
        <v>670.28571428571399</v>
      </c>
      <c r="F3091">
        <v>-116.28571428571399</v>
      </c>
      <c r="G3091">
        <v>-0.173486786018755</v>
      </c>
      <c r="H3091" t="s">
        <v>83</v>
      </c>
    </row>
    <row r="3092" spans="1:8" x14ac:dyDescent="0.25">
      <c r="A3092" s="1">
        <v>44256</v>
      </c>
      <c r="B3092" t="s">
        <v>92</v>
      </c>
      <c r="C3092" t="s">
        <v>12</v>
      </c>
      <c r="D3092">
        <v>1275</v>
      </c>
      <c r="E3092">
        <v>1258.42857142857</v>
      </c>
      <c r="F3092">
        <v>16.571428571428399</v>
      </c>
      <c r="G3092">
        <v>1.31683505505732E-2</v>
      </c>
      <c r="H3092" t="s">
        <v>83</v>
      </c>
    </row>
    <row r="3093" spans="1:8" x14ac:dyDescent="0.25">
      <c r="A3093" s="1">
        <v>44256</v>
      </c>
      <c r="B3093" t="s">
        <v>92</v>
      </c>
      <c r="C3093" t="s">
        <v>13</v>
      </c>
      <c r="D3093">
        <v>429</v>
      </c>
      <c r="E3093">
        <v>277.09523809523802</v>
      </c>
      <c r="F3093">
        <v>151.90476190476201</v>
      </c>
      <c r="G3093">
        <v>0.54820415879017004</v>
      </c>
      <c r="H3093" t="s">
        <v>83</v>
      </c>
    </row>
    <row r="3094" spans="1:8" x14ac:dyDescent="0.25">
      <c r="A3094" s="1">
        <v>44256</v>
      </c>
      <c r="B3094" t="s">
        <v>93</v>
      </c>
      <c r="C3094" t="s">
        <v>9</v>
      </c>
      <c r="D3094">
        <v>502</v>
      </c>
      <c r="E3094">
        <v>541.04761904761904</v>
      </c>
      <c r="F3094">
        <v>-39.0476190476192</v>
      </c>
      <c r="G3094">
        <v>-7.2170392536525393E-2</v>
      </c>
      <c r="H3094" t="s">
        <v>83</v>
      </c>
    </row>
    <row r="3095" spans="1:8" x14ac:dyDescent="0.25">
      <c r="A3095" s="1">
        <v>44256</v>
      </c>
      <c r="B3095" t="s">
        <v>93</v>
      </c>
      <c r="C3095" t="s">
        <v>10</v>
      </c>
      <c r="D3095">
        <v>263</v>
      </c>
      <c r="E3095">
        <v>208.09523809523799</v>
      </c>
      <c r="F3095">
        <v>54.904761904761898</v>
      </c>
      <c r="G3095">
        <v>0.26384439359267697</v>
      </c>
      <c r="H3095" t="s">
        <v>83</v>
      </c>
    </row>
    <row r="3096" spans="1:8" x14ac:dyDescent="0.25">
      <c r="A3096" s="1">
        <v>44256</v>
      </c>
      <c r="B3096" t="s">
        <v>93</v>
      </c>
      <c r="C3096" t="s">
        <v>11</v>
      </c>
      <c r="D3096">
        <v>46</v>
      </c>
      <c r="E3096">
        <v>41.619047619047599</v>
      </c>
      <c r="F3096">
        <v>4.3809523809523796</v>
      </c>
      <c r="G3096">
        <v>0.105263157894737</v>
      </c>
      <c r="H3096" t="s">
        <v>83</v>
      </c>
    </row>
    <row r="3097" spans="1:8" x14ac:dyDescent="0.25">
      <c r="A3097" s="1">
        <v>44256</v>
      </c>
      <c r="B3097" t="s">
        <v>93</v>
      </c>
      <c r="C3097" t="s">
        <v>12</v>
      </c>
      <c r="D3097">
        <v>16</v>
      </c>
      <c r="E3097">
        <v>19.714285714285701</v>
      </c>
      <c r="F3097">
        <v>-3.7142857142857202</v>
      </c>
      <c r="G3097">
        <v>-0.188405797101449</v>
      </c>
      <c r="H3097" t="s">
        <v>83</v>
      </c>
    </row>
    <row r="3098" spans="1:8" x14ac:dyDescent="0.25">
      <c r="A3098" s="1">
        <v>44256</v>
      </c>
      <c r="B3098" t="s">
        <v>93</v>
      </c>
      <c r="C3098" t="s">
        <v>13</v>
      </c>
      <c r="D3098">
        <v>290</v>
      </c>
      <c r="E3098">
        <v>317.61904761904799</v>
      </c>
      <c r="F3098">
        <v>-27.619047619047599</v>
      </c>
      <c r="G3098">
        <v>-8.6956521739130502E-2</v>
      </c>
      <c r="H3098" t="s">
        <v>83</v>
      </c>
    </row>
    <row r="3099" spans="1:8" x14ac:dyDescent="0.25">
      <c r="A3099" s="1">
        <v>44256</v>
      </c>
      <c r="B3099" t="s">
        <v>94</v>
      </c>
      <c r="C3099" t="s">
        <v>9</v>
      </c>
      <c r="D3099">
        <v>46</v>
      </c>
      <c r="E3099">
        <v>74.476190476190496</v>
      </c>
      <c r="F3099">
        <v>-28.476190476190499</v>
      </c>
      <c r="G3099">
        <v>-0.38235294117647101</v>
      </c>
      <c r="H3099" t="s">
        <v>83</v>
      </c>
    </row>
    <row r="3100" spans="1:8" x14ac:dyDescent="0.25">
      <c r="A3100" s="1">
        <v>44256</v>
      </c>
      <c r="B3100" t="s">
        <v>94</v>
      </c>
      <c r="C3100" t="s">
        <v>10</v>
      </c>
      <c r="D3100">
        <v>153</v>
      </c>
      <c r="E3100">
        <v>184</v>
      </c>
      <c r="F3100">
        <v>-31</v>
      </c>
      <c r="G3100">
        <v>-0.16847826086956499</v>
      </c>
      <c r="H3100" t="s">
        <v>83</v>
      </c>
    </row>
    <row r="3101" spans="1:8" x14ac:dyDescent="0.25">
      <c r="A3101" s="1">
        <v>44256</v>
      </c>
      <c r="B3101" t="s">
        <v>94</v>
      </c>
      <c r="C3101" t="s">
        <v>11</v>
      </c>
      <c r="D3101">
        <v>186</v>
      </c>
      <c r="E3101">
        <v>242.04761904761901</v>
      </c>
      <c r="F3101">
        <v>-56.047619047619101</v>
      </c>
      <c r="G3101">
        <v>-0.23155616761754899</v>
      </c>
      <c r="H3101" t="s">
        <v>83</v>
      </c>
    </row>
    <row r="3102" spans="1:8" x14ac:dyDescent="0.25">
      <c r="A3102" s="1">
        <v>44256</v>
      </c>
      <c r="B3102" t="s">
        <v>94</v>
      </c>
      <c r="C3102" t="s">
        <v>12</v>
      </c>
      <c r="D3102">
        <v>263</v>
      </c>
      <c r="E3102">
        <v>338.42857142857099</v>
      </c>
      <c r="F3102">
        <v>-75.428571428571402</v>
      </c>
      <c r="G3102">
        <v>-0.222878851836218</v>
      </c>
      <c r="H3102" t="s">
        <v>83</v>
      </c>
    </row>
    <row r="3103" spans="1:8" x14ac:dyDescent="0.25">
      <c r="A3103" s="1">
        <v>44256</v>
      </c>
      <c r="B3103" t="s">
        <v>94</v>
      </c>
      <c r="C3103" t="s">
        <v>13</v>
      </c>
      <c r="D3103">
        <v>389</v>
      </c>
      <c r="E3103">
        <v>322</v>
      </c>
      <c r="F3103">
        <v>66.999999999999901</v>
      </c>
      <c r="G3103">
        <v>0.20807453416148999</v>
      </c>
      <c r="H3103" t="s">
        <v>83</v>
      </c>
    </row>
    <row r="3104" spans="1:8" x14ac:dyDescent="0.25">
      <c r="A3104" s="1">
        <v>44256</v>
      </c>
      <c r="B3104" t="s">
        <v>95</v>
      </c>
      <c r="C3104" t="s">
        <v>9</v>
      </c>
      <c r="D3104">
        <v>841</v>
      </c>
      <c r="E3104">
        <v>1035</v>
      </c>
      <c r="F3104">
        <v>-194</v>
      </c>
      <c r="G3104">
        <v>-0.18743961352656999</v>
      </c>
      <c r="H3104" t="s">
        <v>83</v>
      </c>
    </row>
    <row r="3105" spans="1:8" x14ac:dyDescent="0.25">
      <c r="A3105" s="1">
        <v>44256</v>
      </c>
      <c r="B3105" t="s">
        <v>95</v>
      </c>
      <c r="C3105" t="s">
        <v>10</v>
      </c>
      <c r="D3105">
        <v>350</v>
      </c>
      <c r="E3105">
        <v>493.95238095238102</v>
      </c>
      <c r="F3105">
        <v>-143.95238095238099</v>
      </c>
      <c r="G3105">
        <v>-0.29142967319001301</v>
      </c>
      <c r="H3105" t="s">
        <v>83</v>
      </c>
    </row>
    <row r="3106" spans="1:8" x14ac:dyDescent="0.25">
      <c r="A3106" s="1">
        <v>44256</v>
      </c>
      <c r="B3106" t="s">
        <v>95</v>
      </c>
      <c r="C3106" t="s">
        <v>11</v>
      </c>
      <c r="D3106">
        <v>621</v>
      </c>
      <c r="E3106">
        <v>911.23809523809496</v>
      </c>
      <c r="F3106">
        <v>-290.23809523809501</v>
      </c>
      <c r="G3106">
        <v>-0.31850961538461497</v>
      </c>
      <c r="H3106" t="s">
        <v>83</v>
      </c>
    </row>
    <row r="3107" spans="1:8" x14ac:dyDescent="0.25">
      <c r="A3107" s="1">
        <v>44256</v>
      </c>
      <c r="B3107" t="s">
        <v>95</v>
      </c>
      <c r="C3107" t="s">
        <v>12</v>
      </c>
      <c r="D3107">
        <v>412</v>
      </c>
      <c r="E3107">
        <v>516.95238095238096</v>
      </c>
      <c r="F3107">
        <v>-104.95238095238101</v>
      </c>
      <c r="G3107">
        <v>-0.203021370670597</v>
      </c>
      <c r="H3107" t="s">
        <v>83</v>
      </c>
    </row>
    <row r="3108" spans="1:8" x14ac:dyDescent="0.25">
      <c r="A3108" s="1">
        <v>44256</v>
      </c>
      <c r="B3108" t="s">
        <v>95</v>
      </c>
      <c r="C3108" t="s">
        <v>13</v>
      </c>
      <c r="D3108">
        <v>1002</v>
      </c>
      <c r="E3108">
        <v>986.80952380952397</v>
      </c>
      <c r="F3108">
        <v>15.190476190476099</v>
      </c>
      <c r="G3108">
        <v>1.5393524103652899E-2</v>
      </c>
      <c r="H3108" t="s">
        <v>83</v>
      </c>
    </row>
    <row r="3109" spans="1:8" x14ac:dyDescent="0.25">
      <c r="A3109" s="1">
        <v>44256</v>
      </c>
      <c r="B3109" t="s">
        <v>96</v>
      </c>
      <c r="C3109" t="s">
        <v>9</v>
      </c>
      <c r="D3109">
        <v>39</v>
      </c>
      <c r="E3109">
        <v>38.3333333333333</v>
      </c>
      <c r="F3109">
        <v>0.66666666666666397</v>
      </c>
      <c r="G3109">
        <v>1.7391304347826E-2</v>
      </c>
      <c r="H3109" t="s">
        <v>83</v>
      </c>
    </row>
    <row r="3110" spans="1:8" x14ac:dyDescent="0.25">
      <c r="A3110" s="1">
        <v>44256</v>
      </c>
      <c r="B3110" t="s">
        <v>96</v>
      </c>
      <c r="C3110" t="s">
        <v>10</v>
      </c>
      <c r="D3110">
        <v>73</v>
      </c>
      <c r="E3110">
        <v>55.857142857142897</v>
      </c>
      <c r="F3110">
        <v>17.1428571428571</v>
      </c>
      <c r="G3110">
        <v>0.30690537084399</v>
      </c>
      <c r="H3110" t="s">
        <v>83</v>
      </c>
    </row>
    <row r="3111" spans="1:8" x14ac:dyDescent="0.25">
      <c r="A3111" s="1">
        <v>44256</v>
      </c>
      <c r="B3111" t="s">
        <v>96</v>
      </c>
      <c r="C3111" t="s">
        <v>11</v>
      </c>
      <c r="D3111">
        <v>74</v>
      </c>
      <c r="E3111">
        <v>74.476190476190496</v>
      </c>
      <c r="F3111">
        <v>-0.47619047619048199</v>
      </c>
      <c r="G3111">
        <v>-6.3938618925831903E-3</v>
      </c>
      <c r="H3111" t="s">
        <v>83</v>
      </c>
    </row>
    <row r="3112" spans="1:8" x14ac:dyDescent="0.25">
      <c r="A3112" s="1">
        <v>44256</v>
      </c>
      <c r="B3112" t="s">
        <v>96</v>
      </c>
      <c r="C3112" t="s">
        <v>12</v>
      </c>
      <c r="D3112">
        <v>236</v>
      </c>
      <c r="E3112">
        <v>193.857142857143</v>
      </c>
      <c r="F3112">
        <v>42.142857142857103</v>
      </c>
      <c r="G3112">
        <v>0.217391304347826</v>
      </c>
      <c r="H3112" t="s">
        <v>83</v>
      </c>
    </row>
    <row r="3113" spans="1:8" x14ac:dyDescent="0.25">
      <c r="A3113" s="1">
        <v>44256</v>
      </c>
      <c r="B3113" t="s">
        <v>96</v>
      </c>
      <c r="C3113" t="s">
        <v>13</v>
      </c>
      <c r="D3113">
        <v>312</v>
      </c>
      <c r="E3113">
        <v>280.38095238095201</v>
      </c>
      <c r="F3113">
        <v>31.619047619047599</v>
      </c>
      <c r="G3113">
        <v>0.11277173913043501</v>
      </c>
      <c r="H3113" t="s">
        <v>83</v>
      </c>
    </row>
    <row r="3114" spans="1:8" x14ac:dyDescent="0.25">
      <c r="A3114" s="1">
        <v>44256</v>
      </c>
      <c r="B3114" t="s">
        <v>97</v>
      </c>
      <c r="C3114" t="s">
        <v>9</v>
      </c>
      <c r="D3114">
        <v>424</v>
      </c>
      <c r="E3114">
        <v>440.28571428571399</v>
      </c>
      <c r="F3114">
        <v>-16.285714285714299</v>
      </c>
      <c r="G3114">
        <v>-3.6988968202465999E-2</v>
      </c>
      <c r="H3114" t="s">
        <v>83</v>
      </c>
    </row>
    <row r="3115" spans="1:8" x14ac:dyDescent="0.25">
      <c r="A3115" s="1">
        <v>44256</v>
      </c>
      <c r="B3115" t="s">
        <v>97</v>
      </c>
      <c r="C3115" t="s">
        <v>10</v>
      </c>
      <c r="D3115">
        <v>180</v>
      </c>
      <c r="E3115">
        <v>224.52380952381</v>
      </c>
      <c r="F3115">
        <v>-44.523809523809497</v>
      </c>
      <c r="G3115">
        <v>-0.19830328738069999</v>
      </c>
      <c r="H3115" t="s">
        <v>83</v>
      </c>
    </row>
    <row r="3116" spans="1:8" x14ac:dyDescent="0.25">
      <c r="A3116" s="1">
        <v>44256</v>
      </c>
      <c r="B3116" t="s">
        <v>97</v>
      </c>
      <c r="C3116" t="s">
        <v>11</v>
      </c>
      <c r="D3116">
        <v>157</v>
      </c>
      <c r="E3116">
        <v>173.04761904761901</v>
      </c>
      <c r="F3116">
        <v>-16.047619047619101</v>
      </c>
      <c r="G3116">
        <v>-9.2735277930655002E-2</v>
      </c>
      <c r="H3116" t="s">
        <v>83</v>
      </c>
    </row>
    <row r="3117" spans="1:8" x14ac:dyDescent="0.25">
      <c r="A3117" s="1">
        <v>44256</v>
      </c>
      <c r="B3117" t="s">
        <v>97</v>
      </c>
      <c r="C3117" t="s">
        <v>12</v>
      </c>
      <c r="D3117">
        <v>88</v>
      </c>
      <c r="E3117">
        <v>98.571428571428598</v>
      </c>
      <c r="F3117">
        <v>-10.5714285714286</v>
      </c>
      <c r="G3117">
        <v>-0.107246376811594</v>
      </c>
      <c r="H3117" t="s">
        <v>83</v>
      </c>
    </row>
    <row r="3118" spans="1:8" x14ac:dyDescent="0.25">
      <c r="A3118" s="1">
        <v>44256</v>
      </c>
      <c r="B3118" t="s">
        <v>97</v>
      </c>
      <c r="C3118" t="s">
        <v>13</v>
      </c>
      <c r="D3118">
        <v>704</v>
      </c>
      <c r="E3118">
        <v>672.47619047619105</v>
      </c>
      <c r="F3118">
        <v>31.523809523809401</v>
      </c>
      <c r="G3118">
        <v>4.6877212859368203E-2</v>
      </c>
      <c r="H3118" t="s">
        <v>83</v>
      </c>
    </row>
    <row r="3119" spans="1:8" x14ac:dyDescent="0.25">
      <c r="A3119" s="1">
        <v>44287</v>
      </c>
      <c r="B3119" t="s">
        <v>81</v>
      </c>
      <c r="C3119" t="s">
        <v>9</v>
      </c>
      <c r="D3119">
        <v>4161</v>
      </c>
      <c r="E3119">
        <v>4697</v>
      </c>
      <c r="F3119">
        <v>-536</v>
      </c>
      <c r="G3119">
        <v>-0.114115392803917</v>
      </c>
      <c r="H3119" t="s">
        <v>83</v>
      </c>
    </row>
    <row r="3120" spans="1:8" x14ac:dyDescent="0.25">
      <c r="A3120" s="1">
        <v>44287</v>
      </c>
      <c r="B3120" t="s">
        <v>81</v>
      </c>
      <c r="C3120" t="s">
        <v>10</v>
      </c>
      <c r="D3120">
        <v>2896</v>
      </c>
      <c r="E3120">
        <v>3193</v>
      </c>
      <c r="F3120">
        <v>-297</v>
      </c>
      <c r="G3120">
        <v>-9.3015972439711894E-2</v>
      </c>
      <c r="H3120" t="s">
        <v>83</v>
      </c>
    </row>
    <row r="3121" spans="1:8" x14ac:dyDescent="0.25">
      <c r="A3121" s="1">
        <v>44287</v>
      </c>
      <c r="B3121" t="s">
        <v>81</v>
      </c>
      <c r="C3121" t="s">
        <v>11</v>
      </c>
      <c r="D3121">
        <v>2721</v>
      </c>
      <c r="E3121">
        <v>3123</v>
      </c>
      <c r="F3121">
        <v>-402</v>
      </c>
      <c r="G3121">
        <v>-0.128722382324688</v>
      </c>
      <c r="H3121" t="s">
        <v>83</v>
      </c>
    </row>
    <row r="3122" spans="1:8" x14ac:dyDescent="0.25">
      <c r="A3122" s="1">
        <v>44287</v>
      </c>
      <c r="B3122" t="s">
        <v>81</v>
      </c>
      <c r="C3122" t="s">
        <v>12</v>
      </c>
      <c r="D3122">
        <v>3068</v>
      </c>
      <c r="E3122">
        <v>3198</v>
      </c>
      <c r="F3122">
        <v>-130</v>
      </c>
      <c r="G3122">
        <v>-4.0650406504064998E-2</v>
      </c>
      <c r="H3122" t="s">
        <v>83</v>
      </c>
    </row>
    <row r="3123" spans="1:8" x14ac:dyDescent="0.25">
      <c r="A3123" s="1">
        <v>44287</v>
      </c>
      <c r="B3123" t="s">
        <v>81</v>
      </c>
      <c r="C3123" t="s">
        <v>13</v>
      </c>
      <c r="D3123">
        <v>6078</v>
      </c>
      <c r="E3123">
        <v>4576</v>
      </c>
      <c r="F3123">
        <v>1502</v>
      </c>
      <c r="G3123">
        <v>0.32823426573426601</v>
      </c>
      <c r="H3123" t="s">
        <v>83</v>
      </c>
    </row>
    <row r="3124" spans="1:8" x14ac:dyDescent="0.25">
      <c r="A3124" s="1">
        <v>44287</v>
      </c>
      <c r="B3124" t="s">
        <v>86</v>
      </c>
      <c r="C3124" t="s">
        <v>9</v>
      </c>
      <c r="D3124">
        <v>919</v>
      </c>
      <c r="E3124">
        <v>1182</v>
      </c>
      <c r="F3124">
        <v>-263</v>
      </c>
      <c r="G3124">
        <v>-0.222504230118443</v>
      </c>
      <c r="H3124" t="s">
        <v>83</v>
      </c>
    </row>
    <row r="3125" spans="1:8" x14ac:dyDescent="0.25">
      <c r="A3125" s="1">
        <v>44287</v>
      </c>
      <c r="B3125" t="s">
        <v>86</v>
      </c>
      <c r="C3125" t="s">
        <v>10</v>
      </c>
      <c r="D3125">
        <v>1045</v>
      </c>
      <c r="E3125">
        <v>1115</v>
      </c>
      <c r="F3125">
        <v>-70</v>
      </c>
      <c r="G3125">
        <v>-6.2780269058296007E-2</v>
      </c>
      <c r="H3125" t="s">
        <v>83</v>
      </c>
    </row>
    <row r="3126" spans="1:8" x14ac:dyDescent="0.25">
      <c r="A3126" s="1">
        <v>44287</v>
      </c>
      <c r="B3126" t="s">
        <v>86</v>
      </c>
      <c r="C3126" t="s">
        <v>11</v>
      </c>
      <c r="D3126">
        <v>206</v>
      </c>
      <c r="E3126">
        <v>288</v>
      </c>
      <c r="F3126">
        <v>-82</v>
      </c>
      <c r="G3126">
        <v>-0.28472222222222199</v>
      </c>
      <c r="H3126" t="s">
        <v>83</v>
      </c>
    </row>
    <row r="3127" spans="1:8" x14ac:dyDescent="0.25">
      <c r="A3127" s="1">
        <v>44287</v>
      </c>
      <c r="B3127" t="s">
        <v>86</v>
      </c>
      <c r="C3127" t="s">
        <v>12</v>
      </c>
      <c r="D3127">
        <v>124</v>
      </c>
      <c r="E3127">
        <v>101</v>
      </c>
      <c r="F3127">
        <v>23</v>
      </c>
      <c r="G3127">
        <v>0.22772277227722801</v>
      </c>
      <c r="H3127" t="s">
        <v>83</v>
      </c>
    </row>
    <row r="3128" spans="1:8" x14ac:dyDescent="0.25">
      <c r="A3128" s="1">
        <v>44287</v>
      </c>
      <c r="B3128" t="s">
        <v>86</v>
      </c>
      <c r="C3128" t="s">
        <v>13</v>
      </c>
      <c r="D3128">
        <v>1266</v>
      </c>
      <c r="E3128">
        <v>828</v>
      </c>
      <c r="F3128">
        <v>438</v>
      </c>
      <c r="G3128">
        <v>0.52898550724637705</v>
      </c>
      <c r="H3128" t="s">
        <v>83</v>
      </c>
    </row>
    <row r="3129" spans="1:8" x14ac:dyDescent="0.25">
      <c r="A3129" s="1">
        <v>44287</v>
      </c>
      <c r="B3129" t="s">
        <v>87</v>
      </c>
      <c r="C3129" t="s">
        <v>9</v>
      </c>
      <c r="D3129">
        <v>534</v>
      </c>
      <c r="E3129">
        <v>408</v>
      </c>
      <c r="F3129">
        <v>126</v>
      </c>
      <c r="G3129">
        <v>0.308823529411765</v>
      </c>
      <c r="H3129" t="s">
        <v>83</v>
      </c>
    </row>
    <row r="3130" spans="1:8" x14ac:dyDescent="0.25">
      <c r="A3130" s="1">
        <v>44287</v>
      </c>
      <c r="B3130" t="s">
        <v>87</v>
      </c>
      <c r="C3130" t="s">
        <v>10</v>
      </c>
      <c r="D3130">
        <v>575</v>
      </c>
      <c r="E3130">
        <v>587</v>
      </c>
      <c r="F3130">
        <v>-12</v>
      </c>
      <c r="G3130">
        <v>-2.0442930153321999E-2</v>
      </c>
      <c r="H3130" t="s">
        <v>83</v>
      </c>
    </row>
    <row r="3131" spans="1:8" x14ac:dyDescent="0.25">
      <c r="A3131" s="1">
        <v>44287</v>
      </c>
      <c r="B3131" t="s">
        <v>87</v>
      </c>
      <c r="C3131" t="s">
        <v>11</v>
      </c>
      <c r="D3131">
        <v>801</v>
      </c>
      <c r="E3131">
        <v>712</v>
      </c>
      <c r="F3131">
        <v>89</v>
      </c>
      <c r="G3131">
        <v>0.125</v>
      </c>
      <c r="H3131" t="s">
        <v>83</v>
      </c>
    </row>
    <row r="3132" spans="1:8" x14ac:dyDescent="0.25">
      <c r="A3132" s="1">
        <v>44287</v>
      </c>
      <c r="B3132" t="s">
        <v>87</v>
      </c>
      <c r="C3132" t="s">
        <v>12</v>
      </c>
      <c r="D3132">
        <v>449</v>
      </c>
      <c r="E3132">
        <v>467</v>
      </c>
      <c r="F3132">
        <v>-18</v>
      </c>
      <c r="G3132">
        <v>-3.8543897216274103E-2</v>
      </c>
      <c r="H3132" t="s">
        <v>83</v>
      </c>
    </row>
    <row r="3133" spans="1:8" x14ac:dyDescent="0.25">
      <c r="A3133" s="1">
        <v>44287</v>
      </c>
      <c r="B3133" t="s">
        <v>87</v>
      </c>
      <c r="C3133" t="s">
        <v>13</v>
      </c>
      <c r="D3133">
        <v>809</v>
      </c>
      <c r="E3133">
        <v>447</v>
      </c>
      <c r="F3133">
        <v>362</v>
      </c>
      <c r="G3133">
        <v>0.80984340044742698</v>
      </c>
      <c r="H3133" t="s">
        <v>83</v>
      </c>
    </row>
    <row r="3134" spans="1:8" x14ac:dyDescent="0.25">
      <c r="A3134" s="1">
        <v>44287</v>
      </c>
      <c r="B3134" t="s">
        <v>89</v>
      </c>
      <c r="C3134" t="s">
        <v>9</v>
      </c>
      <c r="D3134">
        <v>374</v>
      </c>
      <c r="E3134">
        <v>503</v>
      </c>
      <c r="F3134">
        <v>-129</v>
      </c>
      <c r="G3134">
        <v>-0.25646123260437398</v>
      </c>
      <c r="H3134" t="s">
        <v>83</v>
      </c>
    </row>
    <row r="3135" spans="1:8" x14ac:dyDescent="0.25">
      <c r="A3135" s="1">
        <v>44287</v>
      </c>
      <c r="B3135" t="s">
        <v>89</v>
      </c>
      <c r="C3135" t="s">
        <v>10</v>
      </c>
      <c r="D3135">
        <v>39</v>
      </c>
      <c r="E3135">
        <v>65</v>
      </c>
      <c r="F3135">
        <v>-26</v>
      </c>
      <c r="G3135">
        <v>-0.4</v>
      </c>
      <c r="H3135" t="s">
        <v>83</v>
      </c>
    </row>
    <row r="3136" spans="1:8" x14ac:dyDescent="0.25">
      <c r="A3136" s="1">
        <v>44287</v>
      </c>
      <c r="B3136" t="s">
        <v>89</v>
      </c>
      <c r="C3136" t="s">
        <v>11</v>
      </c>
      <c r="D3136">
        <v>130</v>
      </c>
      <c r="E3136">
        <v>164</v>
      </c>
      <c r="F3136">
        <v>-34</v>
      </c>
      <c r="G3136">
        <v>-0.207317073170732</v>
      </c>
      <c r="H3136" t="s">
        <v>83</v>
      </c>
    </row>
    <row r="3137" spans="1:8" x14ac:dyDescent="0.25">
      <c r="A3137" s="1">
        <v>44287</v>
      </c>
      <c r="B3137" t="s">
        <v>89</v>
      </c>
      <c r="C3137" t="s">
        <v>12</v>
      </c>
      <c r="D3137">
        <v>80</v>
      </c>
      <c r="E3137">
        <v>109</v>
      </c>
      <c r="F3137">
        <v>-29</v>
      </c>
      <c r="G3137">
        <v>-0.26605504587155998</v>
      </c>
      <c r="H3137" t="s">
        <v>83</v>
      </c>
    </row>
    <row r="3138" spans="1:8" x14ac:dyDescent="0.25">
      <c r="A3138" s="1">
        <v>44287</v>
      </c>
      <c r="B3138" t="s">
        <v>89</v>
      </c>
      <c r="C3138" t="s">
        <v>13</v>
      </c>
      <c r="D3138">
        <v>478</v>
      </c>
      <c r="E3138">
        <v>253</v>
      </c>
      <c r="F3138">
        <v>225</v>
      </c>
      <c r="G3138">
        <v>0.88932806324110703</v>
      </c>
      <c r="H3138" t="s">
        <v>83</v>
      </c>
    </row>
    <row r="3139" spans="1:8" x14ac:dyDescent="0.25">
      <c r="A3139" s="1">
        <v>44287</v>
      </c>
      <c r="B3139" t="s">
        <v>90</v>
      </c>
      <c r="C3139" t="s">
        <v>9</v>
      </c>
      <c r="D3139">
        <v>38</v>
      </c>
      <c r="E3139">
        <v>77</v>
      </c>
      <c r="F3139">
        <v>-39</v>
      </c>
      <c r="G3139">
        <v>-0.506493506493506</v>
      </c>
      <c r="H3139" t="s">
        <v>83</v>
      </c>
    </row>
    <row r="3140" spans="1:8" x14ac:dyDescent="0.25">
      <c r="A3140" s="1">
        <v>44287</v>
      </c>
      <c r="B3140" t="s">
        <v>90</v>
      </c>
      <c r="C3140" t="s">
        <v>10</v>
      </c>
      <c r="D3140">
        <v>45</v>
      </c>
      <c r="E3140">
        <v>81</v>
      </c>
      <c r="F3140">
        <v>-36</v>
      </c>
      <c r="G3140">
        <v>-0.44444444444444398</v>
      </c>
      <c r="H3140" t="s">
        <v>83</v>
      </c>
    </row>
    <row r="3141" spans="1:8" x14ac:dyDescent="0.25">
      <c r="A3141" s="1">
        <v>44287</v>
      </c>
      <c r="B3141" t="s">
        <v>90</v>
      </c>
      <c r="C3141" t="s">
        <v>11</v>
      </c>
      <c r="D3141">
        <v>67</v>
      </c>
      <c r="E3141">
        <v>85</v>
      </c>
      <c r="F3141">
        <v>-18</v>
      </c>
      <c r="G3141">
        <v>-0.21176470588235299</v>
      </c>
      <c r="H3141" t="s">
        <v>83</v>
      </c>
    </row>
    <row r="3142" spans="1:8" x14ac:dyDescent="0.25">
      <c r="A3142" s="1">
        <v>44287</v>
      </c>
      <c r="B3142" t="s">
        <v>90</v>
      </c>
      <c r="C3142" t="s">
        <v>12</v>
      </c>
      <c r="D3142">
        <v>152</v>
      </c>
      <c r="E3142">
        <v>218</v>
      </c>
      <c r="F3142">
        <v>-66</v>
      </c>
      <c r="G3142">
        <v>-0.302752293577982</v>
      </c>
      <c r="H3142" t="s">
        <v>83</v>
      </c>
    </row>
    <row r="3143" spans="1:8" x14ac:dyDescent="0.25">
      <c r="A3143" s="1">
        <v>44287</v>
      </c>
      <c r="B3143" t="s">
        <v>90</v>
      </c>
      <c r="C3143" t="s">
        <v>13</v>
      </c>
      <c r="D3143">
        <v>637</v>
      </c>
      <c r="E3143">
        <v>483</v>
      </c>
      <c r="F3143">
        <v>154</v>
      </c>
      <c r="G3143">
        <v>0.31884057971014501</v>
      </c>
      <c r="H3143" t="s">
        <v>83</v>
      </c>
    </row>
    <row r="3144" spans="1:8" x14ac:dyDescent="0.25">
      <c r="A3144" s="1">
        <v>44287</v>
      </c>
      <c r="B3144" t="s">
        <v>92</v>
      </c>
      <c r="C3144" t="s">
        <v>9</v>
      </c>
      <c r="D3144">
        <v>527</v>
      </c>
      <c r="E3144">
        <v>544</v>
      </c>
      <c r="F3144">
        <v>-17</v>
      </c>
      <c r="G3144">
        <v>-3.125E-2</v>
      </c>
      <c r="H3144" t="s">
        <v>83</v>
      </c>
    </row>
    <row r="3145" spans="1:8" x14ac:dyDescent="0.25">
      <c r="A3145" s="1">
        <v>44287</v>
      </c>
      <c r="B3145" t="s">
        <v>92</v>
      </c>
      <c r="C3145" t="s">
        <v>10</v>
      </c>
      <c r="D3145">
        <v>193</v>
      </c>
      <c r="E3145">
        <v>221</v>
      </c>
      <c r="F3145">
        <v>-28</v>
      </c>
      <c r="G3145">
        <v>-0.12669683257918599</v>
      </c>
      <c r="H3145" t="s">
        <v>83</v>
      </c>
    </row>
    <row r="3146" spans="1:8" x14ac:dyDescent="0.25">
      <c r="A3146" s="1">
        <v>44287</v>
      </c>
      <c r="B3146" t="s">
        <v>92</v>
      </c>
      <c r="C3146" t="s">
        <v>11</v>
      </c>
      <c r="D3146">
        <v>517</v>
      </c>
      <c r="E3146">
        <v>574</v>
      </c>
      <c r="F3146">
        <v>-57</v>
      </c>
      <c r="G3146">
        <v>-9.9303135888501703E-2</v>
      </c>
      <c r="H3146" t="s">
        <v>83</v>
      </c>
    </row>
    <row r="3147" spans="1:8" x14ac:dyDescent="0.25">
      <c r="A3147" s="1">
        <v>44287</v>
      </c>
      <c r="B3147" t="s">
        <v>92</v>
      </c>
      <c r="C3147" t="s">
        <v>12</v>
      </c>
      <c r="D3147">
        <v>1244</v>
      </c>
      <c r="E3147">
        <v>1229</v>
      </c>
      <c r="F3147">
        <v>15</v>
      </c>
      <c r="G3147">
        <v>1.2205044751830801E-2</v>
      </c>
      <c r="H3147" t="s">
        <v>83</v>
      </c>
    </row>
    <row r="3148" spans="1:8" x14ac:dyDescent="0.25">
      <c r="A3148" s="1">
        <v>44287</v>
      </c>
      <c r="B3148" t="s">
        <v>92</v>
      </c>
      <c r="C3148" t="s">
        <v>13</v>
      </c>
      <c r="D3148">
        <v>397</v>
      </c>
      <c r="E3148">
        <v>251</v>
      </c>
      <c r="F3148">
        <v>146</v>
      </c>
      <c r="G3148">
        <v>0.58167330677290796</v>
      </c>
      <c r="H3148" t="s">
        <v>83</v>
      </c>
    </row>
    <row r="3149" spans="1:8" x14ac:dyDescent="0.25">
      <c r="A3149" s="1">
        <v>44287</v>
      </c>
      <c r="B3149" t="s">
        <v>93</v>
      </c>
      <c r="C3149" t="s">
        <v>9</v>
      </c>
      <c r="D3149">
        <v>491</v>
      </c>
      <c r="E3149">
        <v>508</v>
      </c>
      <c r="F3149">
        <v>-17</v>
      </c>
      <c r="G3149">
        <v>-3.3464566929133903E-2</v>
      </c>
      <c r="H3149" t="s">
        <v>83</v>
      </c>
    </row>
    <row r="3150" spans="1:8" x14ac:dyDescent="0.25">
      <c r="A3150" s="1">
        <v>44287</v>
      </c>
      <c r="B3150" t="s">
        <v>93</v>
      </c>
      <c r="C3150" t="s">
        <v>10</v>
      </c>
      <c r="D3150">
        <v>290</v>
      </c>
      <c r="E3150">
        <v>228</v>
      </c>
      <c r="F3150">
        <v>62</v>
      </c>
      <c r="G3150">
        <v>0.27192982456140402</v>
      </c>
      <c r="H3150" t="s">
        <v>83</v>
      </c>
    </row>
    <row r="3151" spans="1:8" x14ac:dyDescent="0.25">
      <c r="A3151" s="1">
        <v>44287</v>
      </c>
      <c r="B3151" t="s">
        <v>93</v>
      </c>
      <c r="C3151" t="s">
        <v>11</v>
      </c>
      <c r="D3151">
        <v>31</v>
      </c>
      <c r="E3151">
        <v>36</v>
      </c>
      <c r="F3151">
        <v>-5</v>
      </c>
      <c r="G3151">
        <v>-0.13888888888888901</v>
      </c>
      <c r="H3151" t="s">
        <v>83</v>
      </c>
    </row>
    <row r="3152" spans="1:8" x14ac:dyDescent="0.25">
      <c r="A3152" s="1">
        <v>44287</v>
      </c>
      <c r="B3152" t="s">
        <v>93</v>
      </c>
      <c r="C3152" t="s">
        <v>12</v>
      </c>
      <c r="D3152">
        <v>18</v>
      </c>
      <c r="E3152">
        <v>18</v>
      </c>
      <c r="F3152">
        <v>0</v>
      </c>
      <c r="G3152">
        <v>0</v>
      </c>
      <c r="H3152" t="s">
        <v>83</v>
      </c>
    </row>
    <row r="3153" spans="1:8" x14ac:dyDescent="0.25">
      <c r="A3153" s="1">
        <v>44287</v>
      </c>
      <c r="B3153" t="s">
        <v>93</v>
      </c>
      <c r="C3153" t="s">
        <v>13</v>
      </c>
      <c r="D3153">
        <v>296</v>
      </c>
      <c r="E3153">
        <v>310</v>
      </c>
      <c r="F3153">
        <v>-14</v>
      </c>
      <c r="G3153">
        <v>-4.5161290322580601E-2</v>
      </c>
      <c r="H3153" t="s">
        <v>83</v>
      </c>
    </row>
    <row r="3154" spans="1:8" x14ac:dyDescent="0.25">
      <c r="A3154" s="1">
        <v>44287</v>
      </c>
      <c r="B3154" t="s">
        <v>94</v>
      </c>
      <c r="C3154" t="s">
        <v>9</v>
      </c>
      <c r="D3154">
        <v>38</v>
      </c>
      <c r="E3154">
        <v>60</v>
      </c>
      <c r="F3154">
        <v>-22</v>
      </c>
      <c r="G3154">
        <v>-0.36666666666666697</v>
      </c>
      <c r="H3154" t="s">
        <v>83</v>
      </c>
    </row>
    <row r="3155" spans="1:8" x14ac:dyDescent="0.25">
      <c r="A3155" s="1">
        <v>44287</v>
      </c>
      <c r="B3155" t="s">
        <v>94</v>
      </c>
      <c r="C3155" t="s">
        <v>10</v>
      </c>
      <c r="D3155">
        <v>111</v>
      </c>
      <c r="E3155">
        <v>171</v>
      </c>
      <c r="F3155">
        <v>-60</v>
      </c>
      <c r="G3155">
        <v>-0.35087719298245601</v>
      </c>
      <c r="H3155" t="s">
        <v>83</v>
      </c>
    </row>
    <row r="3156" spans="1:8" x14ac:dyDescent="0.25">
      <c r="A3156" s="1">
        <v>44287</v>
      </c>
      <c r="B3156" t="s">
        <v>94</v>
      </c>
      <c r="C3156" t="s">
        <v>11</v>
      </c>
      <c r="D3156">
        <v>186</v>
      </c>
      <c r="E3156">
        <v>219</v>
      </c>
      <c r="F3156">
        <v>-33</v>
      </c>
      <c r="G3156">
        <v>-0.150684931506849</v>
      </c>
      <c r="H3156" t="s">
        <v>83</v>
      </c>
    </row>
    <row r="3157" spans="1:8" x14ac:dyDescent="0.25">
      <c r="A3157" s="1">
        <v>44287</v>
      </c>
      <c r="B3157" t="s">
        <v>94</v>
      </c>
      <c r="C3157" t="s">
        <v>12</v>
      </c>
      <c r="D3157">
        <v>260</v>
      </c>
      <c r="E3157">
        <v>302</v>
      </c>
      <c r="F3157">
        <v>-42</v>
      </c>
      <c r="G3157">
        <v>-0.139072847682119</v>
      </c>
      <c r="H3157" t="s">
        <v>83</v>
      </c>
    </row>
    <row r="3158" spans="1:8" x14ac:dyDescent="0.25">
      <c r="A3158" s="1">
        <v>44287</v>
      </c>
      <c r="B3158" t="s">
        <v>94</v>
      </c>
      <c r="C3158" t="s">
        <v>13</v>
      </c>
      <c r="D3158">
        <v>358</v>
      </c>
      <c r="E3158">
        <v>232</v>
      </c>
      <c r="F3158">
        <v>126</v>
      </c>
      <c r="G3158">
        <v>0.54310344827586199</v>
      </c>
      <c r="H3158" t="s">
        <v>83</v>
      </c>
    </row>
    <row r="3159" spans="1:8" x14ac:dyDescent="0.25">
      <c r="A3159" s="1">
        <v>44287</v>
      </c>
      <c r="B3159" t="s">
        <v>95</v>
      </c>
      <c r="C3159" t="s">
        <v>9</v>
      </c>
      <c r="D3159">
        <v>805</v>
      </c>
      <c r="E3159">
        <v>973</v>
      </c>
      <c r="F3159">
        <v>-168</v>
      </c>
      <c r="G3159">
        <v>-0.17266187050359699</v>
      </c>
      <c r="H3159" t="s">
        <v>83</v>
      </c>
    </row>
    <row r="3160" spans="1:8" x14ac:dyDescent="0.25">
      <c r="A3160" s="1">
        <v>44287</v>
      </c>
      <c r="B3160" t="s">
        <v>95</v>
      </c>
      <c r="C3160" t="s">
        <v>10</v>
      </c>
      <c r="D3160">
        <v>339</v>
      </c>
      <c r="E3160">
        <v>464</v>
      </c>
      <c r="F3160">
        <v>-125</v>
      </c>
      <c r="G3160">
        <v>-0.26939655172413801</v>
      </c>
      <c r="H3160" t="s">
        <v>83</v>
      </c>
    </row>
    <row r="3161" spans="1:8" x14ac:dyDescent="0.25">
      <c r="A3161" s="1">
        <v>44287</v>
      </c>
      <c r="B3161" t="s">
        <v>95</v>
      </c>
      <c r="C3161" t="s">
        <v>11</v>
      </c>
      <c r="D3161">
        <v>579</v>
      </c>
      <c r="E3161">
        <v>825</v>
      </c>
      <c r="F3161">
        <v>-246</v>
      </c>
      <c r="G3161">
        <v>-0.29818181818181799</v>
      </c>
      <c r="H3161" t="s">
        <v>83</v>
      </c>
    </row>
    <row r="3162" spans="1:8" x14ac:dyDescent="0.25">
      <c r="A3162" s="1">
        <v>44287</v>
      </c>
      <c r="B3162" t="s">
        <v>95</v>
      </c>
      <c r="C3162" t="s">
        <v>12</v>
      </c>
      <c r="D3162">
        <v>458</v>
      </c>
      <c r="E3162">
        <v>460</v>
      </c>
      <c r="F3162">
        <v>-2</v>
      </c>
      <c r="G3162">
        <v>-4.3478260869565201E-3</v>
      </c>
      <c r="H3162" t="s">
        <v>83</v>
      </c>
    </row>
    <row r="3163" spans="1:8" x14ac:dyDescent="0.25">
      <c r="A3163" s="1">
        <v>44287</v>
      </c>
      <c r="B3163" t="s">
        <v>95</v>
      </c>
      <c r="C3163" t="s">
        <v>13</v>
      </c>
      <c r="D3163">
        <v>928</v>
      </c>
      <c r="E3163">
        <v>922</v>
      </c>
      <c r="F3163">
        <v>6</v>
      </c>
      <c r="G3163">
        <v>6.5075921908893698E-3</v>
      </c>
      <c r="H3163" t="s">
        <v>83</v>
      </c>
    </row>
    <row r="3164" spans="1:8" x14ac:dyDescent="0.25">
      <c r="A3164" s="1">
        <v>44287</v>
      </c>
      <c r="B3164" t="s">
        <v>96</v>
      </c>
      <c r="C3164" t="s">
        <v>9</v>
      </c>
      <c r="D3164">
        <v>38</v>
      </c>
      <c r="E3164">
        <v>31</v>
      </c>
      <c r="F3164">
        <v>7</v>
      </c>
      <c r="G3164">
        <v>0.225806451612903</v>
      </c>
      <c r="H3164" t="s">
        <v>83</v>
      </c>
    </row>
    <row r="3165" spans="1:8" x14ac:dyDescent="0.25">
      <c r="A3165" s="1">
        <v>44287</v>
      </c>
      <c r="B3165" t="s">
        <v>96</v>
      </c>
      <c r="C3165" t="s">
        <v>10</v>
      </c>
      <c r="D3165">
        <v>59</v>
      </c>
      <c r="E3165">
        <v>60</v>
      </c>
      <c r="F3165">
        <v>-1</v>
      </c>
      <c r="G3165">
        <v>-1.6666666666666701E-2</v>
      </c>
      <c r="H3165" t="s">
        <v>83</v>
      </c>
    </row>
    <row r="3166" spans="1:8" x14ac:dyDescent="0.25">
      <c r="A3166" s="1">
        <v>44287</v>
      </c>
      <c r="B3166" t="s">
        <v>96</v>
      </c>
      <c r="C3166" t="s">
        <v>11</v>
      </c>
      <c r="D3166">
        <v>63</v>
      </c>
      <c r="E3166">
        <v>68</v>
      </c>
      <c r="F3166">
        <v>-5</v>
      </c>
      <c r="G3166">
        <v>-7.3529411764705899E-2</v>
      </c>
      <c r="H3166" t="s">
        <v>83</v>
      </c>
    </row>
    <row r="3167" spans="1:8" x14ac:dyDescent="0.25">
      <c r="A3167" s="1">
        <v>44287</v>
      </c>
      <c r="B3167" t="s">
        <v>96</v>
      </c>
      <c r="C3167" t="s">
        <v>12</v>
      </c>
      <c r="D3167">
        <v>198</v>
      </c>
      <c r="E3167">
        <v>177</v>
      </c>
      <c r="F3167">
        <v>21</v>
      </c>
      <c r="G3167">
        <v>0.11864406779661001</v>
      </c>
      <c r="H3167" t="s">
        <v>83</v>
      </c>
    </row>
    <row r="3168" spans="1:8" x14ac:dyDescent="0.25">
      <c r="A3168" s="1">
        <v>44287</v>
      </c>
      <c r="B3168" t="s">
        <v>96</v>
      </c>
      <c r="C3168" t="s">
        <v>13</v>
      </c>
      <c r="D3168">
        <v>278</v>
      </c>
      <c r="E3168">
        <v>247</v>
      </c>
      <c r="F3168">
        <v>31</v>
      </c>
      <c r="G3168">
        <v>0.125506072874494</v>
      </c>
      <c r="H3168" t="s">
        <v>83</v>
      </c>
    </row>
    <row r="3169" spans="1:8" x14ac:dyDescent="0.25">
      <c r="A3169" s="1">
        <v>44287</v>
      </c>
      <c r="B3169" t="s">
        <v>97</v>
      </c>
      <c r="C3169" t="s">
        <v>9</v>
      </c>
      <c r="D3169">
        <v>397</v>
      </c>
      <c r="E3169">
        <v>411</v>
      </c>
      <c r="F3169">
        <v>-14</v>
      </c>
      <c r="G3169">
        <v>-3.4063260340632603E-2</v>
      </c>
      <c r="H3169" t="s">
        <v>83</v>
      </c>
    </row>
    <row r="3170" spans="1:8" x14ac:dyDescent="0.25">
      <c r="A3170" s="1">
        <v>44287</v>
      </c>
      <c r="B3170" t="s">
        <v>97</v>
      </c>
      <c r="C3170" t="s">
        <v>10</v>
      </c>
      <c r="D3170">
        <v>200</v>
      </c>
      <c r="E3170">
        <v>201</v>
      </c>
      <c r="F3170">
        <v>-1</v>
      </c>
      <c r="G3170">
        <v>-4.97512437810945E-3</v>
      </c>
      <c r="H3170" t="s">
        <v>83</v>
      </c>
    </row>
    <row r="3171" spans="1:8" x14ac:dyDescent="0.25">
      <c r="A3171" s="1">
        <v>44287</v>
      </c>
      <c r="B3171" t="s">
        <v>97</v>
      </c>
      <c r="C3171" t="s">
        <v>11</v>
      </c>
      <c r="D3171">
        <v>141</v>
      </c>
      <c r="E3171">
        <v>152</v>
      </c>
      <c r="F3171">
        <v>-11</v>
      </c>
      <c r="G3171">
        <v>-7.2368421052631596E-2</v>
      </c>
      <c r="H3171" t="s">
        <v>83</v>
      </c>
    </row>
    <row r="3172" spans="1:8" x14ac:dyDescent="0.25">
      <c r="A3172" s="1">
        <v>44287</v>
      </c>
      <c r="B3172" t="s">
        <v>97</v>
      </c>
      <c r="C3172" t="s">
        <v>12</v>
      </c>
      <c r="D3172">
        <v>85</v>
      </c>
      <c r="E3172">
        <v>117</v>
      </c>
      <c r="F3172">
        <v>-32</v>
      </c>
      <c r="G3172">
        <v>-0.27350427350427398</v>
      </c>
      <c r="H3172" t="s">
        <v>83</v>
      </c>
    </row>
    <row r="3173" spans="1:8" x14ac:dyDescent="0.25">
      <c r="A3173" s="1">
        <v>44287</v>
      </c>
      <c r="B3173" t="s">
        <v>97</v>
      </c>
      <c r="C3173" t="s">
        <v>13</v>
      </c>
      <c r="D3173">
        <v>631</v>
      </c>
      <c r="E3173">
        <v>603</v>
      </c>
      <c r="F3173">
        <v>28</v>
      </c>
      <c r="G3173">
        <v>4.6434494195688202E-2</v>
      </c>
      <c r="H3173" t="s">
        <v>83</v>
      </c>
    </row>
    <row r="3174" spans="1:8" x14ac:dyDescent="0.25">
      <c r="A3174" s="1">
        <v>44317</v>
      </c>
      <c r="B3174" t="s">
        <v>81</v>
      </c>
      <c r="C3174" t="s">
        <v>9</v>
      </c>
      <c r="D3174">
        <v>3999</v>
      </c>
      <c r="E3174">
        <v>4475.8571428571404</v>
      </c>
      <c r="F3174">
        <v>-476.857142857143</v>
      </c>
      <c r="G3174">
        <v>-0.10653984871213799</v>
      </c>
      <c r="H3174" t="s">
        <v>83</v>
      </c>
    </row>
    <row r="3175" spans="1:8" x14ac:dyDescent="0.25">
      <c r="A3175" s="1">
        <v>44317</v>
      </c>
      <c r="B3175" t="s">
        <v>81</v>
      </c>
      <c r="C3175" t="s">
        <v>10</v>
      </c>
      <c r="D3175">
        <v>2689</v>
      </c>
      <c r="E3175">
        <v>3039.0952380952399</v>
      </c>
      <c r="F3175">
        <v>-350.09523809523802</v>
      </c>
      <c r="G3175">
        <v>-0.115197192146786</v>
      </c>
      <c r="H3175" t="s">
        <v>83</v>
      </c>
    </row>
    <row r="3176" spans="1:8" x14ac:dyDescent="0.25">
      <c r="A3176" s="1">
        <v>44317</v>
      </c>
      <c r="B3176" t="s">
        <v>81</v>
      </c>
      <c r="C3176" t="s">
        <v>11</v>
      </c>
      <c r="D3176">
        <v>2592</v>
      </c>
      <c r="E3176">
        <v>3011.9523809523798</v>
      </c>
      <c r="F3176">
        <v>-419.95238095238102</v>
      </c>
      <c r="G3176">
        <v>-0.139428625634377</v>
      </c>
      <c r="H3176" t="s">
        <v>83</v>
      </c>
    </row>
    <row r="3177" spans="1:8" x14ac:dyDescent="0.25">
      <c r="A3177" s="1">
        <v>44317</v>
      </c>
      <c r="B3177" t="s">
        <v>81</v>
      </c>
      <c r="C3177" t="s">
        <v>12</v>
      </c>
      <c r="D3177">
        <v>2851</v>
      </c>
      <c r="E3177">
        <v>3068.0476190476202</v>
      </c>
      <c r="F3177">
        <v>-217.04761904761901</v>
      </c>
      <c r="G3177">
        <v>-7.0744540501948006E-2</v>
      </c>
      <c r="H3177" t="s">
        <v>83</v>
      </c>
    </row>
    <row r="3178" spans="1:8" x14ac:dyDescent="0.25">
      <c r="A3178" s="1">
        <v>44317</v>
      </c>
      <c r="B3178" t="s">
        <v>81</v>
      </c>
      <c r="C3178" t="s">
        <v>13</v>
      </c>
      <c r="D3178">
        <v>6332</v>
      </c>
      <c r="E3178">
        <v>4466.8095238095202</v>
      </c>
      <c r="F3178">
        <v>1865.19047619048</v>
      </c>
      <c r="G3178">
        <v>0.417566602347473</v>
      </c>
      <c r="H3178" t="s">
        <v>83</v>
      </c>
    </row>
    <row r="3179" spans="1:8" x14ac:dyDescent="0.25">
      <c r="A3179" s="1">
        <v>44317</v>
      </c>
      <c r="B3179" t="s">
        <v>86</v>
      </c>
      <c r="C3179" t="s">
        <v>9</v>
      </c>
      <c r="D3179">
        <v>954</v>
      </c>
      <c r="E3179">
        <v>1142.7142857142901</v>
      </c>
      <c r="F3179">
        <v>-188.71428571428601</v>
      </c>
      <c r="G3179">
        <v>-0.16514564320540101</v>
      </c>
      <c r="H3179" t="s">
        <v>83</v>
      </c>
    </row>
    <row r="3180" spans="1:8" x14ac:dyDescent="0.25">
      <c r="A3180" s="1">
        <v>44317</v>
      </c>
      <c r="B3180" t="s">
        <v>86</v>
      </c>
      <c r="C3180" t="s">
        <v>10</v>
      </c>
      <c r="D3180">
        <v>938</v>
      </c>
      <c r="E3180">
        <v>1098.38095238095</v>
      </c>
      <c r="F3180">
        <v>-160.38095238095201</v>
      </c>
      <c r="G3180">
        <v>-0.146015780802913</v>
      </c>
      <c r="H3180" t="s">
        <v>83</v>
      </c>
    </row>
    <row r="3181" spans="1:8" x14ac:dyDescent="0.25">
      <c r="A3181" s="1">
        <v>44317</v>
      </c>
      <c r="B3181" t="s">
        <v>86</v>
      </c>
      <c r="C3181" t="s">
        <v>11</v>
      </c>
      <c r="D3181">
        <v>188</v>
      </c>
      <c r="E3181">
        <v>303.09523809523802</v>
      </c>
      <c r="F3181">
        <v>-115.095238095238</v>
      </c>
      <c r="G3181">
        <v>-0.379732914375491</v>
      </c>
      <c r="H3181" t="s">
        <v>83</v>
      </c>
    </row>
    <row r="3182" spans="1:8" x14ac:dyDescent="0.25">
      <c r="A3182" s="1">
        <v>44317</v>
      </c>
      <c r="B3182" t="s">
        <v>86</v>
      </c>
      <c r="C3182" t="s">
        <v>12</v>
      </c>
      <c r="D3182">
        <v>100</v>
      </c>
      <c r="E3182">
        <v>99.523809523809504</v>
      </c>
      <c r="F3182">
        <v>0.47619047619048199</v>
      </c>
      <c r="G3182">
        <v>4.7846889952153698E-3</v>
      </c>
      <c r="H3182" t="s">
        <v>83</v>
      </c>
    </row>
    <row r="3183" spans="1:8" x14ac:dyDescent="0.25">
      <c r="A3183" s="1">
        <v>44317</v>
      </c>
      <c r="B3183" t="s">
        <v>86</v>
      </c>
      <c r="C3183" t="s">
        <v>13</v>
      </c>
      <c r="D3183">
        <v>1357</v>
      </c>
      <c r="E3183">
        <v>827.857142857143</v>
      </c>
      <c r="F3183">
        <v>529.142857142857</v>
      </c>
      <c r="G3183">
        <v>0.63917169974115595</v>
      </c>
      <c r="H3183" t="s">
        <v>83</v>
      </c>
    </row>
    <row r="3184" spans="1:8" x14ac:dyDescent="0.25">
      <c r="A3184" s="1">
        <v>44317</v>
      </c>
      <c r="B3184" t="s">
        <v>87</v>
      </c>
      <c r="C3184" t="s">
        <v>9</v>
      </c>
      <c r="D3184">
        <v>474</v>
      </c>
      <c r="E3184">
        <v>412.57142857142901</v>
      </c>
      <c r="F3184">
        <v>61.428571428571402</v>
      </c>
      <c r="G3184">
        <v>0.14889196675900301</v>
      </c>
      <c r="H3184" t="s">
        <v>83</v>
      </c>
    </row>
    <row r="3185" spans="1:8" x14ac:dyDescent="0.25">
      <c r="A3185" s="1">
        <v>44317</v>
      </c>
      <c r="B3185" t="s">
        <v>87</v>
      </c>
      <c r="C3185" t="s">
        <v>10</v>
      </c>
      <c r="D3185">
        <v>546</v>
      </c>
      <c r="E3185">
        <v>579.04761904761904</v>
      </c>
      <c r="F3185">
        <v>-33.047619047619001</v>
      </c>
      <c r="G3185">
        <v>-5.7072368421052601E-2</v>
      </c>
      <c r="H3185" t="s">
        <v>83</v>
      </c>
    </row>
    <row r="3186" spans="1:8" x14ac:dyDescent="0.25">
      <c r="A3186" s="1">
        <v>44317</v>
      </c>
      <c r="B3186" t="s">
        <v>87</v>
      </c>
      <c r="C3186" t="s">
        <v>11</v>
      </c>
      <c r="D3186">
        <v>752</v>
      </c>
      <c r="E3186">
        <v>684</v>
      </c>
      <c r="F3186">
        <v>68</v>
      </c>
      <c r="G3186">
        <v>9.9415204678362595E-2</v>
      </c>
      <c r="H3186" t="s">
        <v>83</v>
      </c>
    </row>
    <row r="3187" spans="1:8" x14ac:dyDescent="0.25">
      <c r="A3187" s="1">
        <v>44317</v>
      </c>
      <c r="B3187" t="s">
        <v>87</v>
      </c>
      <c r="C3187" t="s">
        <v>12</v>
      </c>
      <c r="D3187">
        <v>394</v>
      </c>
      <c r="E3187">
        <v>421.61904761904799</v>
      </c>
      <c r="F3187">
        <v>-27.619047619047599</v>
      </c>
      <c r="G3187">
        <v>-6.5507115428055193E-2</v>
      </c>
      <c r="H3187" t="s">
        <v>83</v>
      </c>
    </row>
    <row r="3188" spans="1:8" x14ac:dyDescent="0.25">
      <c r="A3188" s="1">
        <v>44317</v>
      </c>
      <c r="B3188" t="s">
        <v>87</v>
      </c>
      <c r="C3188" t="s">
        <v>13</v>
      </c>
      <c r="D3188">
        <v>941</v>
      </c>
      <c r="E3188">
        <v>445.142857142857</v>
      </c>
      <c r="F3188">
        <v>495.857142857143</v>
      </c>
      <c r="G3188">
        <v>1.11392811296534</v>
      </c>
      <c r="H3188" t="s">
        <v>83</v>
      </c>
    </row>
    <row r="3189" spans="1:8" x14ac:dyDescent="0.25">
      <c r="A3189" s="1">
        <v>44317</v>
      </c>
      <c r="B3189" t="s">
        <v>89</v>
      </c>
      <c r="C3189" t="s">
        <v>9</v>
      </c>
      <c r="D3189">
        <v>327</v>
      </c>
      <c r="E3189">
        <v>471.38095238095201</v>
      </c>
      <c r="F3189">
        <v>-144.38095238095201</v>
      </c>
      <c r="G3189">
        <v>-0.30629356500656602</v>
      </c>
      <c r="H3189" t="s">
        <v>83</v>
      </c>
    </row>
    <row r="3190" spans="1:8" x14ac:dyDescent="0.25">
      <c r="A3190" s="1">
        <v>44317</v>
      </c>
      <c r="B3190" t="s">
        <v>89</v>
      </c>
      <c r="C3190" t="s">
        <v>10</v>
      </c>
      <c r="D3190">
        <v>38</v>
      </c>
      <c r="E3190">
        <v>57.904761904761898</v>
      </c>
      <c r="F3190">
        <v>-19.904761904761902</v>
      </c>
      <c r="G3190">
        <v>-0.34375</v>
      </c>
      <c r="H3190" t="s">
        <v>83</v>
      </c>
    </row>
    <row r="3191" spans="1:8" x14ac:dyDescent="0.25">
      <c r="A3191" s="1">
        <v>44317</v>
      </c>
      <c r="B3191" t="s">
        <v>89</v>
      </c>
      <c r="C3191" t="s">
        <v>11</v>
      </c>
      <c r="D3191">
        <v>102</v>
      </c>
      <c r="E3191">
        <v>151.09523809523799</v>
      </c>
      <c r="F3191">
        <v>-49.095238095238102</v>
      </c>
      <c r="G3191">
        <v>-0.32492908919004099</v>
      </c>
      <c r="H3191" t="s">
        <v>83</v>
      </c>
    </row>
    <row r="3192" spans="1:8" x14ac:dyDescent="0.25">
      <c r="A3192" s="1">
        <v>44317</v>
      </c>
      <c r="B3192" t="s">
        <v>89</v>
      </c>
      <c r="C3192" t="s">
        <v>12</v>
      </c>
      <c r="D3192">
        <v>64</v>
      </c>
      <c r="E3192">
        <v>88.6666666666667</v>
      </c>
      <c r="F3192">
        <v>-24.6666666666667</v>
      </c>
      <c r="G3192">
        <v>-0.278195488721805</v>
      </c>
      <c r="H3192" t="s">
        <v>83</v>
      </c>
    </row>
    <row r="3193" spans="1:8" x14ac:dyDescent="0.25">
      <c r="A3193" s="1">
        <v>44317</v>
      </c>
      <c r="B3193" t="s">
        <v>89</v>
      </c>
      <c r="C3193" t="s">
        <v>13</v>
      </c>
      <c r="D3193">
        <v>508</v>
      </c>
      <c r="E3193">
        <v>219.857142857143</v>
      </c>
      <c r="F3193">
        <v>288.142857142857</v>
      </c>
      <c r="G3193">
        <v>1.3105912930474299</v>
      </c>
      <c r="H3193" t="s">
        <v>83</v>
      </c>
    </row>
    <row r="3194" spans="1:8" x14ac:dyDescent="0.25">
      <c r="A3194" s="1">
        <v>44317</v>
      </c>
      <c r="B3194" t="s">
        <v>90</v>
      </c>
      <c r="C3194" t="s">
        <v>9</v>
      </c>
      <c r="D3194">
        <v>46</v>
      </c>
      <c r="E3194">
        <v>77.809523809523796</v>
      </c>
      <c r="F3194">
        <v>-31.8095238095238</v>
      </c>
      <c r="G3194">
        <v>-0.408812729498164</v>
      </c>
      <c r="H3194" t="s">
        <v>83</v>
      </c>
    </row>
    <row r="3195" spans="1:8" x14ac:dyDescent="0.25">
      <c r="A3195" s="1">
        <v>44317</v>
      </c>
      <c r="B3195" t="s">
        <v>90</v>
      </c>
      <c r="C3195" t="s">
        <v>10</v>
      </c>
      <c r="D3195">
        <v>60</v>
      </c>
      <c r="E3195">
        <v>69.6666666666667</v>
      </c>
      <c r="F3195">
        <v>-9.6666666666666696</v>
      </c>
      <c r="G3195">
        <v>-0.13875598086124399</v>
      </c>
      <c r="H3195" t="s">
        <v>83</v>
      </c>
    </row>
    <row r="3196" spans="1:8" x14ac:dyDescent="0.25">
      <c r="A3196" s="1">
        <v>44317</v>
      </c>
      <c r="B3196" t="s">
        <v>90</v>
      </c>
      <c r="C3196" t="s">
        <v>11</v>
      </c>
      <c r="D3196">
        <v>63</v>
      </c>
      <c r="E3196">
        <v>86.857142857142904</v>
      </c>
      <c r="F3196">
        <v>-23.8571428571429</v>
      </c>
      <c r="G3196">
        <v>-0.27467105263157898</v>
      </c>
      <c r="H3196" t="s">
        <v>83</v>
      </c>
    </row>
    <row r="3197" spans="1:8" x14ac:dyDescent="0.25">
      <c r="A3197" s="1">
        <v>44317</v>
      </c>
      <c r="B3197" t="s">
        <v>90</v>
      </c>
      <c r="C3197" t="s">
        <v>12</v>
      </c>
      <c r="D3197">
        <v>145</v>
      </c>
      <c r="E3197">
        <v>245.19047619047601</v>
      </c>
      <c r="F3197">
        <v>-100.19047619047601</v>
      </c>
      <c r="G3197">
        <v>-0.40862303359875701</v>
      </c>
      <c r="H3197" t="s">
        <v>83</v>
      </c>
    </row>
    <row r="3198" spans="1:8" x14ac:dyDescent="0.25">
      <c r="A3198" s="1">
        <v>44317</v>
      </c>
      <c r="B3198" t="s">
        <v>90</v>
      </c>
      <c r="C3198" t="s">
        <v>13</v>
      </c>
      <c r="D3198">
        <v>656</v>
      </c>
      <c r="E3198">
        <v>498.52380952380997</v>
      </c>
      <c r="F3198">
        <v>157.47619047619</v>
      </c>
      <c r="G3198">
        <v>0.315884993791193</v>
      </c>
      <c r="H3198" t="s">
        <v>83</v>
      </c>
    </row>
    <row r="3199" spans="1:8" x14ac:dyDescent="0.25">
      <c r="A3199" s="1">
        <v>44317</v>
      </c>
      <c r="B3199" t="s">
        <v>92</v>
      </c>
      <c r="C3199" t="s">
        <v>9</v>
      </c>
      <c r="D3199">
        <v>552</v>
      </c>
      <c r="E3199">
        <v>494.90476190476198</v>
      </c>
      <c r="F3199">
        <v>57.095238095238102</v>
      </c>
      <c r="G3199">
        <v>0.11536611180602301</v>
      </c>
      <c r="H3199" t="s">
        <v>83</v>
      </c>
    </row>
    <row r="3200" spans="1:8" x14ac:dyDescent="0.25">
      <c r="A3200" s="1">
        <v>44317</v>
      </c>
      <c r="B3200" t="s">
        <v>92</v>
      </c>
      <c r="C3200" t="s">
        <v>10</v>
      </c>
      <c r="D3200">
        <v>184</v>
      </c>
      <c r="E3200">
        <v>215.333333333333</v>
      </c>
      <c r="F3200">
        <v>-31.3333333333333</v>
      </c>
      <c r="G3200">
        <v>-0.14551083591331301</v>
      </c>
      <c r="H3200" t="s">
        <v>83</v>
      </c>
    </row>
    <row r="3201" spans="1:8" x14ac:dyDescent="0.25">
      <c r="A3201" s="1">
        <v>44317</v>
      </c>
      <c r="B3201" t="s">
        <v>92</v>
      </c>
      <c r="C3201" t="s">
        <v>11</v>
      </c>
      <c r="D3201">
        <v>539</v>
      </c>
      <c r="E3201">
        <v>596.23809523809496</v>
      </c>
      <c r="F3201">
        <v>-57.238095238095298</v>
      </c>
      <c r="G3201">
        <v>-9.5998722146793503E-2</v>
      </c>
      <c r="H3201" t="s">
        <v>83</v>
      </c>
    </row>
    <row r="3202" spans="1:8" x14ac:dyDescent="0.25">
      <c r="A3202" s="1">
        <v>44317</v>
      </c>
      <c r="B3202" t="s">
        <v>92</v>
      </c>
      <c r="C3202" t="s">
        <v>12</v>
      </c>
      <c r="D3202">
        <v>1164</v>
      </c>
      <c r="E3202">
        <v>1222.3333333333301</v>
      </c>
      <c r="F3202">
        <v>-58.3333333333333</v>
      </c>
      <c r="G3202">
        <v>-4.7722934278701903E-2</v>
      </c>
      <c r="H3202" t="s">
        <v>83</v>
      </c>
    </row>
    <row r="3203" spans="1:8" x14ac:dyDescent="0.25">
      <c r="A3203" s="1">
        <v>44317</v>
      </c>
      <c r="B3203" t="s">
        <v>92</v>
      </c>
      <c r="C3203" t="s">
        <v>13</v>
      </c>
      <c r="D3203">
        <v>335</v>
      </c>
      <c r="E3203">
        <v>204.47619047619</v>
      </c>
      <c r="F3203">
        <v>130.52380952381</v>
      </c>
      <c r="G3203">
        <v>0.63833255705635805</v>
      </c>
      <c r="H3203" t="s">
        <v>83</v>
      </c>
    </row>
    <row r="3204" spans="1:8" x14ac:dyDescent="0.25">
      <c r="A3204" s="1">
        <v>44317</v>
      </c>
      <c r="B3204" t="s">
        <v>93</v>
      </c>
      <c r="C3204" t="s">
        <v>9</v>
      </c>
      <c r="D3204">
        <v>473</v>
      </c>
      <c r="E3204">
        <v>524.76190476190504</v>
      </c>
      <c r="F3204">
        <v>-51.761904761904802</v>
      </c>
      <c r="G3204">
        <v>-9.8638838475499202E-2</v>
      </c>
      <c r="H3204" t="s">
        <v>83</v>
      </c>
    </row>
    <row r="3205" spans="1:8" x14ac:dyDescent="0.25">
      <c r="A3205" s="1">
        <v>44317</v>
      </c>
      <c r="B3205" t="s">
        <v>93</v>
      </c>
      <c r="C3205" t="s">
        <v>10</v>
      </c>
      <c r="D3205">
        <v>261</v>
      </c>
      <c r="E3205">
        <v>254.23809523809501</v>
      </c>
      <c r="F3205">
        <v>6.7619047619047601</v>
      </c>
      <c r="G3205">
        <v>2.65967409627271E-2</v>
      </c>
      <c r="H3205" t="s">
        <v>83</v>
      </c>
    </row>
    <row r="3206" spans="1:8" x14ac:dyDescent="0.25">
      <c r="A3206" s="1">
        <v>44317</v>
      </c>
      <c r="B3206" t="s">
        <v>93</v>
      </c>
      <c r="C3206" t="s">
        <v>11</v>
      </c>
      <c r="D3206">
        <v>21</v>
      </c>
      <c r="E3206">
        <v>41.619047619047599</v>
      </c>
      <c r="F3206">
        <v>-20.619047619047599</v>
      </c>
      <c r="G3206">
        <v>-0.49542334096109802</v>
      </c>
      <c r="H3206" t="s">
        <v>83</v>
      </c>
    </row>
    <row r="3207" spans="1:8" x14ac:dyDescent="0.25">
      <c r="A3207" s="1">
        <v>44317</v>
      </c>
      <c r="B3207" t="s">
        <v>93</v>
      </c>
      <c r="C3207" t="s">
        <v>12</v>
      </c>
      <c r="D3207">
        <v>14</v>
      </c>
      <c r="E3207">
        <v>9.0476190476190492</v>
      </c>
      <c r="F3207">
        <v>4.9523809523809499</v>
      </c>
      <c r="G3207">
        <v>0.54736842105263195</v>
      </c>
      <c r="H3207" t="s">
        <v>83</v>
      </c>
    </row>
    <row r="3208" spans="1:8" x14ac:dyDescent="0.25">
      <c r="A3208" s="1">
        <v>44317</v>
      </c>
      <c r="B3208" t="s">
        <v>93</v>
      </c>
      <c r="C3208" t="s">
        <v>13</v>
      </c>
      <c r="D3208">
        <v>254</v>
      </c>
      <c r="E3208">
        <v>278.66666666666703</v>
      </c>
      <c r="F3208">
        <v>-24.6666666666667</v>
      </c>
      <c r="G3208">
        <v>-8.8516746411483299E-2</v>
      </c>
      <c r="H3208" t="s">
        <v>83</v>
      </c>
    </row>
    <row r="3209" spans="1:8" x14ac:dyDescent="0.25">
      <c r="A3209" s="1">
        <v>44317</v>
      </c>
      <c r="B3209" t="s">
        <v>94</v>
      </c>
      <c r="C3209" t="s">
        <v>9</v>
      </c>
      <c r="D3209">
        <v>31</v>
      </c>
      <c r="E3209">
        <v>47.952380952380999</v>
      </c>
      <c r="F3209">
        <v>-16.952380952380999</v>
      </c>
      <c r="G3209">
        <v>-0.353525322740814</v>
      </c>
      <c r="H3209" t="s">
        <v>83</v>
      </c>
    </row>
    <row r="3210" spans="1:8" x14ac:dyDescent="0.25">
      <c r="A3210" s="1">
        <v>44317</v>
      </c>
      <c r="B3210" t="s">
        <v>94</v>
      </c>
      <c r="C3210" t="s">
        <v>10</v>
      </c>
      <c r="D3210">
        <v>129</v>
      </c>
      <c r="E3210">
        <v>136.61904761904799</v>
      </c>
      <c r="F3210">
        <v>-7.6190476190476204</v>
      </c>
      <c r="G3210">
        <v>-5.5768560474032801E-2</v>
      </c>
      <c r="H3210" t="s">
        <v>83</v>
      </c>
    </row>
    <row r="3211" spans="1:8" x14ac:dyDescent="0.25">
      <c r="A3211" s="1">
        <v>44317</v>
      </c>
      <c r="B3211" t="s">
        <v>94</v>
      </c>
      <c r="C3211" t="s">
        <v>11</v>
      </c>
      <c r="D3211">
        <v>170</v>
      </c>
      <c r="E3211">
        <v>197.23809523809501</v>
      </c>
      <c r="F3211">
        <v>-27.238095238095202</v>
      </c>
      <c r="G3211">
        <v>-0.13809753742153499</v>
      </c>
      <c r="H3211" t="s">
        <v>83</v>
      </c>
    </row>
    <row r="3212" spans="1:8" x14ac:dyDescent="0.25">
      <c r="A3212" s="1">
        <v>44317</v>
      </c>
      <c r="B3212" t="s">
        <v>94</v>
      </c>
      <c r="C3212" t="s">
        <v>12</v>
      </c>
      <c r="D3212">
        <v>264</v>
      </c>
      <c r="E3212">
        <v>285</v>
      </c>
      <c r="F3212">
        <v>-21</v>
      </c>
      <c r="G3212">
        <v>-7.3684210526315796E-2</v>
      </c>
      <c r="H3212" t="s">
        <v>83</v>
      </c>
    </row>
    <row r="3213" spans="1:8" x14ac:dyDescent="0.25">
      <c r="A3213" s="1">
        <v>44317</v>
      </c>
      <c r="B3213" t="s">
        <v>94</v>
      </c>
      <c r="C3213" t="s">
        <v>13</v>
      </c>
      <c r="D3213">
        <v>366</v>
      </c>
      <c r="E3213">
        <v>275.04761904761898</v>
      </c>
      <c r="F3213">
        <v>90.952380952381006</v>
      </c>
      <c r="G3213">
        <v>0.330678670360111</v>
      </c>
      <c r="H3213" t="s">
        <v>83</v>
      </c>
    </row>
    <row r="3214" spans="1:8" x14ac:dyDescent="0.25">
      <c r="A3214" s="1">
        <v>44317</v>
      </c>
      <c r="B3214" t="s">
        <v>95</v>
      </c>
      <c r="C3214" t="s">
        <v>9</v>
      </c>
      <c r="D3214">
        <v>733</v>
      </c>
      <c r="E3214">
        <v>896.61904761904805</v>
      </c>
      <c r="F3214">
        <v>-163.61904761904799</v>
      </c>
      <c r="G3214">
        <v>-0.18248446545222799</v>
      </c>
      <c r="H3214" t="s">
        <v>83</v>
      </c>
    </row>
    <row r="3215" spans="1:8" x14ac:dyDescent="0.25">
      <c r="A3215" s="1">
        <v>44317</v>
      </c>
      <c r="B3215" t="s">
        <v>95</v>
      </c>
      <c r="C3215" t="s">
        <v>10</v>
      </c>
      <c r="D3215">
        <v>321</v>
      </c>
      <c r="E3215">
        <v>404.42857142857099</v>
      </c>
      <c r="F3215">
        <v>-83.428571428571402</v>
      </c>
      <c r="G3215">
        <v>-0.20628753090780599</v>
      </c>
      <c r="H3215" t="s">
        <v>83</v>
      </c>
    </row>
    <row r="3216" spans="1:8" x14ac:dyDescent="0.25">
      <c r="A3216" s="1">
        <v>44317</v>
      </c>
      <c r="B3216" t="s">
        <v>95</v>
      </c>
      <c r="C3216" t="s">
        <v>11</v>
      </c>
      <c r="D3216">
        <v>571</v>
      </c>
      <c r="E3216">
        <v>734.66666666666697</v>
      </c>
      <c r="F3216">
        <v>-163.666666666667</v>
      </c>
      <c r="G3216">
        <v>-0.22277676950998199</v>
      </c>
      <c r="H3216" t="s">
        <v>83</v>
      </c>
    </row>
    <row r="3217" spans="1:8" x14ac:dyDescent="0.25">
      <c r="A3217" s="1">
        <v>44317</v>
      </c>
      <c r="B3217" t="s">
        <v>95</v>
      </c>
      <c r="C3217" t="s">
        <v>12</v>
      </c>
      <c r="D3217">
        <v>436</v>
      </c>
      <c r="E3217">
        <v>407.142857142857</v>
      </c>
      <c r="F3217">
        <v>28.857142857142801</v>
      </c>
      <c r="G3217">
        <v>7.0877192982456094E-2</v>
      </c>
      <c r="H3217" t="s">
        <v>83</v>
      </c>
    </row>
    <row r="3218" spans="1:8" x14ac:dyDescent="0.25">
      <c r="A3218" s="1">
        <v>44317</v>
      </c>
      <c r="B3218" t="s">
        <v>95</v>
      </c>
      <c r="C3218" t="s">
        <v>13</v>
      </c>
      <c r="D3218">
        <v>929</v>
      </c>
      <c r="E3218">
        <v>890.28571428571399</v>
      </c>
      <c r="F3218">
        <v>38.714285714285701</v>
      </c>
      <c r="G3218">
        <v>4.34852374839537E-2</v>
      </c>
      <c r="H3218" t="s">
        <v>83</v>
      </c>
    </row>
    <row r="3219" spans="1:8" x14ac:dyDescent="0.25">
      <c r="A3219" s="1">
        <v>44317</v>
      </c>
      <c r="B3219" t="s">
        <v>96</v>
      </c>
      <c r="C3219" t="s">
        <v>9</v>
      </c>
      <c r="D3219">
        <v>40</v>
      </c>
      <c r="E3219">
        <v>33.476190476190503</v>
      </c>
      <c r="F3219">
        <v>6.5238095238095299</v>
      </c>
      <c r="G3219">
        <v>0.19487908961593201</v>
      </c>
      <c r="H3219" t="s">
        <v>83</v>
      </c>
    </row>
    <row r="3220" spans="1:8" x14ac:dyDescent="0.25">
      <c r="A3220" s="1">
        <v>44317</v>
      </c>
      <c r="B3220" t="s">
        <v>96</v>
      </c>
      <c r="C3220" t="s">
        <v>10</v>
      </c>
      <c r="D3220">
        <v>43</v>
      </c>
      <c r="E3220">
        <v>51.571428571428598</v>
      </c>
      <c r="F3220">
        <v>-8.5714285714285694</v>
      </c>
      <c r="G3220">
        <v>-0.16620498614958401</v>
      </c>
      <c r="H3220" t="s">
        <v>83</v>
      </c>
    </row>
    <row r="3221" spans="1:8" x14ac:dyDescent="0.25">
      <c r="A3221" s="1">
        <v>44317</v>
      </c>
      <c r="B3221" t="s">
        <v>96</v>
      </c>
      <c r="C3221" t="s">
        <v>11</v>
      </c>
      <c r="D3221">
        <v>44</v>
      </c>
      <c r="E3221">
        <v>72.380952380952394</v>
      </c>
      <c r="F3221">
        <v>-28.380952380952401</v>
      </c>
      <c r="G3221">
        <v>-0.39210526315789501</v>
      </c>
      <c r="H3221" t="s">
        <v>83</v>
      </c>
    </row>
    <row r="3222" spans="1:8" x14ac:dyDescent="0.25">
      <c r="A3222" s="1">
        <v>44317</v>
      </c>
      <c r="B3222" t="s">
        <v>96</v>
      </c>
      <c r="C3222" t="s">
        <v>12</v>
      </c>
      <c r="D3222">
        <v>193</v>
      </c>
      <c r="E3222">
        <v>196.333333333333</v>
      </c>
      <c r="F3222">
        <v>-3.3333333333333401</v>
      </c>
      <c r="G3222">
        <v>-1.6977928692699502E-2</v>
      </c>
      <c r="H3222" t="s">
        <v>83</v>
      </c>
    </row>
    <row r="3223" spans="1:8" x14ac:dyDescent="0.25">
      <c r="A3223" s="1">
        <v>44317</v>
      </c>
      <c r="B3223" t="s">
        <v>96</v>
      </c>
      <c r="C3223" t="s">
        <v>13</v>
      </c>
      <c r="D3223">
        <v>274</v>
      </c>
      <c r="E3223">
        <v>231.61904761904799</v>
      </c>
      <c r="F3223">
        <v>42.380952380952401</v>
      </c>
      <c r="G3223">
        <v>0.18297697368421101</v>
      </c>
      <c r="H3223" t="s">
        <v>83</v>
      </c>
    </row>
    <row r="3224" spans="1:8" x14ac:dyDescent="0.25">
      <c r="A3224" s="1">
        <v>44317</v>
      </c>
      <c r="B3224" t="s">
        <v>97</v>
      </c>
      <c r="C3224" t="s">
        <v>9</v>
      </c>
      <c r="D3224">
        <v>369</v>
      </c>
      <c r="E3224">
        <v>373.66666666666703</v>
      </c>
      <c r="F3224">
        <v>-4.6666666666666901</v>
      </c>
      <c r="G3224">
        <v>-1.2488849241748499E-2</v>
      </c>
      <c r="H3224" t="s">
        <v>83</v>
      </c>
    </row>
    <row r="3225" spans="1:8" x14ac:dyDescent="0.25">
      <c r="A3225" s="1">
        <v>44317</v>
      </c>
      <c r="B3225" t="s">
        <v>97</v>
      </c>
      <c r="C3225" t="s">
        <v>10</v>
      </c>
      <c r="D3225">
        <v>169</v>
      </c>
      <c r="E3225">
        <v>171.90476190476201</v>
      </c>
      <c r="F3225">
        <v>-2.9047619047619002</v>
      </c>
      <c r="G3225">
        <v>-1.6897506925207698E-2</v>
      </c>
      <c r="H3225" t="s">
        <v>83</v>
      </c>
    </row>
    <row r="3226" spans="1:8" x14ac:dyDescent="0.25">
      <c r="A3226" s="1">
        <v>44317</v>
      </c>
      <c r="B3226" t="s">
        <v>97</v>
      </c>
      <c r="C3226" t="s">
        <v>11</v>
      </c>
      <c r="D3226">
        <v>142</v>
      </c>
      <c r="E3226">
        <v>144.76190476190499</v>
      </c>
      <c r="F3226">
        <v>-2.7619047619047601</v>
      </c>
      <c r="G3226">
        <v>-1.9078947368421001E-2</v>
      </c>
      <c r="H3226" t="s">
        <v>83</v>
      </c>
    </row>
    <row r="3227" spans="1:8" x14ac:dyDescent="0.25">
      <c r="A3227" s="1">
        <v>44317</v>
      </c>
      <c r="B3227" t="s">
        <v>97</v>
      </c>
      <c r="C3227" t="s">
        <v>12</v>
      </c>
      <c r="D3227">
        <v>77</v>
      </c>
      <c r="E3227">
        <v>93.190476190476204</v>
      </c>
      <c r="F3227">
        <v>-16.1904761904762</v>
      </c>
      <c r="G3227">
        <v>-0.173735309146653</v>
      </c>
      <c r="H3227" t="s">
        <v>83</v>
      </c>
    </row>
    <row r="3228" spans="1:8" x14ac:dyDescent="0.25">
      <c r="A3228" s="1">
        <v>44317</v>
      </c>
      <c r="B3228" t="s">
        <v>97</v>
      </c>
      <c r="C3228" t="s">
        <v>13</v>
      </c>
      <c r="D3228">
        <v>712</v>
      </c>
      <c r="E3228">
        <v>595.33333333333303</v>
      </c>
      <c r="F3228">
        <v>116.666666666667</v>
      </c>
      <c r="G3228">
        <v>0.19596864501679701</v>
      </c>
      <c r="H3228" t="s">
        <v>83</v>
      </c>
    </row>
    <row r="3229" spans="1:8" x14ac:dyDescent="0.25">
      <c r="A3229" s="1">
        <v>44348</v>
      </c>
      <c r="B3229" t="s">
        <v>81</v>
      </c>
      <c r="C3229" t="s">
        <v>9</v>
      </c>
      <c r="D3229">
        <v>3848</v>
      </c>
      <c r="E3229">
        <v>4987.3999999999996</v>
      </c>
      <c r="F3229">
        <v>-1139.4000000000001</v>
      </c>
      <c r="G3229">
        <v>-0.22845570838513099</v>
      </c>
      <c r="H3229" t="s">
        <v>83</v>
      </c>
    </row>
    <row r="3230" spans="1:8" x14ac:dyDescent="0.25">
      <c r="A3230" s="1">
        <v>44348</v>
      </c>
      <c r="B3230" t="s">
        <v>81</v>
      </c>
      <c r="C3230" t="s">
        <v>10</v>
      </c>
      <c r="D3230">
        <v>2519</v>
      </c>
      <c r="E3230">
        <v>3428.7</v>
      </c>
      <c r="F3230">
        <v>-909.7</v>
      </c>
      <c r="G3230">
        <v>-0.26531921719602197</v>
      </c>
      <c r="H3230" t="s">
        <v>83</v>
      </c>
    </row>
    <row r="3231" spans="1:8" x14ac:dyDescent="0.25">
      <c r="A3231" s="1">
        <v>44348</v>
      </c>
      <c r="B3231" t="s">
        <v>81</v>
      </c>
      <c r="C3231" t="s">
        <v>11</v>
      </c>
      <c r="D3231">
        <v>2582</v>
      </c>
      <c r="E3231">
        <v>3364.9</v>
      </c>
      <c r="F3231">
        <v>-782.9</v>
      </c>
      <c r="G3231">
        <v>-0.23266664685429</v>
      </c>
      <c r="H3231" t="s">
        <v>83</v>
      </c>
    </row>
    <row r="3232" spans="1:8" x14ac:dyDescent="0.25">
      <c r="A3232" s="1">
        <v>44348</v>
      </c>
      <c r="B3232" t="s">
        <v>81</v>
      </c>
      <c r="C3232" t="s">
        <v>12</v>
      </c>
      <c r="D3232">
        <v>2768</v>
      </c>
      <c r="E3232">
        <v>3357.2</v>
      </c>
      <c r="F3232">
        <v>-589.20000000000005</v>
      </c>
      <c r="G3232">
        <v>-0.175503395686882</v>
      </c>
      <c r="H3232" t="s">
        <v>83</v>
      </c>
    </row>
    <row r="3233" spans="1:8" x14ac:dyDescent="0.25">
      <c r="A3233" s="1">
        <v>44348</v>
      </c>
      <c r="B3233" t="s">
        <v>81</v>
      </c>
      <c r="C3233" t="s">
        <v>13</v>
      </c>
      <c r="D3233">
        <v>7020</v>
      </c>
      <c r="E3233">
        <v>5225</v>
      </c>
      <c r="F3233">
        <v>1795</v>
      </c>
      <c r="G3233">
        <v>0.34354066985645898</v>
      </c>
      <c r="H3233" t="s">
        <v>83</v>
      </c>
    </row>
    <row r="3234" spans="1:8" x14ac:dyDescent="0.25">
      <c r="A3234" s="1">
        <v>44348</v>
      </c>
      <c r="B3234" t="s">
        <v>86</v>
      </c>
      <c r="C3234" t="s">
        <v>9</v>
      </c>
      <c r="D3234">
        <v>837</v>
      </c>
      <c r="E3234">
        <v>1197.9000000000001</v>
      </c>
      <c r="F3234">
        <v>-360.9</v>
      </c>
      <c r="G3234">
        <v>-0.30127723516153299</v>
      </c>
      <c r="H3234" t="s">
        <v>83</v>
      </c>
    </row>
    <row r="3235" spans="1:8" x14ac:dyDescent="0.25">
      <c r="A3235" s="1">
        <v>44348</v>
      </c>
      <c r="B3235" t="s">
        <v>86</v>
      </c>
      <c r="C3235" t="s">
        <v>10</v>
      </c>
      <c r="D3235">
        <v>848</v>
      </c>
      <c r="E3235">
        <v>1202.3</v>
      </c>
      <c r="F3235">
        <v>-354.3</v>
      </c>
      <c r="G3235">
        <v>-0.29468518672544303</v>
      </c>
      <c r="H3235" t="s">
        <v>83</v>
      </c>
    </row>
    <row r="3236" spans="1:8" x14ac:dyDescent="0.25">
      <c r="A3236" s="1">
        <v>44348</v>
      </c>
      <c r="B3236" t="s">
        <v>86</v>
      </c>
      <c r="C3236" t="s">
        <v>11</v>
      </c>
      <c r="D3236">
        <v>174</v>
      </c>
      <c r="E3236">
        <v>281.60000000000002</v>
      </c>
      <c r="F3236">
        <v>-107.6</v>
      </c>
      <c r="G3236">
        <v>-0.38210227272727298</v>
      </c>
      <c r="H3236" t="s">
        <v>83</v>
      </c>
    </row>
    <row r="3237" spans="1:8" x14ac:dyDescent="0.25">
      <c r="A3237" s="1">
        <v>44348</v>
      </c>
      <c r="B3237" t="s">
        <v>86</v>
      </c>
      <c r="C3237" t="s">
        <v>12</v>
      </c>
      <c r="D3237">
        <v>94</v>
      </c>
      <c r="E3237">
        <v>102.3</v>
      </c>
      <c r="F3237">
        <v>-8.3000000000000096</v>
      </c>
      <c r="G3237">
        <v>-8.1133919843597399E-2</v>
      </c>
      <c r="H3237" t="s">
        <v>83</v>
      </c>
    </row>
    <row r="3238" spans="1:8" x14ac:dyDescent="0.25">
      <c r="A3238" s="1">
        <v>44348</v>
      </c>
      <c r="B3238" t="s">
        <v>86</v>
      </c>
      <c r="C3238" t="s">
        <v>13</v>
      </c>
      <c r="D3238">
        <v>1670</v>
      </c>
      <c r="E3238">
        <v>917.4</v>
      </c>
      <c r="F3238">
        <v>752.6</v>
      </c>
      <c r="G3238">
        <v>0.82036189230433798</v>
      </c>
      <c r="H3238" t="s">
        <v>83</v>
      </c>
    </row>
    <row r="3239" spans="1:8" x14ac:dyDescent="0.25">
      <c r="A3239" s="1">
        <v>44348</v>
      </c>
      <c r="B3239" t="s">
        <v>87</v>
      </c>
      <c r="C3239" t="s">
        <v>9</v>
      </c>
      <c r="D3239">
        <v>427</v>
      </c>
      <c r="E3239">
        <v>490.6</v>
      </c>
      <c r="F3239">
        <v>-63.6</v>
      </c>
      <c r="G3239">
        <v>-0.129637178964533</v>
      </c>
      <c r="H3239" t="s">
        <v>83</v>
      </c>
    </row>
    <row r="3240" spans="1:8" x14ac:dyDescent="0.25">
      <c r="A3240" s="1">
        <v>44348</v>
      </c>
      <c r="B3240" t="s">
        <v>87</v>
      </c>
      <c r="C3240" t="s">
        <v>10</v>
      </c>
      <c r="D3240">
        <v>469</v>
      </c>
      <c r="E3240">
        <v>697.4</v>
      </c>
      <c r="F3240">
        <v>-228.4</v>
      </c>
      <c r="G3240">
        <v>-0.32750215084599998</v>
      </c>
      <c r="H3240" t="s">
        <v>83</v>
      </c>
    </row>
    <row r="3241" spans="1:8" x14ac:dyDescent="0.25">
      <c r="A3241" s="1">
        <v>44348</v>
      </c>
      <c r="B3241" t="s">
        <v>87</v>
      </c>
      <c r="C3241" t="s">
        <v>11</v>
      </c>
      <c r="D3241">
        <v>725</v>
      </c>
      <c r="E3241">
        <v>839.3</v>
      </c>
      <c r="F3241">
        <v>-114.3</v>
      </c>
      <c r="G3241">
        <v>-0.13618491600143001</v>
      </c>
      <c r="H3241" t="s">
        <v>83</v>
      </c>
    </row>
    <row r="3242" spans="1:8" x14ac:dyDescent="0.25">
      <c r="A3242" s="1">
        <v>44348</v>
      </c>
      <c r="B3242" t="s">
        <v>87</v>
      </c>
      <c r="C3242" t="s">
        <v>12</v>
      </c>
      <c r="D3242">
        <v>390</v>
      </c>
      <c r="E3242">
        <v>474.1</v>
      </c>
      <c r="F3242">
        <v>-84.1</v>
      </c>
      <c r="G3242">
        <v>-0.17738873655347001</v>
      </c>
      <c r="H3242" t="s">
        <v>83</v>
      </c>
    </row>
    <row r="3243" spans="1:8" x14ac:dyDescent="0.25">
      <c r="A3243" s="1">
        <v>44348</v>
      </c>
      <c r="B3243" t="s">
        <v>87</v>
      </c>
      <c r="C3243" t="s">
        <v>13</v>
      </c>
      <c r="D3243">
        <v>959</v>
      </c>
      <c r="E3243">
        <v>535.70000000000005</v>
      </c>
      <c r="F3243">
        <v>423.3</v>
      </c>
      <c r="G3243">
        <v>0.79018107149523997</v>
      </c>
      <c r="H3243" t="s">
        <v>83</v>
      </c>
    </row>
    <row r="3244" spans="1:8" x14ac:dyDescent="0.25">
      <c r="A3244" s="1">
        <v>44348</v>
      </c>
      <c r="B3244" t="s">
        <v>89</v>
      </c>
      <c r="C3244" t="s">
        <v>9</v>
      </c>
      <c r="D3244">
        <v>282</v>
      </c>
      <c r="E3244">
        <v>508.2</v>
      </c>
      <c r="F3244">
        <v>-226.2</v>
      </c>
      <c r="G3244">
        <v>-0.44510035419126298</v>
      </c>
      <c r="H3244" t="s">
        <v>83</v>
      </c>
    </row>
    <row r="3245" spans="1:8" x14ac:dyDescent="0.25">
      <c r="A3245" s="1">
        <v>44348</v>
      </c>
      <c r="B3245" t="s">
        <v>89</v>
      </c>
      <c r="C3245" t="s">
        <v>10</v>
      </c>
      <c r="D3245">
        <v>28</v>
      </c>
      <c r="E3245">
        <v>62.7</v>
      </c>
      <c r="F3245">
        <v>-34.700000000000003</v>
      </c>
      <c r="G3245">
        <v>-0.55342902711323805</v>
      </c>
      <c r="H3245" t="s">
        <v>83</v>
      </c>
    </row>
    <row r="3246" spans="1:8" x14ac:dyDescent="0.25">
      <c r="A3246" s="1">
        <v>44348</v>
      </c>
      <c r="B3246" t="s">
        <v>89</v>
      </c>
      <c r="C3246" t="s">
        <v>11</v>
      </c>
      <c r="D3246">
        <v>83</v>
      </c>
      <c r="E3246">
        <v>165</v>
      </c>
      <c r="F3246">
        <v>-82</v>
      </c>
      <c r="G3246">
        <v>-0.49696969696969701</v>
      </c>
      <c r="H3246" t="s">
        <v>83</v>
      </c>
    </row>
    <row r="3247" spans="1:8" x14ac:dyDescent="0.25">
      <c r="A3247" s="1">
        <v>44348</v>
      </c>
      <c r="B3247" t="s">
        <v>89</v>
      </c>
      <c r="C3247" t="s">
        <v>12</v>
      </c>
      <c r="D3247">
        <v>59</v>
      </c>
      <c r="E3247">
        <v>102.3</v>
      </c>
      <c r="F3247">
        <v>-43.3</v>
      </c>
      <c r="G3247">
        <v>-0.423264907135875</v>
      </c>
      <c r="H3247" t="s">
        <v>83</v>
      </c>
    </row>
    <row r="3248" spans="1:8" x14ac:dyDescent="0.25">
      <c r="A3248" s="1">
        <v>44348</v>
      </c>
      <c r="B3248" t="s">
        <v>89</v>
      </c>
      <c r="C3248" t="s">
        <v>13</v>
      </c>
      <c r="D3248">
        <v>553</v>
      </c>
      <c r="E3248">
        <v>283.8</v>
      </c>
      <c r="F3248">
        <v>269.2</v>
      </c>
      <c r="G3248">
        <v>0.94855532064834402</v>
      </c>
      <c r="H3248" t="s">
        <v>83</v>
      </c>
    </row>
    <row r="3249" spans="1:8" x14ac:dyDescent="0.25">
      <c r="A3249" s="1">
        <v>44348</v>
      </c>
      <c r="B3249" t="s">
        <v>90</v>
      </c>
      <c r="C3249" t="s">
        <v>9</v>
      </c>
      <c r="D3249">
        <v>44</v>
      </c>
      <c r="E3249">
        <v>99</v>
      </c>
      <c r="F3249">
        <v>-55</v>
      </c>
      <c r="G3249">
        <v>-0.55555555555555602</v>
      </c>
      <c r="H3249" t="s">
        <v>83</v>
      </c>
    </row>
    <row r="3250" spans="1:8" x14ac:dyDescent="0.25">
      <c r="A3250" s="1">
        <v>44348</v>
      </c>
      <c r="B3250" t="s">
        <v>90</v>
      </c>
      <c r="C3250" t="s">
        <v>10</v>
      </c>
      <c r="D3250">
        <v>55</v>
      </c>
      <c r="E3250">
        <v>69.3</v>
      </c>
      <c r="F3250">
        <v>-14.3</v>
      </c>
      <c r="G3250">
        <v>-0.206349206349206</v>
      </c>
      <c r="H3250" t="s">
        <v>83</v>
      </c>
    </row>
    <row r="3251" spans="1:8" x14ac:dyDescent="0.25">
      <c r="A3251" s="1">
        <v>44348</v>
      </c>
      <c r="B3251" t="s">
        <v>90</v>
      </c>
      <c r="C3251" t="s">
        <v>11</v>
      </c>
      <c r="D3251">
        <v>67</v>
      </c>
      <c r="E3251">
        <v>92.4</v>
      </c>
      <c r="F3251">
        <v>-25.4</v>
      </c>
      <c r="G3251">
        <v>-0.27489177489177502</v>
      </c>
      <c r="H3251" t="s">
        <v>83</v>
      </c>
    </row>
    <row r="3252" spans="1:8" x14ac:dyDescent="0.25">
      <c r="A3252" s="1">
        <v>44348</v>
      </c>
      <c r="B3252" t="s">
        <v>90</v>
      </c>
      <c r="C3252" t="s">
        <v>12</v>
      </c>
      <c r="D3252">
        <v>129</v>
      </c>
      <c r="E3252">
        <v>212.3</v>
      </c>
      <c r="F3252">
        <v>-83.3</v>
      </c>
      <c r="G3252">
        <v>-0.392369288742346</v>
      </c>
      <c r="H3252" t="s">
        <v>83</v>
      </c>
    </row>
    <row r="3253" spans="1:8" x14ac:dyDescent="0.25">
      <c r="A3253" s="1">
        <v>44348</v>
      </c>
      <c r="B3253" t="s">
        <v>90</v>
      </c>
      <c r="C3253" t="s">
        <v>13</v>
      </c>
      <c r="D3253">
        <v>612</v>
      </c>
      <c r="E3253">
        <v>529.1</v>
      </c>
      <c r="F3253">
        <v>82.9</v>
      </c>
      <c r="G3253">
        <v>0.15668115668115701</v>
      </c>
      <c r="H3253" t="s">
        <v>83</v>
      </c>
    </row>
    <row r="3254" spans="1:8" x14ac:dyDescent="0.25">
      <c r="A3254" s="1">
        <v>44348</v>
      </c>
      <c r="B3254" t="s">
        <v>92</v>
      </c>
      <c r="C3254" t="s">
        <v>9</v>
      </c>
      <c r="D3254">
        <v>584</v>
      </c>
      <c r="E3254">
        <v>621.5</v>
      </c>
      <c r="F3254">
        <v>-37.5</v>
      </c>
      <c r="G3254">
        <v>-6.03378921962993E-2</v>
      </c>
      <c r="H3254" t="s">
        <v>83</v>
      </c>
    </row>
    <row r="3255" spans="1:8" x14ac:dyDescent="0.25">
      <c r="A3255" s="1">
        <v>44348</v>
      </c>
      <c r="B3255" t="s">
        <v>92</v>
      </c>
      <c r="C3255" t="s">
        <v>10</v>
      </c>
      <c r="D3255">
        <v>191</v>
      </c>
      <c r="E3255">
        <v>253</v>
      </c>
      <c r="F3255">
        <v>-62</v>
      </c>
      <c r="G3255">
        <v>-0.24505928853754899</v>
      </c>
      <c r="H3255" t="s">
        <v>83</v>
      </c>
    </row>
    <row r="3256" spans="1:8" x14ac:dyDescent="0.25">
      <c r="A3256" s="1">
        <v>44348</v>
      </c>
      <c r="B3256" t="s">
        <v>92</v>
      </c>
      <c r="C3256" t="s">
        <v>11</v>
      </c>
      <c r="D3256">
        <v>578</v>
      </c>
      <c r="E3256">
        <v>671</v>
      </c>
      <c r="F3256">
        <v>-93</v>
      </c>
      <c r="G3256">
        <v>-0.13859910581222101</v>
      </c>
      <c r="H3256" t="s">
        <v>83</v>
      </c>
    </row>
    <row r="3257" spans="1:8" x14ac:dyDescent="0.25">
      <c r="A3257" s="1">
        <v>44348</v>
      </c>
      <c r="B3257" t="s">
        <v>92</v>
      </c>
      <c r="C3257" t="s">
        <v>12</v>
      </c>
      <c r="D3257">
        <v>1197</v>
      </c>
      <c r="E3257">
        <v>1360.7</v>
      </c>
      <c r="F3257">
        <v>-163.69999999999999</v>
      </c>
      <c r="G3257">
        <v>-0.12030572499448799</v>
      </c>
      <c r="H3257" t="s">
        <v>83</v>
      </c>
    </row>
    <row r="3258" spans="1:8" x14ac:dyDescent="0.25">
      <c r="A3258" s="1">
        <v>44348</v>
      </c>
      <c r="B3258" t="s">
        <v>92</v>
      </c>
      <c r="C3258" t="s">
        <v>13</v>
      </c>
      <c r="D3258">
        <v>392</v>
      </c>
      <c r="E3258">
        <v>286</v>
      </c>
      <c r="F3258">
        <v>106</v>
      </c>
      <c r="G3258">
        <v>0.37062937062937101</v>
      </c>
      <c r="H3258" t="s">
        <v>83</v>
      </c>
    </row>
    <row r="3259" spans="1:8" x14ac:dyDescent="0.25">
      <c r="A3259" s="1">
        <v>44348</v>
      </c>
      <c r="B3259" t="s">
        <v>93</v>
      </c>
      <c r="C3259" t="s">
        <v>9</v>
      </c>
      <c r="D3259">
        <v>535</v>
      </c>
      <c r="E3259">
        <v>589.6</v>
      </c>
      <c r="F3259">
        <v>-54.6</v>
      </c>
      <c r="G3259">
        <v>-9.2605156037991895E-2</v>
      </c>
      <c r="H3259" t="s">
        <v>83</v>
      </c>
    </row>
    <row r="3260" spans="1:8" x14ac:dyDescent="0.25">
      <c r="A3260" s="1">
        <v>44348</v>
      </c>
      <c r="B3260" t="s">
        <v>93</v>
      </c>
      <c r="C3260" t="s">
        <v>10</v>
      </c>
      <c r="D3260">
        <v>282</v>
      </c>
      <c r="E3260">
        <v>266.2</v>
      </c>
      <c r="F3260">
        <v>15.8</v>
      </c>
      <c r="G3260">
        <v>5.9353869271224498E-2</v>
      </c>
      <c r="H3260" t="s">
        <v>83</v>
      </c>
    </row>
    <row r="3261" spans="1:8" x14ac:dyDescent="0.25">
      <c r="A3261" s="1">
        <v>44348</v>
      </c>
      <c r="B3261" t="s">
        <v>93</v>
      </c>
      <c r="C3261" t="s">
        <v>11</v>
      </c>
      <c r="D3261">
        <v>17</v>
      </c>
      <c r="E3261">
        <v>44</v>
      </c>
      <c r="F3261">
        <v>-27</v>
      </c>
      <c r="G3261">
        <v>-0.61363636363636398</v>
      </c>
      <c r="H3261" t="s">
        <v>83</v>
      </c>
    </row>
    <row r="3262" spans="1:8" x14ac:dyDescent="0.25">
      <c r="A3262" s="1">
        <v>44348</v>
      </c>
      <c r="B3262" t="s">
        <v>93</v>
      </c>
      <c r="C3262" t="s">
        <v>12</v>
      </c>
      <c r="D3262">
        <v>14</v>
      </c>
      <c r="E3262">
        <v>18.7</v>
      </c>
      <c r="F3262">
        <v>-4.7</v>
      </c>
      <c r="G3262">
        <v>-0.25133689839572199</v>
      </c>
      <c r="H3262" t="s">
        <v>83</v>
      </c>
    </row>
    <row r="3263" spans="1:8" x14ac:dyDescent="0.25">
      <c r="A3263" s="1">
        <v>44348</v>
      </c>
      <c r="B3263" t="s">
        <v>93</v>
      </c>
      <c r="C3263" t="s">
        <v>13</v>
      </c>
      <c r="D3263">
        <v>326</v>
      </c>
      <c r="E3263">
        <v>349.8</v>
      </c>
      <c r="F3263">
        <v>-23.8</v>
      </c>
      <c r="G3263">
        <v>-6.8038879359634097E-2</v>
      </c>
      <c r="H3263" t="s">
        <v>83</v>
      </c>
    </row>
    <row r="3264" spans="1:8" x14ac:dyDescent="0.25">
      <c r="A3264" s="1">
        <v>44348</v>
      </c>
      <c r="B3264" t="s">
        <v>94</v>
      </c>
      <c r="C3264" t="s">
        <v>9</v>
      </c>
      <c r="D3264">
        <v>19</v>
      </c>
      <c r="E3264">
        <v>56.1</v>
      </c>
      <c r="F3264">
        <v>-37.1</v>
      </c>
      <c r="G3264">
        <v>-0.66131907308377902</v>
      </c>
      <c r="H3264" t="s">
        <v>83</v>
      </c>
    </row>
    <row r="3265" spans="1:8" x14ac:dyDescent="0.25">
      <c r="A3265" s="1">
        <v>44348</v>
      </c>
      <c r="B3265" t="s">
        <v>94</v>
      </c>
      <c r="C3265" t="s">
        <v>10</v>
      </c>
      <c r="D3265">
        <v>107</v>
      </c>
      <c r="E3265">
        <v>178.2</v>
      </c>
      <c r="F3265">
        <v>-71.2</v>
      </c>
      <c r="G3265">
        <v>-0.39955106621773301</v>
      </c>
      <c r="H3265" t="s">
        <v>83</v>
      </c>
    </row>
    <row r="3266" spans="1:8" x14ac:dyDescent="0.25">
      <c r="A3266" s="1">
        <v>44348</v>
      </c>
      <c r="B3266" t="s">
        <v>94</v>
      </c>
      <c r="C3266" t="s">
        <v>11</v>
      </c>
      <c r="D3266">
        <v>162</v>
      </c>
      <c r="E3266">
        <v>178.2</v>
      </c>
      <c r="F3266">
        <v>-16.2</v>
      </c>
      <c r="G3266">
        <v>-9.0909090909090995E-2</v>
      </c>
      <c r="H3266" t="s">
        <v>83</v>
      </c>
    </row>
    <row r="3267" spans="1:8" x14ac:dyDescent="0.25">
      <c r="A3267" s="1">
        <v>44348</v>
      </c>
      <c r="B3267" t="s">
        <v>94</v>
      </c>
      <c r="C3267" t="s">
        <v>12</v>
      </c>
      <c r="D3267">
        <v>254</v>
      </c>
      <c r="E3267">
        <v>333.3</v>
      </c>
      <c r="F3267">
        <v>-79.3</v>
      </c>
      <c r="G3267">
        <v>-0.237923792379238</v>
      </c>
      <c r="H3267" t="s">
        <v>83</v>
      </c>
    </row>
    <row r="3268" spans="1:8" x14ac:dyDescent="0.25">
      <c r="A3268" s="1">
        <v>44348</v>
      </c>
      <c r="B3268" t="s">
        <v>94</v>
      </c>
      <c r="C3268" t="s">
        <v>13</v>
      </c>
      <c r="D3268">
        <v>374</v>
      </c>
      <c r="E3268">
        <v>326.7</v>
      </c>
      <c r="F3268">
        <v>47.3</v>
      </c>
      <c r="G3268">
        <v>0.14478114478114501</v>
      </c>
      <c r="H3268" t="s">
        <v>83</v>
      </c>
    </row>
    <row r="3269" spans="1:8" x14ac:dyDescent="0.25">
      <c r="A3269" s="1">
        <v>44348</v>
      </c>
      <c r="B3269" t="s">
        <v>95</v>
      </c>
      <c r="C3269" t="s">
        <v>9</v>
      </c>
      <c r="D3269">
        <v>721</v>
      </c>
      <c r="E3269">
        <v>932.8</v>
      </c>
      <c r="F3269">
        <v>-211.8</v>
      </c>
      <c r="G3269">
        <v>-0.22705831903945101</v>
      </c>
      <c r="H3269" t="s">
        <v>83</v>
      </c>
    </row>
    <row r="3270" spans="1:8" x14ac:dyDescent="0.25">
      <c r="A3270" s="1">
        <v>44348</v>
      </c>
      <c r="B3270" t="s">
        <v>95</v>
      </c>
      <c r="C3270" t="s">
        <v>10</v>
      </c>
      <c r="D3270">
        <v>294</v>
      </c>
      <c r="E3270">
        <v>442.2</v>
      </c>
      <c r="F3270">
        <v>-148.19999999999999</v>
      </c>
      <c r="G3270">
        <v>-0.33514246947082799</v>
      </c>
      <c r="H3270" t="s">
        <v>83</v>
      </c>
    </row>
    <row r="3271" spans="1:8" x14ac:dyDescent="0.25">
      <c r="A3271" s="1">
        <v>44348</v>
      </c>
      <c r="B3271" t="s">
        <v>95</v>
      </c>
      <c r="C3271" t="s">
        <v>11</v>
      </c>
      <c r="D3271">
        <v>600</v>
      </c>
      <c r="E3271">
        <v>847</v>
      </c>
      <c r="F3271">
        <v>-247</v>
      </c>
      <c r="G3271">
        <v>-0.29161747343565497</v>
      </c>
      <c r="H3271" t="s">
        <v>83</v>
      </c>
    </row>
    <row r="3272" spans="1:8" x14ac:dyDescent="0.25">
      <c r="A3272" s="1">
        <v>44348</v>
      </c>
      <c r="B3272" t="s">
        <v>95</v>
      </c>
      <c r="C3272" t="s">
        <v>12</v>
      </c>
      <c r="D3272">
        <v>369</v>
      </c>
      <c r="E3272">
        <v>446.6</v>
      </c>
      <c r="F3272">
        <v>-77.599999999999994</v>
      </c>
      <c r="G3272">
        <v>-0.17375727720555301</v>
      </c>
      <c r="H3272" t="s">
        <v>83</v>
      </c>
    </row>
    <row r="3273" spans="1:8" x14ac:dyDescent="0.25">
      <c r="A3273" s="1">
        <v>44348</v>
      </c>
      <c r="B3273" t="s">
        <v>95</v>
      </c>
      <c r="C3273" t="s">
        <v>13</v>
      </c>
      <c r="D3273">
        <v>1161</v>
      </c>
      <c r="E3273">
        <v>1040.5999999999999</v>
      </c>
      <c r="F3273">
        <v>120.4</v>
      </c>
      <c r="G3273">
        <v>0.11570247933884301</v>
      </c>
      <c r="H3273" t="s">
        <v>83</v>
      </c>
    </row>
    <row r="3274" spans="1:8" x14ac:dyDescent="0.25">
      <c r="A3274" s="1">
        <v>44348</v>
      </c>
      <c r="B3274" t="s">
        <v>96</v>
      </c>
      <c r="C3274" t="s">
        <v>9</v>
      </c>
      <c r="D3274">
        <v>53</v>
      </c>
      <c r="E3274">
        <v>42.9</v>
      </c>
      <c r="F3274">
        <v>10.1</v>
      </c>
      <c r="G3274">
        <v>0.23543123543123501</v>
      </c>
      <c r="H3274" t="s">
        <v>83</v>
      </c>
    </row>
    <row r="3275" spans="1:8" x14ac:dyDescent="0.25">
      <c r="A3275" s="1">
        <v>44348</v>
      </c>
      <c r="B3275" t="s">
        <v>96</v>
      </c>
      <c r="C3275" t="s">
        <v>10</v>
      </c>
      <c r="D3275">
        <v>49</v>
      </c>
      <c r="E3275">
        <v>49.5</v>
      </c>
      <c r="F3275">
        <v>-0.50000000000000699</v>
      </c>
      <c r="G3275">
        <v>-1.0101010101010201E-2</v>
      </c>
      <c r="H3275" t="s">
        <v>83</v>
      </c>
    </row>
    <row r="3276" spans="1:8" x14ac:dyDescent="0.25">
      <c r="A3276" s="1">
        <v>44348</v>
      </c>
      <c r="B3276" t="s">
        <v>96</v>
      </c>
      <c r="C3276" t="s">
        <v>11</v>
      </c>
      <c r="D3276">
        <v>54</v>
      </c>
      <c r="E3276">
        <v>64.900000000000006</v>
      </c>
      <c r="F3276">
        <v>-10.9</v>
      </c>
      <c r="G3276">
        <v>-0.16795069337442201</v>
      </c>
      <c r="H3276" t="s">
        <v>83</v>
      </c>
    </row>
    <row r="3277" spans="1:8" x14ac:dyDescent="0.25">
      <c r="A3277" s="1">
        <v>44348</v>
      </c>
      <c r="B3277" t="s">
        <v>96</v>
      </c>
      <c r="C3277" t="s">
        <v>12</v>
      </c>
      <c r="D3277">
        <v>193</v>
      </c>
      <c r="E3277">
        <v>210.1</v>
      </c>
      <c r="F3277">
        <v>-17.100000000000001</v>
      </c>
      <c r="G3277">
        <v>-8.1389814374107694E-2</v>
      </c>
      <c r="H3277" t="s">
        <v>83</v>
      </c>
    </row>
    <row r="3278" spans="1:8" x14ac:dyDescent="0.25">
      <c r="A3278" s="1">
        <v>44348</v>
      </c>
      <c r="B3278" t="s">
        <v>96</v>
      </c>
      <c r="C3278" t="s">
        <v>13</v>
      </c>
      <c r="D3278">
        <v>274</v>
      </c>
      <c r="E3278">
        <v>261.8</v>
      </c>
      <c r="F3278">
        <v>12.2</v>
      </c>
      <c r="G3278">
        <v>4.6600458365164202E-2</v>
      </c>
      <c r="H3278" t="s">
        <v>83</v>
      </c>
    </row>
    <row r="3279" spans="1:8" x14ac:dyDescent="0.25">
      <c r="A3279" s="1">
        <v>44348</v>
      </c>
      <c r="B3279" t="s">
        <v>97</v>
      </c>
      <c r="C3279" t="s">
        <v>9</v>
      </c>
      <c r="D3279">
        <v>346</v>
      </c>
      <c r="E3279">
        <v>448.8</v>
      </c>
      <c r="F3279">
        <v>-102.8</v>
      </c>
      <c r="G3279">
        <v>-0.22905525846702299</v>
      </c>
      <c r="H3279" t="s">
        <v>83</v>
      </c>
    </row>
    <row r="3280" spans="1:8" x14ac:dyDescent="0.25">
      <c r="A3280" s="1">
        <v>44348</v>
      </c>
      <c r="B3280" t="s">
        <v>97</v>
      </c>
      <c r="C3280" t="s">
        <v>10</v>
      </c>
      <c r="D3280">
        <v>196</v>
      </c>
      <c r="E3280">
        <v>207.9</v>
      </c>
      <c r="F3280">
        <v>-11.9</v>
      </c>
      <c r="G3280">
        <v>-5.7239057239057298E-2</v>
      </c>
      <c r="H3280" t="s">
        <v>83</v>
      </c>
    </row>
    <row r="3281" spans="1:8" x14ac:dyDescent="0.25">
      <c r="A3281" s="1">
        <v>44348</v>
      </c>
      <c r="B3281" t="s">
        <v>97</v>
      </c>
      <c r="C3281" t="s">
        <v>11</v>
      </c>
      <c r="D3281">
        <v>122</v>
      </c>
      <c r="E3281">
        <v>181.5</v>
      </c>
      <c r="F3281">
        <v>-59.5</v>
      </c>
      <c r="G3281">
        <v>-0.32782369146005502</v>
      </c>
      <c r="H3281" t="s">
        <v>83</v>
      </c>
    </row>
    <row r="3282" spans="1:8" x14ac:dyDescent="0.25">
      <c r="A3282" s="1">
        <v>44348</v>
      </c>
      <c r="B3282" t="s">
        <v>97</v>
      </c>
      <c r="C3282" t="s">
        <v>12</v>
      </c>
      <c r="D3282">
        <v>69</v>
      </c>
      <c r="E3282">
        <v>96.8</v>
      </c>
      <c r="F3282">
        <v>-27.8</v>
      </c>
      <c r="G3282">
        <v>-0.28719008264462798</v>
      </c>
      <c r="H3282" t="s">
        <v>83</v>
      </c>
    </row>
    <row r="3283" spans="1:8" x14ac:dyDescent="0.25">
      <c r="A3283" s="1">
        <v>44348</v>
      </c>
      <c r="B3283" t="s">
        <v>97</v>
      </c>
      <c r="C3283" t="s">
        <v>13</v>
      </c>
      <c r="D3283">
        <v>699</v>
      </c>
      <c r="E3283">
        <v>694.1</v>
      </c>
      <c r="F3283">
        <v>4.8999999999999799</v>
      </c>
      <c r="G3283">
        <v>7.0595015127502903E-3</v>
      </c>
      <c r="H3283" t="s">
        <v>83</v>
      </c>
    </row>
  </sheetData>
  <autoFilter ref="A1:H3283" xr:uid="{C35794ED-5EE8-4DB0-BDD1-67CB1F1DFAB8}"/>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D92F9-CADD-43B7-9F61-EEFD24E1E780}">
  <dimension ref="A1:AB140"/>
  <sheetViews>
    <sheetView topLeftCell="A25" zoomScale="50" zoomScaleNormal="50" workbookViewId="0">
      <selection activeCell="C61" sqref="C61"/>
    </sheetView>
  </sheetViews>
  <sheetFormatPr defaultRowHeight="15" x14ac:dyDescent="0.25"/>
  <cols>
    <col min="2" max="2" width="31.42578125" bestFit="1" customWidth="1"/>
    <col min="3" max="17" width="10.42578125" customWidth="1"/>
  </cols>
  <sheetData>
    <row r="1" spans="1:18" ht="26.25" x14ac:dyDescent="0.4">
      <c r="A1" s="11" t="s">
        <v>100</v>
      </c>
    </row>
    <row r="2" spans="1:18" ht="26.25" x14ac:dyDescent="0.4">
      <c r="A2" s="11"/>
    </row>
    <row r="3" spans="1:18" x14ac:dyDescent="0.25">
      <c r="A3" s="3"/>
      <c r="B3" s="31" t="s">
        <v>101</v>
      </c>
      <c r="C3" s="165" t="s">
        <v>102</v>
      </c>
      <c r="D3" s="166"/>
      <c r="E3" s="166"/>
      <c r="F3" s="166"/>
      <c r="G3" s="167"/>
      <c r="H3" s="170" t="s">
        <v>103</v>
      </c>
      <c r="I3" s="171"/>
      <c r="J3" s="171"/>
      <c r="K3" s="171"/>
      <c r="L3" s="172"/>
      <c r="M3" s="168" t="s">
        <v>104</v>
      </c>
      <c r="N3" s="166"/>
      <c r="O3" s="166"/>
      <c r="P3" s="166"/>
      <c r="Q3" s="169"/>
    </row>
    <row r="4" spans="1:18" ht="60" x14ac:dyDescent="0.25">
      <c r="B4" s="23" t="s">
        <v>105</v>
      </c>
      <c r="C4" s="21" t="s">
        <v>46</v>
      </c>
      <c r="D4" s="19" t="s">
        <v>47</v>
      </c>
      <c r="E4" s="19" t="s">
        <v>48</v>
      </c>
      <c r="F4" s="19" t="s">
        <v>49</v>
      </c>
      <c r="G4" s="60" t="s">
        <v>50</v>
      </c>
      <c r="H4" s="52" t="s">
        <v>46</v>
      </c>
      <c r="I4" s="51" t="s">
        <v>47</v>
      </c>
      <c r="J4" s="51" t="s">
        <v>48</v>
      </c>
      <c r="K4" s="51" t="s">
        <v>49</v>
      </c>
      <c r="L4" s="53" t="s">
        <v>50</v>
      </c>
      <c r="M4" s="20" t="s">
        <v>46</v>
      </c>
      <c r="N4" s="19" t="s">
        <v>47</v>
      </c>
      <c r="O4" s="19" t="s">
        <v>48</v>
      </c>
      <c r="P4" s="19" t="s">
        <v>49</v>
      </c>
      <c r="Q4" s="22" t="s">
        <v>50</v>
      </c>
    </row>
    <row r="5" spans="1:18" x14ac:dyDescent="0.25">
      <c r="A5" s="98"/>
      <c r="B5" s="24" t="s">
        <v>81</v>
      </c>
      <c r="C5" s="12" t="e">
        <f>SUM(#REF!)</f>
        <v>#REF!</v>
      </c>
      <c r="D5" s="9" t="e">
        <f>SUM(#REF!)</f>
        <v>#REF!</v>
      </c>
      <c r="E5" s="9" t="e">
        <f>SUM(#REF!)</f>
        <v>#REF!</v>
      </c>
      <c r="F5" s="45" t="e">
        <f>SUM(#REF!)</f>
        <v>#REF!</v>
      </c>
      <c r="G5" s="61" t="e">
        <f>SUM(#REF!)</f>
        <v>#REF!</v>
      </c>
      <c r="H5" s="54" t="e">
        <f>SUM(#REF!)</f>
        <v>#REF!</v>
      </c>
      <c r="I5" s="47" t="e">
        <f>SUM(#REF!)</f>
        <v>#REF!</v>
      </c>
      <c r="J5" s="47" t="e">
        <f>SUM(#REF!)</f>
        <v>#REF!</v>
      </c>
      <c r="K5" s="47" t="e">
        <f>SUM(#REF!)</f>
        <v>#REF!</v>
      </c>
      <c r="L5" s="55" t="e">
        <f>SUM(#REF!)</f>
        <v>#REF!</v>
      </c>
      <c r="M5" s="49" t="e">
        <f>SUM(#REF!)</f>
        <v>#REF!</v>
      </c>
      <c r="N5" s="9" t="e">
        <f>SUM(#REF!)</f>
        <v>#REF!</v>
      </c>
      <c r="O5" s="9" t="e">
        <f>SUM(#REF!)</f>
        <v>#REF!</v>
      </c>
      <c r="P5" s="45" t="e">
        <f>SUM(#REF!)</f>
        <v>#REF!</v>
      </c>
      <c r="Q5" s="13" t="e">
        <f>SUM(#REF!)</f>
        <v>#REF!</v>
      </c>
    </row>
    <row r="6" spans="1:18" x14ac:dyDescent="0.25">
      <c r="B6" s="24" t="s">
        <v>84</v>
      </c>
      <c r="C6" s="12" t="e">
        <f>SUM(#REF!)</f>
        <v>#REF!</v>
      </c>
      <c r="D6" s="9" t="e">
        <f>SUM(#REF!)</f>
        <v>#REF!</v>
      </c>
      <c r="E6" s="9" t="e">
        <f>SUM(#REF!)</f>
        <v>#REF!</v>
      </c>
      <c r="F6" s="46" t="s">
        <v>106</v>
      </c>
      <c r="G6" s="61" t="e">
        <f>SUM(#REF!)</f>
        <v>#REF!</v>
      </c>
      <c r="H6" s="54" t="e">
        <f>SUM(#REF!)</f>
        <v>#REF!</v>
      </c>
      <c r="I6" s="47" t="e">
        <f>SUM(#REF!)</f>
        <v>#REF!</v>
      </c>
      <c r="J6" s="47" t="e">
        <f>SUM(#REF!)</f>
        <v>#REF!</v>
      </c>
      <c r="K6" s="48" t="s">
        <v>106</v>
      </c>
      <c r="L6" s="55" t="e">
        <f>SUM(#REF!)</f>
        <v>#REF!</v>
      </c>
      <c r="M6" s="49" t="e">
        <f>SUM(#REF!)</f>
        <v>#REF!</v>
      </c>
      <c r="N6" s="9" t="e">
        <f>SUM(#REF!)</f>
        <v>#REF!</v>
      </c>
      <c r="O6" s="9" t="e">
        <f>SUM(#REF!)</f>
        <v>#REF!</v>
      </c>
      <c r="P6" s="46" t="s">
        <v>106</v>
      </c>
      <c r="Q6" s="13" t="e">
        <f>SUM(#REF!)</f>
        <v>#REF!</v>
      </c>
    </row>
    <row r="7" spans="1:18" x14ac:dyDescent="0.25">
      <c r="B7" s="24" t="s">
        <v>85</v>
      </c>
      <c r="C7" s="12" t="e">
        <f>SUM(#REF!)</f>
        <v>#REF!</v>
      </c>
      <c r="D7" s="9" t="e">
        <f>SUM(#REF!)</f>
        <v>#REF!</v>
      </c>
      <c r="E7" s="9" t="e">
        <f>SUM(#REF!)</f>
        <v>#REF!</v>
      </c>
      <c r="F7" s="46" t="s">
        <v>106</v>
      </c>
      <c r="G7" s="61" t="e">
        <f>SUM(#REF!)</f>
        <v>#REF!</v>
      </c>
      <c r="H7" s="54" t="e">
        <f>SUM(#REF!)</f>
        <v>#REF!</v>
      </c>
      <c r="I7" s="47" t="e">
        <f>SUM(#REF!)</f>
        <v>#REF!</v>
      </c>
      <c r="J7" s="47" t="e">
        <f>SUM(#REF!)</f>
        <v>#REF!</v>
      </c>
      <c r="K7" s="48" t="s">
        <v>106</v>
      </c>
      <c r="L7" s="55" t="e">
        <f>SUM(#REF!)</f>
        <v>#REF!</v>
      </c>
      <c r="M7" s="49" t="e">
        <f>SUM(#REF!)</f>
        <v>#REF!</v>
      </c>
      <c r="N7" s="9" t="e">
        <f>SUM(#REF!)</f>
        <v>#REF!</v>
      </c>
      <c r="O7" s="9" t="e">
        <f>SUM(#REF!)</f>
        <v>#REF!</v>
      </c>
      <c r="P7" s="46" t="s">
        <v>106</v>
      </c>
      <c r="Q7" s="13" t="e">
        <f>SUM(#REF!)</f>
        <v>#REF!</v>
      </c>
    </row>
    <row r="8" spans="1:18" x14ac:dyDescent="0.25">
      <c r="B8" s="24" t="s">
        <v>86</v>
      </c>
      <c r="C8" s="12" t="e">
        <f>SUM(#REF!)</f>
        <v>#REF!</v>
      </c>
      <c r="D8" s="9" t="e">
        <f>SUM(#REF!)</f>
        <v>#REF!</v>
      </c>
      <c r="E8" s="9" t="e">
        <f>SUM(#REF!)</f>
        <v>#REF!</v>
      </c>
      <c r="F8" s="45" t="e">
        <f>SUM(#REF!)</f>
        <v>#REF!</v>
      </c>
      <c r="G8" s="61" t="e">
        <f>SUM(#REF!)</f>
        <v>#REF!</v>
      </c>
      <c r="H8" s="54" t="e">
        <f>SUM(#REF!)</f>
        <v>#REF!</v>
      </c>
      <c r="I8" s="47" t="e">
        <f>SUM(#REF!)</f>
        <v>#REF!</v>
      </c>
      <c r="J8" s="47" t="e">
        <f>SUM(#REF!)</f>
        <v>#REF!</v>
      </c>
      <c r="K8" s="47" t="e">
        <f>SUM(#REF!)</f>
        <v>#REF!</v>
      </c>
      <c r="L8" s="55" t="e">
        <f>SUM(#REF!)</f>
        <v>#REF!</v>
      </c>
      <c r="M8" s="49" t="e">
        <f>SUM(#REF!)</f>
        <v>#REF!</v>
      </c>
      <c r="N8" s="9" t="e">
        <f>SUM(#REF!)</f>
        <v>#REF!</v>
      </c>
      <c r="O8" s="9" t="e">
        <f>SUM(#REF!)</f>
        <v>#REF!</v>
      </c>
      <c r="P8" s="45" t="e">
        <f>SUM(#REF!)</f>
        <v>#REF!</v>
      </c>
      <c r="Q8" s="13" t="e">
        <f>SUM(#REF!)</f>
        <v>#REF!</v>
      </c>
    </row>
    <row r="9" spans="1:18" x14ac:dyDescent="0.25">
      <c r="B9" s="24" t="s">
        <v>87</v>
      </c>
      <c r="C9" s="12" t="e">
        <f>SUM(#REF!)</f>
        <v>#REF!</v>
      </c>
      <c r="D9" s="9" t="e">
        <f>SUM(#REF!)</f>
        <v>#REF!</v>
      </c>
      <c r="E9" s="9" t="e">
        <f>SUM(#REF!)</f>
        <v>#REF!</v>
      </c>
      <c r="F9" s="45" t="e">
        <f>SUM(#REF!)</f>
        <v>#REF!</v>
      </c>
      <c r="G9" s="61" t="e">
        <f>SUM(#REF!)</f>
        <v>#REF!</v>
      </c>
      <c r="H9" s="54" t="e">
        <f>SUM(#REF!)</f>
        <v>#REF!</v>
      </c>
      <c r="I9" s="47" t="e">
        <f>SUM(#REF!)</f>
        <v>#REF!</v>
      </c>
      <c r="J9" s="47" t="e">
        <f>SUM(#REF!)</f>
        <v>#REF!</v>
      </c>
      <c r="K9" s="47" t="e">
        <f>SUM(#REF!)</f>
        <v>#REF!</v>
      </c>
      <c r="L9" s="55" t="e">
        <f>SUM(#REF!)</f>
        <v>#REF!</v>
      </c>
      <c r="M9" s="49" t="e">
        <f>SUM(#REF!)</f>
        <v>#REF!</v>
      </c>
      <c r="N9" s="9" t="e">
        <f>SUM(#REF!)</f>
        <v>#REF!</v>
      </c>
      <c r="O9" s="9" t="e">
        <f>SUM(#REF!)</f>
        <v>#REF!</v>
      </c>
      <c r="P9" s="45" t="e">
        <f>SUM(#REF!)</f>
        <v>#REF!</v>
      </c>
      <c r="Q9" s="13" t="e">
        <f>SUM(#REF!)</f>
        <v>#REF!</v>
      </c>
      <c r="R9" s="86"/>
    </row>
    <row r="10" spans="1:18" x14ac:dyDescent="0.25">
      <c r="B10" s="24" t="s">
        <v>88</v>
      </c>
      <c r="C10" s="12" t="e">
        <f>SUM(#REF!)</f>
        <v>#REF!</v>
      </c>
      <c r="D10" s="9" t="e">
        <f>SUM(#REF!)</f>
        <v>#REF!</v>
      </c>
      <c r="E10" s="9" t="e">
        <f>SUM(#REF!)</f>
        <v>#REF!</v>
      </c>
      <c r="F10" s="46" t="s">
        <v>106</v>
      </c>
      <c r="G10" s="61" t="e">
        <f>SUM(#REF!)</f>
        <v>#REF!</v>
      </c>
      <c r="H10" s="54" t="e">
        <f>SUM(#REF!)</f>
        <v>#REF!</v>
      </c>
      <c r="I10" s="47" t="e">
        <f>SUM(#REF!)</f>
        <v>#REF!</v>
      </c>
      <c r="J10" s="47" t="e">
        <f>SUM(#REF!)</f>
        <v>#REF!</v>
      </c>
      <c r="K10" s="48" t="s">
        <v>106</v>
      </c>
      <c r="L10" s="55" t="e">
        <f>SUM(#REF!)</f>
        <v>#REF!</v>
      </c>
      <c r="M10" s="49" t="e">
        <f>SUM(#REF!)</f>
        <v>#REF!</v>
      </c>
      <c r="N10" s="9" t="e">
        <f>SUM(#REF!)</f>
        <v>#REF!</v>
      </c>
      <c r="O10" s="9" t="e">
        <f>SUM(#REF!)</f>
        <v>#REF!</v>
      </c>
      <c r="P10" s="46" t="s">
        <v>106</v>
      </c>
      <c r="Q10" s="13" t="e">
        <f>SUM(#REF!)</f>
        <v>#REF!</v>
      </c>
    </row>
    <row r="11" spans="1:18" x14ac:dyDescent="0.25">
      <c r="B11" s="24" t="s">
        <v>89</v>
      </c>
      <c r="C11" s="12" t="e">
        <f>SUM(#REF!)</f>
        <v>#REF!</v>
      </c>
      <c r="D11" s="9" t="e">
        <f>SUM(#REF!)</f>
        <v>#REF!</v>
      </c>
      <c r="E11" s="9" t="e">
        <f>SUM(#REF!)</f>
        <v>#REF!</v>
      </c>
      <c r="F11" s="45" t="e">
        <f>SUM(#REF!)</f>
        <v>#REF!</v>
      </c>
      <c r="G11" s="61" t="e">
        <f>SUM(#REF!)</f>
        <v>#REF!</v>
      </c>
      <c r="H11" s="54" t="e">
        <f>SUM(#REF!)</f>
        <v>#REF!</v>
      </c>
      <c r="I11" s="47" t="e">
        <f>SUM(#REF!)</f>
        <v>#REF!</v>
      </c>
      <c r="J11" s="47" t="e">
        <f>SUM(#REF!)</f>
        <v>#REF!</v>
      </c>
      <c r="K11" s="47" t="e">
        <f>SUM(#REF!)</f>
        <v>#REF!</v>
      </c>
      <c r="L11" s="55" t="e">
        <f>SUM(#REF!)</f>
        <v>#REF!</v>
      </c>
      <c r="M11" s="49" t="e">
        <f>SUM(#REF!)</f>
        <v>#REF!</v>
      </c>
      <c r="N11" s="9" t="e">
        <f>SUM(#REF!)</f>
        <v>#REF!</v>
      </c>
      <c r="O11" s="9" t="e">
        <f>SUM(#REF!)</f>
        <v>#REF!</v>
      </c>
      <c r="P11" s="45" t="e">
        <f>SUM(#REF!)</f>
        <v>#REF!</v>
      </c>
      <c r="Q11" s="13" t="e">
        <f>SUM(#REF!)</f>
        <v>#REF!</v>
      </c>
    </row>
    <row r="12" spans="1:18" x14ac:dyDescent="0.25">
      <c r="B12" s="24" t="s">
        <v>90</v>
      </c>
      <c r="C12" s="12" t="e">
        <f>SUM(#REF!)</f>
        <v>#REF!</v>
      </c>
      <c r="D12" s="9" t="e">
        <f>SUM(#REF!)</f>
        <v>#REF!</v>
      </c>
      <c r="E12" s="9" t="e">
        <f>SUM(#REF!)</f>
        <v>#REF!</v>
      </c>
      <c r="F12" s="26" t="s">
        <v>106</v>
      </c>
      <c r="G12" s="61" t="e">
        <f>SUM(#REF!)</f>
        <v>#REF!</v>
      </c>
      <c r="H12" s="54" t="e">
        <f>SUM(#REF!)</f>
        <v>#REF!</v>
      </c>
      <c r="I12" s="47" t="e">
        <f>SUM(#REF!)</f>
        <v>#REF!</v>
      </c>
      <c r="J12" s="47" t="e">
        <f>SUM(#REF!)</f>
        <v>#REF!</v>
      </c>
      <c r="K12" s="48" t="s">
        <v>106</v>
      </c>
      <c r="L12" s="55" t="e">
        <f>SUM(#REF!)</f>
        <v>#REF!</v>
      </c>
      <c r="M12" s="49" t="e">
        <f>SUM(#REF!)</f>
        <v>#REF!</v>
      </c>
      <c r="N12" s="9" t="e">
        <f>SUM(#REF!)</f>
        <v>#REF!</v>
      </c>
      <c r="O12" s="9" t="e">
        <f>SUM(#REF!)</f>
        <v>#REF!</v>
      </c>
      <c r="P12" s="26" t="s">
        <v>106</v>
      </c>
      <c r="Q12" s="13" t="e">
        <f>SUM(#REF!)</f>
        <v>#REF!</v>
      </c>
    </row>
    <row r="13" spans="1:18" x14ac:dyDescent="0.25">
      <c r="B13" s="24" t="s">
        <v>99</v>
      </c>
      <c r="C13" s="12" t="e">
        <f>SUM(#REF!)</f>
        <v>#REF!</v>
      </c>
      <c r="D13" s="9" t="e">
        <f>SUM(#REF!)</f>
        <v>#REF!</v>
      </c>
      <c r="E13" s="9" t="e">
        <f>SUM(#REF!)</f>
        <v>#REF!</v>
      </c>
      <c r="F13" s="26" t="s">
        <v>106</v>
      </c>
      <c r="G13" s="61" t="e">
        <f>SUM(#REF!)</f>
        <v>#REF!</v>
      </c>
      <c r="H13" s="54" t="e">
        <f>SUM(#REF!)</f>
        <v>#REF!</v>
      </c>
      <c r="I13" s="47" t="e">
        <f>SUM(#REF!)</f>
        <v>#REF!</v>
      </c>
      <c r="J13" s="47" t="e">
        <f>SUM(#REF!)</f>
        <v>#REF!</v>
      </c>
      <c r="K13" s="48" t="s">
        <v>106</v>
      </c>
      <c r="L13" s="55" t="e">
        <f>SUM(#REF!)</f>
        <v>#REF!</v>
      </c>
      <c r="M13" s="49" t="e">
        <f>SUM(#REF!)</f>
        <v>#REF!</v>
      </c>
      <c r="N13" s="9" t="e">
        <f>SUM(#REF!)</f>
        <v>#REF!</v>
      </c>
      <c r="O13" s="9" t="e">
        <f>SUM(#REF!)</f>
        <v>#REF!</v>
      </c>
      <c r="P13" s="26" t="s">
        <v>106</v>
      </c>
      <c r="Q13" s="13" t="e">
        <f>SUM(#REF!)</f>
        <v>#REF!</v>
      </c>
    </row>
    <row r="14" spans="1:18" x14ac:dyDescent="0.25">
      <c r="B14" s="24" t="s">
        <v>92</v>
      </c>
      <c r="C14" s="12" t="e">
        <f>SUM(#REF!)</f>
        <v>#REF!</v>
      </c>
      <c r="D14" s="9" t="e">
        <f>SUM(#REF!)</f>
        <v>#REF!</v>
      </c>
      <c r="E14" s="9" t="e">
        <f>SUM(#REF!)</f>
        <v>#REF!</v>
      </c>
      <c r="F14" s="26" t="s">
        <v>106</v>
      </c>
      <c r="G14" s="61" t="e">
        <f>SUM(#REF!)</f>
        <v>#REF!</v>
      </c>
      <c r="H14" s="54" t="e">
        <f>SUM(#REF!)</f>
        <v>#REF!</v>
      </c>
      <c r="I14" s="47" t="e">
        <f>SUM(#REF!)</f>
        <v>#REF!</v>
      </c>
      <c r="J14" s="47" t="e">
        <f>SUM(#REF!)</f>
        <v>#REF!</v>
      </c>
      <c r="K14" s="48" t="s">
        <v>106</v>
      </c>
      <c r="L14" s="55" t="e">
        <f>SUM(#REF!)</f>
        <v>#REF!</v>
      </c>
      <c r="M14" s="49" t="e">
        <f>SUM(#REF!)</f>
        <v>#REF!</v>
      </c>
      <c r="N14" s="9" t="e">
        <f>SUM(#REF!)</f>
        <v>#REF!</v>
      </c>
      <c r="O14" s="9" t="e">
        <f>SUM(#REF!)</f>
        <v>#REF!</v>
      </c>
      <c r="P14" s="26" t="s">
        <v>106</v>
      </c>
      <c r="Q14" s="13" t="e">
        <f>SUM(#REF!)</f>
        <v>#REF!</v>
      </c>
    </row>
    <row r="15" spans="1:18" x14ac:dyDescent="0.25">
      <c r="B15" s="24" t="s">
        <v>93</v>
      </c>
      <c r="C15" s="12" t="e">
        <f>SUM(#REF!)</f>
        <v>#REF!</v>
      </c>
      <c r="D15" s="9" t="e">
        <f>SUM(#REF!)</f>
        <v>#REF!</v>
      </c>
      <c r="E15" s="9" t="e">
        <f>SUM(#REF!)</f>
        <v>#REF!</v>
      </c>
      <c r="F15" s="26" t="s">
        <v>106</v>
      </c>
      <c r="G15" s="61" t="e">
        <f>SUM(#REF!)</f>
        <v>#REF!</v>
      </c>
      <c r="H15" s="54" t="e">
        <f>SUM(#REF!)</f>
        <v>#REF!</v>
      </c>
      <c r="I15" s="47" t="e">
        <f>SUM(#REF!)</f>
        <v>#REF!</v>
      </c>
      <c r="J15" s="47" t="e">
        <f>SUM(#REF!)</f>
        <v>#REF!</v>
      </c>
      <c r="K15" s="48" t="s">
        <v>106</v>
      </c>
      <c r="L15" s="55" t="e">
        <f>SUM(#REF!)</f>
        <v>#REF!</v>
      </c>
      <c r="M15" s="49" t="e">
        <f>SUM(#REF!)</f>
        <v>#REF!</v>
      </c>
      <c r="N15" s="9" t="e">
        <f>SUM(#REF!)</f>
        <v>#REF!</v>
      </c>
      <c r="O15" s="9" t="e">
        <f>SUM(#REF!)</f>
        <v>#REF!</v>
      </c>
      <c r="P15" s="26" t="s">
        <v>106</v>
      </c>
      <c r="Q15" s="13" t="e">
        <f>SUM(#REF!)</f>
        <v>#REF!</v>
      </c>
    </row>
    <row r="16" spans="1:18" x14ac:dyDescent="0.25">
      <c r="B16" s="24" t="s">
        <v>94</v>
      </c>
      <c r="C16" s="12" t="e">
        <f>SUM(#REF!)</f>
        <v>#REF!</v>
      </c>
      <c r="D16" s="9" t="e">
        <f>SUM(#REF!)</f>
        <v>#REF!</v>
      </c>
      <c r="E16" s="9" t="e">
        <f>SUM(#REF!)</f>
        <v>#REF!</v>
      </c>
      <c r="F16" s="26" t="s">
        <v>106</v>
      </c>
      <c r="G16" s="61" t="e">
        <f>SUM(#REF!)</f>
        <v>#REF!</v>
      </c>
      <c r="H16" s="54" t="e">
        <f>SUM(#REF!)</f>
        <v>#REF!</v>
      </c>
      <c r="I16" s="47" t="e">
        <f>SUM(#REF!)</f>
        <v>#REF!</v>
      </c>
      <c r="J16" s="47" t="e">
        <f>SUM(#REF!)</f>
        <v>#REF!</v>
      </c>
      <c r="K16" s="48" t="s">
        <v>106</v>
      </c>
      <c r="L16" s="55" t="e">
        <f>SUM(#REF!)</f>
        <v>#REF!</v>
      </c>
      <c r="M16" s="49" t="e">
        <f>SUM(#REF!)</f>
        <v>#REF!</v>
      </c>
      <c r="N16" s="9" t="e">
        <f>SUM(#REF!)</f>
        <v>#REF!</v>
      </c>
      <c r="O16" s="9" t="e">
        <f>SUM(#REF!)</f>
        <v>#REF!</v>
      </c>
      <c r="P16" s="26" t="s">
        <v>106</v>
      </c>
      <c r="Q16" s="13" t="e">
        <f>SUM(#REF!)</f>
        <v>#REF!</v>
      </c>
    </row>
    <row r="17" spans="2:28" x14ac:dyDescent="0.25">
      <c r="B17" s="24" t="s">
        <v>95</v>
      </c>
      <c r="C17" s="12" t="e">
        <f>SUM(#REF!)</f>
        <v>#REF!</v>
      </c>
      <c r="D17" s="9" t="e">
        <f>SUM(#REF!)</f>
        <v>#REF!</v>
      </c>
      <c r="E17" s="9" t="e">
        <f>SUM(#REF!)</f>
        <v>#REF!</v>
      </c>
      <c r="F17" s="26" t="s">
        <v>106</v>
      </c>
      <c r="G17" s="61" t="e">
        <f>SUM(#REF!)</f>
        <v>#REF!</v>
      </c>
      <c r="H17" s="54" t="e">
        <f>SUM(#REF!)</f>
        <v>#REF!</v>
      </c>
      <c r="I17" s="47" t="e">
        <f>SUM(#REF!)</f>
        <v>#REF!</v>
      </c>
      <c r="J17" s="47" t="e">
        <f>SUM(#REF!)</f>
        <v>#REF!</v>
      </c>
      <c r="K17" s="48" t="s">
        <v>106</v>
      </c>
      <c r="L17" s="55" t="e">
        <f>SUM(#REF!)</f>
        <v>#REF!</v>
      </c>
      <c r="M17" s="49" t="e">
        <f>SUM(#REF!)</f>
        <v>#REF!</v>
      </c>
      <c r="N17" s="9" t="e">
        <f>SUM(#REF!)</f>
        <v>#REF!</v>
      </c>
      <c r="O17" s="9" t="e">
        <f>SUM(#REF!)</f>
        <v>#REF!</v>
      </c>
      <c r="P17" s="26" t="s">
        <v>106</v>
      </c>
      <c r="Q17" s="13" t="e">
        <f>SUM(#REF!)</f>
        <v>#REF!</v>
      </c>
    </row>
    <row r="18" spans="2:28" x14ac:dyDescent="0.25">
      <c r="B18" s="24" t="s">
        <v>13</v>
      </c>
      <c r="C18" s="12" t="e">
        <f>SUM(#REF!)</f>
        <v>#REF!</v>
      </c>
      <c r="D18" s="9" t="e">
        <f>SUM(#REF!)</f>
        <v>#REF!</v>
      </c>
      <c r="E18" s="9" t="e">
        <f>SUM(#REF!)</f>
        <v>#REF!</v>
      </c>
      <c r="F18" s="26" t="s">
        <v>106</v>
      </c>
      <c r="G18" s="61" t="e">
        <f>SUM(#REF!)</f>
        <v>#REF!</v>
      </c>
      <c r="H18" s="54" t="e">
        <f>SUM(#REF!)</f>
        <v>#REF!</v>
      </c>
      <c r="I18" s="47" t="e">
        <f>SUM(#REF!)</f>
        <v>#REF!</v>
      </c>
      <c r="J18" s="47" t="e">
        <f>SUM(#REF!)</f>
        <v>#REF!</v>
      </c>
      <c r="K18" s="48" t="s">
        <v>106</v>
      </c>
      <c r="L18" s="55" t="e">
        <f>SUM(#REF!)</f>
        <v>#REF!</v>
      </c>
      <c r="M18" s="49" t="e">
        <f>SUM(#REF!)</f>
        <v>#REF!</v>
      </c>
      <c r="N18" s="9" t="e">
        <f>SUM(#REF!)</f>
        <v>#REF!</v>
      </c>
      <c r="O18" s="9" t="e">
        <f>SUM(#REF!)</f>
        <v>#REF!</v>
      </c>
      <c r="P18" s="26" t="s">
        <v>106</v>
      </c>
      <c r="Q18" s="13" t="e">
        <f>SUM(#REF!)</f>
        <v>#REF!</v>
      </c>
    </row>
    <row r="19" spans="2:28" x14ac:dyDescent="0.25">
      <c r="B19" s="24" t="s">
        <v>96</v>
      </c>
      <c r="C19" s="12" t="e">
        <f>SUM(#REF!)</f>
        <v>#REF!</v>
      </c>
      <c r="D19" s="9" t="e">
        <f>SUM(#REF!)</f>
        <v>#REF!</v>
      </c>
      <c r="E19" s="9" t="e">
        <f>SUM(#REF!)</f>
        <v>#REF!</v>
      </c>
      <c r="F19" s="26" t="s">
        <v>106</v>
      </c>
      <c r="G19" s="61" t="e">
        <f>SUM(#REF!)</f>
        <v>#REF!</v>
      </c>
      <c r="H19" s="54" t="e">
        <f>SUM(#REF!)</f>
        <v>#REF!</v>
      </c>
      <c r="I19" s="47" t="e">
        <f>SUM(#REF!)</f>
        <v>#REF!</v>
      </c>
      <c r="J19" s="47" t="e">
        <f>SUM(#REF!)</f>
        <v>#REF!</v>
      </c>
      <c r="K19" s="48" t="s">
        <v>106</v>
      </c>
      <c r="L19" s="55" t="e">
        <f>SUM(#REF!)</f>
        <v>#REF!</v>
      </c>
      <c r="M19" s="49" t="e">
        <f>SUM(#REF!)</f>
        <v>#REF!</v>
      </c>
      <c r="N19" s="9" t="e">
        <f>SUM(#REF!)</f>
        <v>#REF!</v>
      </c>
      <c r="O19" s="9" t="e">
        <f>SUM(#REF!)</f>
        <v>#REF!</v>
      </c>
      <c r="P19" s="26" t="s">
        <v>106</v>
      </c>
      <c r="Q19" s="13" t="e">
        <f>SUM(#REF!)</f>
        <v>#REF!</v>
      </c>
    </row>
    <row r="20" spans="2:28" x14ac:dyDescent="0.25">
      <c r="B20" s="25" t="s">
        <v>97</v>
      </c>
      <c r="C20" s="27" t="e">
        <f>SUM(#REF!)</f>
        <v>#REF!</v>
      </c>
      <c r="D20" s="28" t="e">
        <f>SUM(#REF!)</f>
        <v>#REF!</v>
      </c>
      <c r="E20" s="28" t="e">
        <f>SUM(#REF!)</f>
        <v>#REF!</v>
      </c>
      <c r="F20" s="29" t="s">
        <v>106</v>
      </c>
      <c r="G20" s="62" t="e">
        <f>SUM(#REF!)</f>
        <v>#REF!</v>
      </c>
      <c r="H20" s="56" t="e">
        <f>SUM(#REF!)</f>
        <v>#REF!</v>
      </c>
      <c r="I20" s="57" t="e">
        <f>SUM(#REF!)</f>
        <v>#REF!</v>
      </c>
      <c r="J20" s="57" t="e">
        <f>SUM(#REF!)</f>
        <v>#REF!</v>
      </c>
      <c r="K20" s="58" t="s">
        <v>106</v>
      </c>
      <c r="L20" s="59" t="e">
        <f>SUM(#REF!)</f>
        <v>#REF!</v>
      </c>
      <c r="M20" s="50" t="e">
        <f>SUM(#REF!)</f>
        <v>#REF!</v>
      </c>
      <c r="N20" s="28" t="e">
        <f>SUM(#REF!)</f>
        <v>#REF!</v>
      </c>
      <c r="O20" s="28" t="e">
        <f>SUM(#REF!)</f>
        <v>#REF!</v>
      </c>
      <c r="P20" s="29" t="s">
        <v>106</v>
      </c>
      <c r="Q20" s="30" t="e">
        <f>SUM(#REF!)</f>
        <v>#REF!</v>
      </c>
    </row>
    <row r="23" spans="2:28" x14ac:dyDescent="0.25">
      <c r="B23" s="157"/>
    </row>
    <row r="24" spans="2:28" x14ac:dyDescent="0.25">
      <c r="B24" s="158" t="s">
        <v>107</v>
      </c>
      <c r="C24" s="165" t="s">
        <v>108</v>
      </c>
      <c r="D24" s="166"/>
      <c r="E24" s="166"/>
      <c r="F24" s="166"/>
      <c r="G24" s="169"/>
      <c r="H24" s="168" t="s">
        <v>109</v>
      </c>
      <c r="I24" s="166"/>
      <c r="J24" s="166"/>
      <c r="K24" s="166"/>
      <c r="L24" s="169"/>
    </row>
    <row r="25" spans="2:28" ht="60" x14ac:dyDescent="0.25">
      <c r="B25" s="23" t="s">
        <v>105</v>
      </c>
      <c r="C25" s="21" t="s">
        <v>46</v>
      </c>
      <c r="D25" s="19" t="s">
        <v>47</v>
      </c>
      <c r="E25" s="19" t="s">
        <v>48</v>
      </c>
      <c r="F25" s="19" t="s">
        <v>49</v>
      </c>
      <c r="G25" s="22" t="s">
        <v>50</v>
      </c>
      <c r="H25" s="20" t="s">
        <v>46</v>
      </c>
      <c r="I25" s="19" t="s">
        <v>47</v>
      </c>
      <c r="J25" s="19" t="s">
        <v>48</v>
      </c>
      <c r="K25" s="19" t="s">
        <v>49</v>
      </c>
      <c r="L25" s="22" t="s">
        <v>50</v>
      </c>
      <c r="AB25" s="90"/>
    </row>
    <row r="26" spans="2:28" x14ac:dyDescent="0.25">
      <c r="B26" s="24" t="s">
        <v>81</v>
      </c>
      <c r="C26" s="37" t="e">
        <f>M5-H5</f>
        <v>#REF!</v>
      </c>
      <c r="D26" s="32" t="e">
        <f>N5-I5</f>
        <v>#REF!</v>
      </c>
      <c r="E26" s="32" t="e">
        <f t="shared" ref="D26:G28" si="0">O5-J5</f>
        <v>#REF!</v>
      </c>
      <c r="F26" s="32" t="e">
        <f>P5-K5</f>
        <v>#REF!</v>
      </c>
      <c r="G26" s="38" t="e">
        <f t="shared" si="0"/>
        <v>#REF!</v>
      </c>
      <c r="H26" s="92" t="e">
        <f>C26/H5</f>
        <v>#REF!</v>
      </c>
      <c r="I26" s="85" t="e">
        <f>D26/I5</f>
        <v>#REF!</v>
      </c>
      <c r="J26" s="85" t="e">
        <f t="shared" ref="J26:K26" si="1">E26/J5</f>
        <v>#REF!</v>
      </c>
      <c r="K26" s="85" t="e">
        <f t="shared" si="1"/>
        <v>#REF!</v>
      </c>
      <c r="L26" s="93" t="e">
        <f>G26/L5</f>
        <v>#REF!</v>
      </c>
      <c r="M26" s="86" t="e">
        <f t="shared" ref="M26:M41" si="2">SUM(C26:G26)</f>
        <v>#REF!</v>
      </c>
    </row>
    <row r="27" spans="2:28" x14ac:dyDescent="0.25">
      <c r="B27" s="24" t="s">
        <v>84</v>
      </c>
      <c r="C27" s="37" t="e">
        <f t="shared" ref="C27:C41" si="3">M6-H6</f>
        <v>#REF!</v>
      </c>
      <c r="D27" s="32" t="e">
        <f t="shared" si="0"/>
        <v>#REF!</v>
      </c>
      <c r="E27" s="32" t="e">
        <f t="shared" si="0"/>
        <v>#REF!</v>
      </c>
      <c r="F27" s="26" t="s">
        <v>106</v>
      </c>
      <c r="G27" s="38" t="e">
        <f t="shared" si="0"/>
        <v>#REF!</v>
      </c>
      <c r="H27" s="17" t="e">
        <f t="shared" ref="H27:H41" si="4">C27/H6</f>
        <v>#REF!</v>
      </c>
      <c r="I27" s="15" t="e">
        <f t="shared" ref="I27:I41" si="5">D27/I6</f>
        <v>#REF!</v>
      </c>
      <c r="J27" s="15" t="e">
        <f t="shared" ref="J27:J41" si="6">E27/J6</f>
        <v>#REF!</v>
      </c>
      <c r="K27" s="26" t="s">
        <v>106</v>
      </c>
      <c r="L27" s="16" t="e">
        <f t="shared" ref="L27:L41" si="7">G27/L6</f>
        <v>#REF!</v>
      </c>
      <c r="M27" s="86" t="e">
        <f t="shared" si="2"/>
        <v>#REF!</v>
      </c>
    </row>
    <row r="28" spans="2:28" x14ac:dyDescent="0.25">
      <c r="B28" s="24" t="s">
        <v>85</v>
      </c>
      <c r="C28" s="37" t="e">
        <f t="shared" si="3"/>
        <v>#REF!</v>
      </c>
      <c r="D28" s="32" t="e">
        <f t="shared" si="0"/>
        <v>#REF!</v>
      </c>
      <c r="E28" s="32" t="e">
        <f>O7-J7</f>
        <v>#REF!</v>
      </c>
      <c r="F28" s="26" t="s">
        <v>106</v>
      </c>
      <c r="G28" s="38" t="e">
        <f t="shared" si="0"/>
        <v>#REF!</v>
      </c>
      <c r="H28" s="17" t="e">
        <f t="shared" si="4"/>
        <v>#REF!</v>
      </c>
      <c r="I28" s="15" t="e">
        <f t="shared" si="5"/>
        <v>#REF!</v>
      </c>
      <c r="J28" s="15" t="e">
        <f>E28/J7</f>
        <v>#REF!</v>
      </c>
      <c r="K28" s="26" t="s">
        <v>106</v>
      </c>
      <c r="L28" s="16" t="e">
        <f t="shared" si="7"/>
        <v>#REF!</v>
      </c>
      <c r="M28" s="86" t="e">
        <f t="shared" si="2"/>
        <v>#REF!</v>
      </c>
    </row>
    <row r="29" spans="2:28" x14ac:dyDescent="0.25">
      <c r="B29" s="24" t="s">
        <v>86</v>
      </c>
      <c r="C29" s="37" t="e">
        <f>M8-H8</f>
        <v>#REF!</v>
      </c>
      <c r="D29" s="32" t="e">
        <f t="shared" ref="D29:G41" si="8">N8-I8</f>
        <v>#REF!</v>
      </c>
      <c r="E29" s="32" t="e">
        <f t="shared" si="8"/>
        <v>#REF!</v>
      </c>
      <c r="F29" s="32" t="e">
        <f>P8-K8</f>
        <v>#REF!</v>
      </c>
      <c r="G29" s="38" t="e">
        <f t="shared" si="8"/>
        <v>#REF!</v>
      </c>
      <c r="H29" s="17" t="e">
        <f t="shared" si="4"/>
        <v>#REF!</v>
      </c>
      <c r="I29" s="15" t="e">
        <f t="shared" si="5"/>
        <v>#REF!</v>
      </c>
      <c r="J29" s="15" t="e">
        <f t="shared" si="6"/>
        <v>#REF!</v>
      </c>
      <c r="K29" s="15" t="e">
        <f>F29/K8</f>
        <v>#REF!</v>
      </c>
      <c r="L29" s="16" t="e">
        <f t="shared" si="7"/>
        <v>#REF!</v>
      </c>
      <c r="M29" s="86" t="e">
        <f t="shared" si="2"/>
        <v>#REF!</v>
      </c>
    </row>
    <row r="30" spans="2:28" x14ac:dyDescent="0.25">
      <c r="B30" s="24" t="s">
        <v>87</v>
      </c>
      <c r="C30" s="37" t="e">
        <f>M9-H9</f>
        <v>#REF!</v>
      </c>
      <c r="D30" s="32" t="e">
        <f>N9-I9</f>
        <v>#REF!</v>
      </c>
      <c r="E30" s="32" t="e">
        <f>O9-J9</f>
        <v>#REF!</v>
      </c>
      <c r="F30" s="32" t="e">
        <f>P9-K9</f>
        <v>#REF!</v>
      </c>
      <c r="G30" s="38" t="e">
        <f>Q9-L9</f>
        <v>#REF!</v>
      </c>
      <c r="H30" s="17" t="e">
        <f>C30/H9</f>
        <v>#REF!</v>
      </c>
      <c r="I30" s="15" t="e">
        <f t="shared" si="5"/>
        <v>#REF!</v>
      </c>
      <c r="J30" s="15" t="e">
        <f t="shared" si="6"/>
        <v>#REF!</v>
      </c>
      <c r="K30" s="15" t="e">
        <f t="shared" ref="K30:K32" si="9">F30/K9</f>
        <v>#REF!</v>
      </c>
      <c r="L30" s="16" t="e">
        <f t="shared" si="7"/>
        <v>#REF!</v>
      </c>
      <c r="M30" s="86" t="e">
        <f t="shared" si="2"/>
        <v>#REF!</v>
      </c>
    </row>
    <row r="31" spans="2:28" x14ac:dyDescent="0.25">
      <c r="B31" s="24" t="s">
        <v>88</v>
      </c>
      <c r="C31" s="37" t="e">
        <f t="shared" si="3"/>
        <v>#REF!</v>
      </c>
      <c r="D31" s="32" t="e">
        <f t="shared" si="8"/>
        <v>#REF!</v>
      </c>
      <c r="E31" s="32" t="e">
        <f t="shared" si="8"/>
        <v>#REF!</v>
      </c>
      <c r="F31" s="26" t="s">
        <v>106</v>
      </c>
      <c r="G31" s="38" t="e">
        <f t="shared" si="8"/>
        <v>#REF!</v>
      </c>
      <c r="H31" s="17" t="e">
        <f t="shared" si="4"/>
        <v>#REF!</v>
      </c>
      <c r="I31" s="15" t="e">
        <f t="shared" si="5"/>
        <v>#REF!</v>
      </c>
      <c r="J31" s="15" t="e">
        <f t="shared" si="6"/>
        <v>#REF!</v>
      </c>
      <c r="K31" s="26" t="s">
        <v>106</v>
      </c>
      <c r="L31" s="16" t="e">
        <f t="shared" si="7"/>
        <v>#REF!</v>
      </c>
      <c r="M31" s="86" t="e">
        <f t="shared" si="2"/>
        <v>#REF!</v>
      </c>
    </row>
    <row r="32" spans="2:28" x14ac:dyDescent="0.25">
      <c r="B32" s="24" t="s">
        <v>89</v>
      </c>
      <c r="C32" s="37" t="e">
        <f t="shared" si="3"/>
        <v>#REF!</v>
      </c>
      <c r="D32" s="32" t="e">
        <f t="shared" si="8"/>
        <v>#REF!</v>
      </c>
      <c r="E32" s="32" t="e">
        <f t="shared" si="8"/>
        <v>#REF!</v>
      </c>
      <c r="F32" s="32" t="e">
        <f t="shared" si="8"/>
        <v>#REF!</v>
      </c>
      <c r="G32" s="38" t="e">
        <f t="shared" si="8"/>
        <v>#REF!</v>
      </c>
      <c r="H32" s="17" t="e">
        <f t="shared" si="4"/>
        <v>#REF!</v>
      </c>
      <c r="I32" s="15" t="e">
        <f t="shared" si="5"/>
        <v>#REF!</v>
      </c>
      <c r="J32" s="15" t="e">
        <f t="shared" si="6"/>
        <v>#REF!</v>
      </c>
      <c r="K32" s="15" t="e">
        <f t="shared" si="9"/>
        <v>#REF!</v>
      </c>
      <c r="L32" s="16" t="e">
        <f t="shared" si="7"/>
        <v>#REF!</v>
      </c>
      <c r="M32" s="86" t="e">
        <f t="shared" si="2"/>
        <v>#REF!</v>
      </c>
    </row>
    <row r="33" spans="2:14" x14ac:dyDescent="0.25">
      <c r="B33" s="24" t="s">
        <v>90</v>
      </c>
      <c r="C33" s="37" t="e">
        <f t="shared" si="3"/>
        <v>#REF!</v>
      </c>
      <c r="D33" s="32" t="e">
        <f t="shared" si="8"/>
        <v>#REF!</v>
      </c>
      <c r="E33" s="32" t="e">
        <f t="shared" si="8"/>
        <v>#REF!</v>
      </c>
      <c r="F33" s="26" t="s">
        <v>106</v>
      </c>
      <c r="G33" s="38" t="e">
        <f t="shared" si="8"/>
        <v>#REF!</v>
      </c>
      <c r="H33" s="17" t="e">
        <f t="shared" si="4"/>
        <v>#REF!</v>
      </c>
      <c r="I33" s="15" t="e">
        <f t="shared" si="5"/>
        <v>#REF!</v>
      </c>
      <c r="J33" s="15" t="e">
        <f t="shared" si="6"/>
        <v>#REF!</v>
      </c>
      <c r="K33" s="26" t="s">
        <v>106</v>
      </c>
      <c r="L33" s="16" t="e">
        <f t="shared" si="7"/>
        <v>#REF!</v>
      </c>
      <c r="M33" s="86" t="e">
        <f t="shared" si="2"/>
        <v>#REF!</v>
      </c>
    </row>
    <row r="34" spans="2:14" x14ac:dyDescent="0.25">
      <c r="B34" s="24" t="s">
        <v>99</v>
      </c>
      <c r="C34" s="37" t="e">
        <f t="shared" si="3"/>
        <v>#REF!</v>
      </c>
      <c r="D34" s="32" t="e">
        <f t="shared" si="8"/>
        <v>#REF!</v>
      </c>
      <c r="E34" s="32" t="e">
        <f t="shared" si="8"/>
        <v>#REF!</v>
      </c>
      <c r="F34" s="26" t="s">
        <v>106</v>
      </c>
      <c r="G34" s="38" t="e">
        <f t="shared" si="8"/>
        <v>#REF!</v>
      </c>
      <c r="H34" s="17" t="e">
        <f t="shared" si="4"/>
        <v>#REF!</v>
      </c>
      <c r="I34" s="15" t="e">
        <f t="shared" si="5"/>
        <v>#REF!</v>
      </c>
      <c r="J34" s="15" t="e">
        <f t="shared" si="6"/>
        <v>#REF!</v>
      </c>
      <c r="K34" s="26" t="s">
        <v>106</v>
      </c>
      <c r="L34" s="16" t="e">
        <f t="shared" si="7"/>
        <v>#REF!</v>
      </c>
      <c r="M34" s="86" t="e">
        <f t="shared" si="2"/>
        <v>#REF!</v>
      </c>
    </row>
    <row r="35" spans="2:14" x14ac:dyDescent="0.25">
      <c r="B35" s="24" t="s">
        <v>92</v>
      </c>
      <c r="C35" s="37" t="e">
        <f t="shared" si="3"/>
        <v>#REF!</v>
      </c>
      <c r="D35" s="32" t="e">
        <f t="shared" si="8"/>
        <v>#REF!</v>
      </c>
      <c r="E35" s="32" t="e">
        <f t="shared" si="8"/>
        <v>#REF!</v>
      </c>
      <c r="F35" s="26" t="s">
        <v>106</v>
      </c>
      <c r="G35" s="38" t="e">
        <f t="shared" si="8"/>
        <v>#REF!</v>
      </c>
      <c r="H35" s="17" t="e">
        <f t="shared" si="4"/>
        <v>#REF!</v>
      </c>
      <c r="I35" s="15" t="e">
        <f t="shared" si="5"/>
        <v>#REF!</v>
      </c>
      <c r="J35" s="15" t="e">
        <f t="shared" si="6"/>
        <v>#REF!</v>
      </c>
      <c r="K35" s="26" t="s">
        <v>106</v>
      </c>
      <c r="L35" s="16" t="e">
        <f t="shared" si="7"/>
        <v>#REF!</v>
      </c>
      <c r="M35" s="86" t="e">
        <f t="shared" si="2"/>
        <v>#REF!</v>
      </c>
    </row>
    <row r="36" spans="2:14" x14ac:dyDescent="0.25">
      <c r="B36" s="24" t="s">
        <v>93</v>
      </c>
      <c r="C36" s="37" t="e">
        <f t="shared" si="3"/>
        <v>#REF!</v>
      </c>
      <c r="D36" s="32" t="e">
        <f t="shared" si="8"/>
        <v>#REF!</v>
      </c>
      <c r="E36" s="32" t="e">
        <f t="shared" si="8"/>
        <v>#REF!</v>
      </c>
      <c r="F36" s="46" t="s">
        <v>106</v>
      </c>
      <c r="G36" s="38" t="e">
        <f t="shared" si="8"/>
        <v>#REF!</v>
      </c>
      <c r="H36" s="17" t="e">
        <f t="shared" si="4"/>
        <v>#REF!</v>
      </c>
      <c r="I36" s="15" t="e">
        <f t="shared" si="5"/>
        <v>#REF!</v>
      </c>
      <c r="J36" s="15" t="e">
        <f t="shared" si="6"/>
        <v>#REF!</v>
      </c>
      <c r="K36" s="26" t="s">
        <v>106</v>
      </c>
      <c r="L36" s="16" t="e">
        <f t="shared" si="7"/>
        <v>#REF!</v>
      </c>
      <c r="M36" s="86" t="e">
        <f t="shared" si="2"/>
        <v>#REF!</v>
      </c>
    </row>
    <row r="37" spans="2:14" x14ac:dyDescent="0.25">
      <c r="B37" s="24" t="s">
        <v>94</v>
      </c>
      <c r="C37" s="37" t="e">
        <f t="shared" si="3"/>
        <v>#REF!</v>
      </c>
      <c r="D37" s="32" t="e">
        <f t="shared" si="8"/>
        <v>#REF!</v>
      </c>
      <c r="E37" s="32" t="e">
        <f t="shared" si="8"/>
        <v>#REF!</v>
      </c>
      <c r="F37" s="26" t="s">
        <v>106</v>
      </c>
      <c r="G37" s="38" t="e">
        <f t="shared" si="8"/>
        <v>#REF!</v>
      </c>
      <c r="H37" s="17" t="e">
        <f t="shared" si="4"/>
        <v>#REF!</v>
      </c>
      <c r="I37" s="15" t="e">
        <f t="shared" si="5"/>
        <v>#REF!</v>
      </c>
      <c r="J37" s="15" t="e">
        <f t="shared" si="6"/>
        <v>#REF!</v>
      </c>
      <c r="K37" s="26" t="s">
        <v>106</v>
      </c>
      <c r="L37" s="16" t="e">
        <f t="shared" si="7"/>
        <v>#REF!</v>
      </c>
      <c r="M37" s="86" t="e">
        <f t="shared" si="2"/>
        <v>#REF!</v>
      </c>
    </row>
    <row r="38" spans="2:14" x14ac:dyDescent="0.25">
      <c r="B38" s="24" t="s">
        <v>95</v>
      </c>
      <c r="C38" s="37" t="e">
        <f>M17-H17</f>
        <v>#REF!</v>
      </c>
      <c r="D38" s="32" t="e">
        <f t="shared" si="8"/>
        <v>#REF!</v>
      </c>
      <c r="E38" s="32" t="e">
        <f t="shared" si="8"/>
        <v>#REF!</v>
      </c>
      <c r="F38" s="26" t="s">
        <v>106</v>
      </c>
      <c r="G38" s="38" t="e">
        <f>Q17-L17</f>
        <v>#REF!</v>
      </c>
      <c r="H38" s="17" t="e">
        <f t="shared" si="4"/>
        <v>#REF!</v>
      </c>
      <c r="I38" s="15" t="e">
        <f t="shared" si="5"/>
        <v>#REF!</v>
      </c>
      <c r="J38" s="15" t="e">
        <f t="shared" si="6"/>
        <v>#REF!</v>
      </c>
      <c r="K38" s="26" t="s">
        <v>106</v>
      </c>
      <c r="L38" s="16" t="e">
        <f>G38/L17</f>
        <v>#REF!</v>
      </c>
      <c r="M38" s="86" t="e">
        <f t="shared" si="2"/>
        <v>#REF!</v>
      </c>
    </row>
    <row r="39" spans="2:14" x14ac:dyDescent="0.25">
      <c r="B39" s="24" t="s">
        <v>13</v>
      </c>
      <c r="C39" s="37" t="e">
        <f t="shared" si="3"/>
        <v>#REF!</v>
      </c>
      <c r="D39" s="32" t="e">
        <f t="shared" si="8"/>
        <v>#REF!</v>
      </c>
      <c r="E39" s="32" t="e">
        <f t="shared" si="8"/>
        <v>#REF!</v>
      </c>
      <c r="F39" s="26" t="s">
        <v>106</v>
      </c>
      <c r="G39" s="38" t="e">
        <f t="shared" si="8"/>
        <v>#REF!</v>
      </c>
      <c r="H39" s="17" t="e">
        <f t="shared" si="4"/>
        <v>#REF!</v>
      </c>
      <c r="I39" s="15" t="e">
        <f t="shared" si="5"/>
        <v>#REF!</v>
      </c>
      <c r="J39" s="15" t="e">
        <f t="shared" si="6"/>
        <v>#REF!</v>
      </c>
      <c r="K39" s="26" t="s">
        <v>106</v>
      </c>
      <c r="L39" s="16" t="e">
        <f t="shared" si="7"/>
        <v>#REF!</v>
      </c>
      <c r="M39" s="86" t="e">
        <f t="shared" si="2"/>
        <v>#REF!</v>
      </c>
    </row>
    <row r="40" spans="2:14" x14ac:dyDescent="0.25">
      <c r="B40" s="24" t="s">
        <v>96</v>
      </c>
      <c r="C40" s="37" t="e">
        <f t="shared" si="3"/>
        <v>#REF!</v>
      </c>
      <c r="D40" s="32" t="e">
        <f t="shared" si="8"/>
        <v>#REF!</v>
      </c>
      <c r="E40" s="32" t="e">
        <f t="shared" si="8"/>
        <v>#REF!</v>
      </c>
      <c r="F40" s="26" t="s">
        <v>106</v>
      </c>
      <c r="G40" s="38" t="e">
        <f t="shared" si="8"/>
        <v>#REF!</v>
      </c>
      <c r="H40" s="17" t="e">
        <f t="shared" si="4"/>
        <v>#REF!</v>
      </c>
      <c r="I40" s="15" t="e">
        <f t="shared" si="5"/>
        <v>#REF!</v>
      </c>
      <c r="J40" s="15" t="e">
        <f t="shared" si="6"/>
        <v>#REF!</v>
      </c>
      <c r="K40" s="26" t="s">
        <v>106</v>
      </c>
      <c r="L40" s="16" t="e">
        <f t="shared" si="7"/>
        <v>#REF!</v>
      </c>
      <c r="M40" s="86" t="e">
        <f t="shared" si="2"/>
        <v>#REF!</v>
      </c>
    </row>
    <row r="41" spans="2:14" ht="15.75" thickBot="1" x14ac:dyDescent="0.3">
      <c r="B41" s="25" t="s">
        <v>97</v>
      </c>
      <c r="C41" s="39" t="e">
        <f t="shared" si="3"/>
        <v>#REF!</v>
      </c>
      <c r="D41" s="33" t="e">
        <f t="shared" si="8"/>
        <v>#REF!</v>
      </c>
      <c r="E41" s="33" t="e">
        <f t="shared" si="8"/>
        <v>#REF!</v>
      </c>
      <c r="F41" s="29" t="s">
        <v>106</v>
      </c>
      <c r="G41" s="40" t="e">
        <f t="shared" si="8"/>
        <v>#REF!</v>
      </c>
      <c r="H41" s="36" t="e">
        <f t="shared" si="4"/>
        <v>#REF!</v>
      </c>
      <c r="I41" s="34" t="e">
        <f t="shared" si="5"/>
        <v>#REF!</v>
      </c>
      <c r="J41" s="34" t="e">
        <f t="shared" si="6"/>
        <v>#REF!</v>
      </c>
      <c r="K41" s="29" t="s">
        <v>106</v>
      </c>
      <c r="L41" s="35" t="e">
        <f t="shared" si="7"/>
        <v>#REF!</v>
      </c>
      <c r="M41" s="86" t="e">
        <f t="shared" si="2"/>
        <v>#REF!</v>
      </c>
    </row>
    <row r="43" spans="2:14" x14ac:dyDescent="0.25">
      <c r="B43" s="97" t="s">
        <v>110</v>
      </c>
      <c r="C43" s="96" t="s">
        <v>46</v>
      </c>
      <c r="D43" s="96" t="s">
        <v>47</v>
      </c>
      <c r="E43" s="96" t="s">
        <v>48</v>
      </c>
      <c r="F43" s="96" t="s">
        <v>49</v>
      </c>
      <c r="G43" s="96" t="s">
        <v>50</v>
      </c>
      <c r="H43" s="96" t="s">
        <v>111</v>
      </c>
    </row>
    <row r="44" spans="2:14" x14ac:dyDescent="0.25">
      <c r="B44" s="94" t="s">
        <v>112</v>
      </c>
      <c r="C44" s="159" t="e">
        <f t="shared" ref="C44:E44" si="10">C26/$H44</f>
        <v>#REF!</v>
      </c>
      <c r="D44" s="91" t="e">
        <f t="shared" si="10"/>
        <v>#REF!</v>
      </c>
      <c r="E44" s="91" t="e">
        <f t="shared" si="10"/>
        <v>#REF!</v>
      </c>
      <c r="F44" s="91" t="e">
        <f>F26/$H44</f>
        <v>#REF!</v>
      </c>
      <c r="G44" s="91" t="e">
        <f>G26/$H44</f>
        <v>#REF!</v>
      </c>
      <c r="H44" s="95" t="e">
        <f>SUM(C26:G26)</f>
        <v>#REF!</v>
      </c>
      <c r="I44" s="86"/>
      <c r="J44" s="149"/>
      <c r="K44" s="149"/>
      <c r="L44" s="149"/>
      <c r="M44" s="149"/>
      <c r="N44" s="149"/>
    </row>
    <row r="45" spans="2:14" x14ac:dyDescent="0.25">
      <c r="B45" s="94" t="str">
        <f>B29</f>
        <v>Breast</v>
      </c>
      <c r="C45" s="91" t="e">
        <f t="shared" ref="C45:E45" si="11">C29/$H45</f>
        <v>#REF!</v>
      </c>
      <c r="D45" s="91" t="e">
        <f t="shared" si="11"/>
        <v>#REF!</v>
      </c>
      <c r="E45" s="91" t="e">
        <f t="shared" si="11"/>
        <v>#REF!</v>
      </c>
      <c r="F45" s="91" t="e">
        <f>F29/$H45</f>
        <v>#REF!</v>
      </c>
      <c r="G45" s="91" t="e">
        <f>G29/$H45</f>
        <v>#REF!</v>
      </c>
      <c r="H45" s="95" t="e">
        <f>SUM(C29:G29)</f>
        <v>#REF!</v>
      </c>
      <c r="I45" s="150"/>
    </row>
    <row r="46" spans="2:14" x14ac:dyDescent="0.25">
      <c r="B46" s="94" t="str">
        <f>B38</f>
        <v>Prostate</v>
      </c>
      <c r="C46" s="91" t="e">
        <f>C38/$H46</f>
        <v>#REF!</v>
      </c>
      <c r="D46" s="91" t="e">
        <f t="shared" ref="D46:E46" si="12">D38/$H46</f>
        <v>#REF!</v>
      </c>
      <c r="E46" s="91" t="e">
        <f t="shared" si="12"/>
        <v>#REF!</v>
      </c>
      <c r="F46" s="91"/>
      <c r="G46" s="91" t="e">
        <f>G38/$H46</f>
        <v>#REF!</v>
      </c>
      <c r="H46" s="95" t="e">
        <f>SUM(C38:G38)</f>
        <v>#REF!</v>
      </c>
    </row>
    <row r="47" spans="2:14" x14ac:dyDescent="0.25">
      <c r="B47" s="94" t="str">
        <f>B35</f>
        <v>Lung</v>
      </c>
      <c r="C47" s="159" t="e">
        <f>C35/$H47</f>
        <v>#REF!</v>
      </c>
      <c r="D47" s="91" t="e">
        <f>D35/$H47</f>
        <v>#REF!</v>
      </c>
      <c r="E47" s="91" t="e">
        <f>E35/$H47</f>
        <v>#REF!</v>
      </c>
      <c r="F47" s="91"/>
      <c r="G47" s="91" t="e">
        <f>G35/$H47</f>
        <v>#REF!</v>
      </c>
      <c r="H47" s="95" t="e">
        <f>SUM(C35:G35)</f>
        <v>#REF!</v>
      </c>
      <c r="I47" s="86"/>
      <c r="K47" s="149"/>
      <c r="L47" s="149"/>
      <c r="M47" s="149"/>
      <c r="N47" s="149"/>
    </row>
    <row r="48" spans="2:14" x14ac:dyDescent="0.25">
      <c r="B48" s="94" t="str">
        <f>B30</f>
        <v>Colorectal</v>
      </c>
      <c r="C48" s="159" t="e">
        <f>C30/$H48</f>
        <v>#REF!</v>
      </c>
      <c r="D48" s="91" t="e">
        <f>D30/$H48</f>
        <v>#REF!</v>
      </c>
      <c r="E48" s="91" t="e">
        <f>E30/$H48</f>
        <v>#REF!</v>
      </c>
      <c r="F48" s="91" t="e">
        <f>F30/$H48</f>
        <v>#REF!</v>
      </c>
      <c r="G48" s="91" t="e">
        <f>G30/$H48</f>
        <v>#REF!</v>
      </c>
      <c r="H48" s="95" t="e">
        <f>SUM(C30:G30)</f>
        <v>#REF!</v>
      </c>
      <c r="I48" s="86"/>
      <c r="K48" s="149"/>
      <c r="L48" s="149"/>
      <c r="M48" s="149"/>
      <c r="N48" s="149"/>
    </row>
    <row r="49" spans="2:9" x14ac:dyDescent="0.25">
      <c r="B49" s="94" t="str">
        <f>B36</f>
        <v>Melanoma</v>
      </c>
      <c r="C49" s="91" t="e">
        <f>C36/$H49</f>
        <v>#REF!</v>
      </c>
      <c r="D49" s="91" t="e">
        <f>D36/$H49</f>
        <v>#REF!</v>
      </c>
      <c r="E49" s="91" t="e">
        <f>E36/$H49</f>
        <v>#REF!</v>
      </c>
      <c r="F49" s="91"/>
      <c r="G49" s="91" t="e">
        <f>G36/$H49</f>
        <v>#REF!</v>
      </c>
      <c r="H49" s="95" t="e">
        <f>SUM(C36:G36)</f>
        <v>#REF!</v>
      </c>
    </row>
    <row r="50" spans="2:9" x14ac:dyDescent="0.25">
      <c r="B50" s="94" t="s">
        <v>84</v>
      </c>
      <c r="C50" s="91" t="e">
        <f t="shared" ref="C50:E51" si="13">C27/$H50</f>
        <v>#REF!</v>
      </c>
      <c r="D50" s="91" t="e">
        <f t="shared" si="13"/>
        <v>#REF!</v>
      </c>
      <c r="E50" s="91" t="e">
        <f t="shared" si="13"/>
        <v>#REF!</v>
      </c>
      <c r="F50" s="91"/>
      <c r="G50" s="91" t="e">
        <f>G27/$H50</f>
        <v>#REF!</v>
      </c>
      <c r="H50" s="95" t="e">
        <f>SUM(C27:G27)</f>
        <v>#REF!</v>
      </c>
    </row>
    <row r="51" spans="2:9" x14ac:dyDescent="0.25">
      <c r="B51" s="94" t="s">
        <v>85</v>
      </c>
      <c r="C51" s="159" t="e">
        <f t="shared" si="13"/>
        <v>#REF!</v>
      </c>
      <c r="D51" s="91" t="e">
        <f t="shared" si="13"/>
        <v>#REF!</v>
      </c>
      <c r="E51" s="91" t="e">
        <f t="shared" si="13"/>
        <v>#REF!</v>
      </c>
      <c r="F51" s="91"/>
      <c r="G51" s="91" t="e">
        <f>G28/$H51</f>
        <v>#REF!</v>
      </c>
      <c r="H51" s="95" t="e">
        <f>SUM(D28:G28)</f>
        <v>#REF!</v>
      </c>
      <c r="I51" s="86"/>
    </row>
    <row r="52" spans="2:9" x14ac:dyDescent="0.25">
      <c r="B52" s="94" t="s">
        <v>88</v>
      </c>
      <c r="C52" s="91" t="e">
        <f t="shared" ref="C52:E55" si="14">C31/$H52</f>
        <v>#REF!</v>
      </c>
      <c r="D52" s="91" t="e">
        <f t="shared" si="14"/>
        <v>#REF!</v>
      </c>
      <c r="E52" s="91" t="e">
        <f t="shared" si="14"/>
        <v>#REF!</v>
      </c>
      <c r="F52" s="91"/>
      <c r="G52" s="91" t="e">
        <f>G31/$H52</f>
        <v>#REF!</v>
      </c>
      <c r="H52" s="95" t="e">
        <f>SUM(C31:G31)</f>
        <v>#REF!</v>
      </c>
    </row>
    <row r="53" spans="2:9" x14ac:dyDescent="0.25">
      <c r="B53" s="94" t="s">
        <v>89</v>
      </c>
      <c r="C53" s="91" t="e">
        <f t="shared" si="14"/>
        <v>#REF!</v>
      </c>
      <c r="D53" s="91" t="e">
        <f t="shared" si="14"/>
        <v>#REF!</v>
      </c>
      <c r="E53" s="91" t="e">
        <f t="shared" si="14"/>
        <v>#REF!</v>
      </c>
      <c r="F53" s="91" t="e">
        <f>F32/$H53</f>
        <v>#REF!</v>
      </c>
      <c r="G53" s="91" t="e">
        <f>G32/$H53</f>
        <v>#REF!</v>
      </c>
      <c r="H53" s="95" t="e">
        <f>SUM(C32:G32)</f>
        <v>#REF!</v>
      </c>
    </row>
    <row r="54" spans="2:9" x14ac:dyDescent="0.25">
      <c r="B54" s="94" t="s">
        <v>90</v>
      </c>
      <c r="C54" s="91" t="e">
        <f t="shared" si="14"/>
        <v>#REF!</v>
      </c>
      <c r="D54" s="91" t="e">
        <f t="shared" si="14"/>
        <v>#REF!</v>
      </c>
      <c r="E54" s="91" t="e">
        <f t="shared" si="14"/>
        <v>#REF!</v>
      </c>
      <c r="F54" s="91"/>
      <c r="G54" s="91" t="e">
        <f>G33/$H54</f>
        <v>#REF!</v>
      </c>
      <c r="H54" s="95" t="e">
        <f>SUM(C33:G33)</f>
        <v>#REF!</v>
      </c>
    </row>
    <row r="55" spans="2:9" x14ac:dyDescent="0.25">
      <c r="B55" s="94" t="s">
        <v>99</v>
      </c>
      <c r="C55" s="159" t="e">
        <f t="shared" si="14"/>
        <v>#REF!</v>
      </c>
      <c r="D55" s="91" t="e">
        <f t="shared" si="14"/>
        <v>#REF!</v>
      </c>
      <c r="E55" s="91" t="e">
        <f t="shared" si="14"/>
        <v>#REF!</v>
      </c>
      <c r="F55" s="91"/>
      <c r="G55" s="91" t="e">
        <f>G34/$H55</f>
        <v>#REF!</v>
      </c>
      <c r="H55" s="95" t="e">
        <f>SUM(C34:G34)</f>
        <v>#REF!</v>
      </c>
      <c r="I55" s="86"/>
    </row>
    <row r="56" spans="2:9" x14ac:dyDescent="0.25">
      <c r="B56" s="94" t="s">
        <v>94</v>
      </c>
      <c r="C56" s="159" t="e">
        <f>C37/$H56</f>
        <v>#REF!</v>
      </c>
      <c r="D56" s="91" t="e">
        <f>D37/$H56</f>
        <v>#REF!</v>
      </c>
      <c r="E56" s="91" t="e">
        <f>E37/$H56</f>
        <v>#REF!</v>
      </c>
      <c r="F56" s="91"/>
      <c r="G56" s="91" t="e">
        <f>G37/$H56</f>
        <v>#REF!</v>
      </c>
      <c r="H56" s="95" t="e">
        <f>SUM(C37:G37)</f>
        <v>#REF!</v>
      </c>
      <c r="I56" s="86"/>
    </row>
    <row r="57" spans="2:9" x14ac:dyDescent="0.25">
      <c r="B57" s="94" t="s">
        <v>96</v>
      </c>
      <c r="C57" s="94"/>
      <c r="D57" s="94"/>
      <c r="E57" s="94"/>
      <c r="F57" s="94"/>
      <c r="G57" s="94"/>
      <c r="H57" s="95" t="e">
        <f>SUM(C40:G40)</f>
        <v>#REF!</v>
      </c>
    </row>
    <row r="58" spans="2:9" x14ac:dyDescent="0.25">
      <c r="B58" s="94" t="s">
        <v>97</v>
      </c>
      <c r="C58" s="91" t="e">
        <f>C41/$H58</f>
        <v>#REF!</v>
      </c>
      <c r="D58" s="91" t="e">
        <f>D41/$H58</f>
        <v>#REF!</v>
      </c>
      <c r="E58" s="91" t="e">
        <f>E41/$H58</f>
        <v>#REF!</v>
      </c>
      <c r="F58" s="91"/>
      <c r="G58" s="91" t="e">
        <f>G41/$H58</f>
        <v>#REF!</v>
      </c>
      <c r="H58" s="95" t="e">
        <f>SUM(C41:G41)</f>
        <v>#REF!</v>
      </c>
    </row>
    <row r="60" spans="2:9" x14ac:dyDescent="0.25">
      <c r="B60" s="41" t="str">
        <f>B25</f>
        <v>Cancer site</v>
      </c>
      <c r="C60" s="42" t="str">
        <f>H25</f>
        <v>Emergency presentation</v>
      </c>
    </row>
    <row r="61" spans="2:9" x14ac:dyDescent="0.25">
      <c r="B61" s="8" t="s">
        <v>93</v>
      </c>
      <c r="C61" s="85" t="e">
        <f t="shared" ref="C61:C76" si="15">VLOOKUP(B61,$B$26:$H$41,7,FALSE)</f>
        <v>#REF!</v>
      </c>
    </row>
    <row r="62" spans="2:9" x14ac:dyDescent="0.25">
      <c r="B62" s="8" t="s">
        <v>88</v>
      </c>
      <c r="C62" s="15" t="e">
        <f>VLOOKUP(B62,$B$26:$H$41,7,FALSE)</f>
        <v>#REF!</v>
      </c>
    </row>
    <row r="63" spans="2:9" x14ac:dyDescent="0.25">
      <c r="B63" s="8" t="s">
        <v>86</v>
      </c>
      <c r="C63" s="15" t="e">
        <f t="shared" si="15"/>
        <v>#REF!</v>
      </c>
    </row>
    <row r="64" spans="2:9" x14ac:dyDescent="0.25">
      <c r="B64" s="8" t="s">
        <v>95</v>
      </c>
      <c r="C64" s="15" t="e">
        <f t="shared" si="15"/>
        <v>#REF!</v>
      </c>
    </row>
    <row r="65" spans="2:3" x14ac:dyDescent="0.25">
      <c r="B65" s="8" t="s">
        <v>89</v>
      </c>
      <c r="C65" s="15" t="e">
        <f t="shared" si="15"/>
        <v>#REF!</v>
      </c>
    </row>
    <row r="66" spans="2:3" x14ac:dyDescent="0.25">
      <c r="B66" s="8" t="s">
        <v>84</v>
      </c>
      <c r="C66" s="15" t="e">
        <f t="shared" si="15"/>
        <v>#REF!</v>
      </c>
    </row>
    <row r="67" spans="2:3" x14ac:dyDescent="0.25">
      <c r="B67" s="8" t="s">
        <v>13</v>
      </c>
      <c r="C67" s="15" t="e">
        <f t="shared" si="15"/>
        <v>#REF!</v>
      </c>
    </row>
    <row r="68" spans="2:3" x14ac:dyDescent="0.25">
      <c r="B68" s="8" t="s">
        <v>90</v>
      </c>
      <c r="C68" s="15" t="e">
        <f t="shared" si="15"/>
        <v>#REF!</v>
      </c>
    </row>
    <row r="69" spans="2:3" x14ac:dyDescent="0.25">
      <c r="B69" s="8" t="s">
        <v>97</v>
      </c>
      <c r="C69" s="15" t="e">
        <f t="shared" si="15"/>
        <v>#REF!</v>
      </c>
    </row>
    <row r="70" spans="2:3" x14ac:dyDescent="0.25">
      <c r="B70" s="8" t="s">
        <v>81</v>
      </c>
      <c r="C70" s="15" t="e">
        <f t="shared" si="15"/>
        <v>#REF!</v>
      </c>
    </row>
    <row r="71" spans="2:3" x14ac:dyDescent="0.25">
      <c r="B71" s="8" t="s">
        <v>87</v>
      </c>
      <c r="C71" s="15" t="e">
        <f t="shared" si="15"/>
        <v>#REF!</v>
      </c>
    </row>
    <row r="72" spans="2:3" x14ac:dyDescent="0.25">
      <c r="B72" s="8" t="s">
        <v>92</v>
      </c>
      <c r="C72" s="15" t="e">
        <f t="shared" si="15"/>
        <v>#REF!</v>
      </c>
    </row>
    <row r="73" spans="2:3" x14ac:dyDescent="0.25">
      <c r="B73" s="8" t="s">
        <v>96</v>
      </c>
      <c r="C73" s="15" t="e">
        <f t="shared" si="15"/>
        <v>#REF!</v>
      </c>
    </row>
    <row r="74" spans="2:3" x14ac:dyDescent="0.25">
      <c r="B74" s="43" t="s">
        <v>85</v>
      </c>
      <c r="C74" s="44" t="e">
        <f t="shared" si="15"/>
        <v>#REF!</v>
      </c>
    </row>
    <row r="75" spans="2:3" x14ac:dyDescent="0.25">
      <c r="B75" s="8" t="s">
        <v>99</v>
      </c>
      <c r="C75" s="15" t="e">
        <f t="shared" si="15"/>
        <v>#REF!</v>
      </c>
    </row>
    <row r="76" spans="2:3" x14ac:dyDescent="0.25">
      <c r="B76" s="8" t="s">
        <v>94</v>
      </c>
      <c r="C76" s="15" t="e">
        <f t="shared" si="15"/>
        <v>#REF!</v>
      </c>
    </row>
    <row r="79" spans="2:3" x14ac:dyDescent="0.25">
      <c r="B79" s="41" t="str">
        <f>B60</f>
        <v>Cancer site</v>
      </c>
      <c r="C79" s="42" t="str">
        <f>I25</f>
        <v>GP referral</v>
      </c>
    </row>
    <row r="80" spans="2:3" x14ac:dyDescent="0.25">
      <c r="B80" s="8" t="s">
        <v>93</v>
      </c>
      <c r="C80" s="15" t="e">
        <f t="shared" ref="C80:C95" si="16">VLOOKUP(B80,$B$26:$I$41,8,FALSE)</f>
        <v>#REF!</v>
      </c>
    </row>
    <row r="81" spans="2:3" x14ac:dyDescent="0.25">
      <c r="B81" s="8" t="s">
        <v>95</v>
      </c>
      <c r="C81" s="15" t="e">
        <f t="shared" si="16"/>
        <v>#REF!</v>
      </c>
    </row>
    <row r="82" spans="2:3" x14ac:dyDescent="0.25">
      <c r="B82" s="8" t="s">
        <v>87</v>
      </c>
      <c r="C82" s="15" t="e">
        <f t="shared" si="16"/>
        <v>#REF!</v>
      </c>
    </row>
    <row r="83" spans="2:3" x14ac:dyDescent="0.25">
      <c r="B83" s="8" t="s">
        <v>84</v>
      </c>
      <c r="C83" s="15" t="e">
        <f t="shared" si="16"/>
        <v>#REF!</v>
      </c>
    </row>
    <row r="84" spans="2:3" x14ac:dyDescent="0.25">
      <c r="B84" s="8" t="s">
        <v>94</v>
      </c>
      <c r="C84" s="15" t="e">
        <f t="shared" si="16"/>
        <v>#REF!</v>
      </c>
    </row>
    <row r="85" spans="2:3" x14ac:dyDescent="0.25">
      <c r="B85" s="8" t="s">
        <v>88</v>
      </c>
      <c r="C85" s="15" t="e">
        <f t="shared" si="16"/>
        <v>#REF!</v>
      </c>
    </row>
    <row r="86" spans="2:3" x14ac:dyDescent="0.25">
      <c r="B86" s="8" t="s">
        <v>90</v>
      </c>
      <c r="C86" s="15" t="e">
        <f t="shared" si="16"/>
        <v>#REF!</v>
      </c>
    </row>
    <row r="87" spans="2:3" x14ac:dyDescent="0.25">
      <c r="B87" s="8" t="s">
        <v>81</v>
      </c>
      <c r="C87" s="15" t="e">
        <f t="shared" si="16"/>
        <v>#REF!</v>
      </c>
    </row>
    <row r="88" spans="2:3" x14ac:dyDescent="0.25">
      <c r="B88" s="8" t="s">
        <v>99</v>
      </c>
      <c r="C88" s="15" t="e">
        <f t="shared" si="16"/>
        <v>#REF!</v>
      </c>
    </row>
    <row r="89" spans="2:3" x14ac:dyDescent="0.25">
      <c r="B89" s="8" t="s">
        <v>85</v>
      </c>
      <c r="C89" s="15" t="e">
        <f t="shared" si="16"/>
        <v>#REF!</v>
      </c>
    </row>
    <row r="90" spans="2:3" x14ac:dyDescent="0.25">
      <c r="B90" s="8" t="s">
        <v>97</v>
      </c>
      <c r="C90" s="15" t="e">
        <f t="shared" si="16"/>
        <v>#REF!</v>
      </c>
    </row>
    <row r="91" spans="2:3" x14ac:dyDescent="0.25">
      <c r="B91" s="8" t="s">
        <v>89</v>
      </c>
      <c r="C91" s="15" t="e">
        <f t="shared" si="16"/>
        <v>#REF!</v>
      </c>
    </row>
    <row r="92" spans="2:3" x14ac:dyDescent="0.25">
      <c r="B92" s="8" t="s">
        <v>92</v>
      </c>
      <c r="C92" s="15" t="e">
        <f t="shared" si="16"/>
        <v>#REF!</v>
      </c>
    </row>
    <row r="93" spans="2:3" x14ac:dyDescent="0.25">
      <c r="B93" s="8" t="s">
        <v>13</v>
      </c>
      <c r="C93" s="15" t="e">
        <f t="shared" si="16"/>
        <v>#REF!</v>
      </c>
    </row>
    <row r="94" spans="2:3" x14ac:dyDescent="0.25">
      <c r="B94" s="8" t="s">
        <v>96</v>
      </c>
      <c r="C94" s="15" t="e">
        <f t="shared" si="16"/>
        <v>#REF!</v>
      </c>
    </row>
    <row r="95" spans="2:3" x14ac:dyDescent="0.25">
      <c r="B95" s="8" t="s">
        <v>86</v>
      </c>
      <c r="C95" s="15" t="e">
        <f t="shared" si="16"/>
        <v>#REF!</v>
      </c>
    </row>
    <row r="98" spans="2:3" x14ac:dyDescent="0.25">
      <c r="B98" s="41" t="str">
        <f>B79</f>
        <v>Cancer site</v>
      </c>
      <c r="C98" s="42" t="str">
        <f>J25</f>
        <v>Other</v>
      </c>
    </row>
    <row r="99" spans="2:3" x14ac:dyDescent="0.25">
      <c r="B99" s="8" t="s">
        <v>86</v>
      </c>
      <c r="C99" s="15" t="e">
        <f>VLOOKUP(B99,$B$26:$J$41,9,FALSE)</f>
        <v>#REF!</v>
      </c>
    </row>
    <row r="100" spans="2:3" x14ac:dyDescent="0.25">
      <c r="B100" s="8" t="s">
        <v>95</v>
      </c>
      <c r="C100" s="15" t="e">
        <f t="shared" ref="C100:C114" si="17">VLOOKUP(B100,$B$26:$J$41,9,FALSE)</f>
        <v>#REF!</v>
      </c>
    </row>
    <row r="101" spans="2:3" x14ac:dyDescent="0.25">
      <c r="B101" s="8" t="s">
        <v>94</v>
      </c>
      <c r="C101" s="15" t="e">
        <f t="shared" si="17"/>
        <v>#REF!</v>
      </c>
    </row>
    <row r="102" spans="2:3" x14ac:dyDescent="0.25">
      <c r="B102" s="8" t="s">
        <v>93</v>
      </c>
      <c r="C102" s="15" t="e">
        <f t="shared" si="17"/>
        <v>#REF!</v>
      </c>
    </row>
    <row r="103" spans="2:3" x14ac:dyDescent="0.25">
      <c r="B103" s="8" t="s">
        <v>99</v>
      </c>
      <c r="C103" s="15" t="e">
        <f t="shared" si="17"/>
        <v>#REF!</v>
      </c>
    </row>
    <row r="104" spans="2:3" x14ac:dyDescent="0.25">
      <c r="B104" s="8" t="s">
        <v>87</v>
      </c>
      <c r="C104" s="15" t="e">
        <f t="shared" si="17"/>
        <v>#REF!</v>
      </c>
    </row>
    <row r="105" spans="2:3" x14ac:dyDescent="0.25">
      <c r="B105" s="8" t="s">
        <v>85</v>
      </c>
      <c r="C105" s="15" t="e">
        <f t="shared" si="17"/>
        <v>#REF!</v>
      </c>
    </row>
    <row r="106" spans="2:3" x14ac:dyDescent="0.25">
      <c r="B106" s="8" t="s">
        <v>88</v>
      </c>
      <c r="C106" s="15" t="e">
        <f t="shared" si="17"/>
        <v>#REF!</v>
      </c>
    </row>
    <row r="107" spans="2:3" x14ac:dyDescent="0.25">
      <c r="B107" s="8" t="s">
        <v>81</v>
      </c>
      <c r="C107" s="15" t="e">
        <f t="shared" si="17"/>
        <v>#REF!</v>
      </c>
    </row>
    <row r="108" spans="2:3" x14ac:dyDescent="0.25">
      <c r="B108" s="8" t="s">
        <v>84</v>
      </c>
      <c r="C108" s="15" t="e">
        <f t="shared" si="17"/>
        <v>#REF!</v>
      </c>
    </row>
    <row r="109" spans="2:3" x14ac:dyDescent="0.25">
      <c r="B109" s="8" t="s">
        <v>97</v>
      </c>
      <c r="C109" s="15" t="e">
        <f t="shared" si="17"/>
        <v>#REF!</v>
      </c>
    </row>
    <row r="110" spans="2:3" x14ac:dyDescent="0.25">
      <c r="B110" s="8" t="s">
        <v>90</v>
      </c>
      <c r="C110" s="15" t="e">
        <f t="shared" si="17"/>
        <v>#REF!</v>
      </c>
    </row>
    <row r="111" spans="2:3" x14ac:dyDescent="0.25">
      <c r="B111" s="8" t="s">
        <v>89</v>
      </c>
      <c r="C111" s="15" t="e">
        <f t="shared" si="17"/>
        <v>#REF!</v>
      </c>
    </row>
    <row r="112" spans="2:3" x14ac:dyDescent="0.25">
      <c r="B112" s="8" t="s">
        <v>13</v>
      </c>
      <c r="C112" s="15" t="e">
        <f t="shared" si="17"/>
        <v>#REF!</v>
      </c>
    </row>
    <row r="113" spans="2:3" x14ac:dyDescent="0.25">
      <c r="B113" s="8" t="s">
        <v>92</v>
      </c>
      <c r="C113" s="15" t="e">
        <f t="shared" si="17"/>
        <v>#REF!</v>
      </c>
    </row>
    <row r="114" spans="2:3" x14ac:dyDescent="0.25">
      <c r="B114" s="8" t="s">
        <v>96</v>
      </c>
      <c r="C114" s="15" t="e">
        <f t="shared" si="17"/>
        <v>#REF!</v>
      </c>
    </row>
    <row r="117" spans="2:3" x14ac:dyDescent="0.25">
      <c r="B117" s="41" t="str">
        <f>B98</f>
        <v>Cancer site</v>
      </c>
      <c r="C117" s="42" t="str">
        <f>K25</f>
        <v>Screening</v>
      </c>
    </row>
    <row r="118" spans="2:3" x14ac:dyDescent="0.25">
      <c r="B118" s="8" t="s">
        <v>86</v>
      </c>
      <c r="C118" s="15" t="e">
        <f>VLOOKUP(B118,$B$25:$K$41,10,FALSE)</f>
        <v>#REF!</v>
      </c>
    </row>
    <row r="119" spans="2:3" x14ac:dyDescent="0.25">
      <c r="B119" s="8" t="s">
        <v>81</v>
      </c>
      <c r="C119" s="15" t="e">
        <f>VLOOKUP(B119,$B$25:$K$41,10,FALSE)</f>
        <v>#REF!</v>
      </c>
    </row>
    <row r="120" spans="2:3" x14ac:dyDescent="0.25">
      <c r="B120" s="8" t="s">
        <v>87</v>
      </c>
      <c r="C120" s="15" t="e">
        <f>VLOOKUP(B120,$B$25:$K$41,10,FALSE)</f>
        <v>#REF!</v>
      </c>
    </row>
    <row r="121" spans="2:3" x14ac:dyDescent="0.25">
      <c r="B121" s="8" t="s">
        <v>89</v>
      </c>
      <c r="C121" s="15" t="e">
        <f>VLOOKUP(B121,$B$25:$K$41,10,FALSE)</f>
        <v>#REF!</v>
      </c>
    </row>
    <row r="124" spans="2:3" x14ac:dyDescent="0.25">
      <c r="B124" s="41" t="str">
        <f>B117</f>
        <v>Cancer site</v>
      </c>
      <c r="C124" s="42" t="str">
        <f>L25</f>
        <v>TWW</v>
      </c>
    </row>
    <row r="125" spans="2:3" x14ac:dyDescent="0.25">
      <c r="B125" s="8" t="s">
        <v>95</v>
      </c>
      <c r="C125" s="15" t="e">
        <f t="shared" ref="C125:C140" si="18">VLOOKUP(B125,$B$26:$L$41,11,FALSE)</f>
        <v>#REF!</v>
      </c>
    </row>
    <row r="126" spans="2:3" x14ac:dyDescent="0.25">
      <c r="B126" s="8" t="s">
        <v>92</v>
      </c>
      <c r="C126" s="15" t="e">
        <f t="shared" si="18"/>
        <v>#REF!</v>
      </c>
    </row>
    <row r="127" spans="2:3" x14ac:dyDescent="0.25">
      <c r="B127" s="8" t="s">
        <v>93</v>
      </c>
      <c r="C127" s="15" t="e">
        <f t="shared" si="18"/>
        <v>#REF!</v>
      </c>
    </row>
    <row r="128" spans="2:3" x14ac:dyDescent="0.25">
      <c r="B128" s="8" t="s">
        <v>81</v>
      </c>
      <c r="C128" s="15" t="e">
        <f t="shared" si="18"/>
        <v>#REF!</v>
      </c>
    </row>
    <row r="129" spans="2:3" x14ac:dyDescent="0.25">
      <c r="B129" s="8" t="s">
        <v>87</v>
      </c>
      <c r="C129" s="15" t="e">
        <f t="shared" si="18"/>
        <v>#REF!</v>
      </c>
    </row>
    <row r="130" spans="2:3" x14ac:dyDescent="0.25">
      <c r="B130" s="8" t="s">
        <v>85</v>
      </c>
      <c r="C130" s="15" t="e">
        <f t="shared" si="18"/>
        <v>#REF!</v>
      </c>
    </row>
    <row r="131" spans="2:3" x14ac:dyDescent="0.25">
      <c r="B131" s="8" t="s">
        <v>97</v>
      </c>
      <c r="C131" s="15" t="e">
        <f t="shared" si="18"/>
        <v>#REF!</v>
      </c>
    </row>
    <row r="132" spans="2:3" x14ac:dyDescent="0.25">
      <c r="B132" s="8" t="s">
        <v>88</v>
      </c>
      <c r="C132" s="15" t="e">
        <f t="shared" si="18"/>
        <v>#REF!</v>
      </c>
    </row>
    <row r="133" spans="2:3" x14ac:dyDescent="0.25">
      <c r="B133" s="8" t="s">
        <v>90</v>
      </c>
      <c r="C133" s="15" t="e">
        <f t="shared" si="18"/>
        <v>#REF!</v>
      </c>
    </row>
    <row r="134" spans="2:3" x14ac:dyDescent="0.25">
      <c r="B134" s="8" t="s">
        <v>99</v>
      </c>
      <c r="C134" s="15" t="e">
        <f t="shared" si="18"/>
        <v>#REF!</v>
      </c>
    </row>
    <row r="135" spans="2:3" x14ac:dyDescent="0.25">
      <c r="B135" s="8" t="s">
        <v>94</v>
      </c>
      <c r="C135" s="15" t="e">
        <f t="shared" si="18"/>
        <v>#REF!</v>
      </c>
    </row>
    <row r="136" spans="2:3" x14ac:dyDescent="0.25">
      <c r="B136" s="8" t="s">
        <v>89</v>
      </c>
      <c r="C136" s="15" t="e">
        <f t="shared" si="18"/>
        <v>#REF!</v>
      </c>
    </row>
    <row r="137" spans="2:3" x14ac:dyDescent="0.25">
      <c r="B137" s="8" t="s">
        <v>86</v>
      </c>
      <c r="C137" s="15" t="e">
        <f t="shared" si="18"/>
        <v>#REF!</v>
      </c>
    </row>
    <row r="138" spans="2:3" x14ac:dyDescent="0.25">
      <c r="B138" s="8" t="s">
        <v>84</v>
      </c>
      <c r="C138" s="15" t="e">
        <f t="shared" si="18"/>
        <v>#REF!</v>
      </c>
    </row>
    <row r="139" spans="2:3" x14ac:dyDescent="0.25">
      <c r="B139" s="8" t="s">
        <v>13</v>
      </c>
      <c r="C139" s="15" t="e">
        <f t="shared" si="18"/>
        <v>#REF!</v>
      </c>
    </row>
    <row r="140" spans="2:3" x14ac:dyDescent="0.25">
      <c r="B140" s="8" t="s">
        <v>96</v>
      </c>
      <c r="C140" s="15" t="e">
        <f t="shared" si="18"/>
        <v>#REF!</v>
      </c>
    </row>
  </sheetData>
  <sortState xmlns:xlrd2="http://schemas.microsoft.com/office/spreadsheetml/2017/richdata2" ref="B125:C140">
    <sortCondition ref="C124"/>
  </sortState>
  <mergeCells count="5">
    <mergeCell ref="C3:G3"/>
    <mergeCell ref="M3:Q3"/>
    <mergeCell ref="H3:L3"/>
    <mergeCell ref="C24:G24"/>
    <mergeCell ref="H24:L24"/>
  </mergeCells>
  <conditionalFormatting sqref="C26:L41">
    <cfRule type="cellIs" dxfId="7" priority="1" operator="lessThan">
      <formula>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30AED-49A7-47A9-96BB-CF7892D4A4DB}">
  <sheetPr>
    <tabColor theme="7" tint="0.59999389629810485"/>
  </sheetPr>
  <dimension ref="A1:BE406"/>
  <sheetViews>
    <sheetView showGridLines="0" topLeftCell="P1" zoomScale="70" zoomScaleNormal="70" workbookViewId="0">
      <selection activeCell="M23" sqref="M23"/>
    </sheetView>
  </sheetViews>
  <sheetFormatPr defaultRowHeight="15" x14ac:dyDescent="0.25"/>
  <cols>
    <col min="1" max="1" width="30.5703125" bestFit="1" customWidth="1"/>
    <col min="2" max="22" width="11.140625" customWidth="1"/>
    <col min="23" max="23" width="23" hidden="1" customWidth="1"/>
    <col min="24" max="24" width="34.42578125" hidden="1" customWidth="1"/>
    <col min="25" max="25" width="18" hidden="1" customWidth="1"/>
    <col min="26" max="26" width="9.42578125" hidden="1" customWidth="1"/>
    <col min="27" max="27" width="15.140625" hidden="1" customWidth="1"/>
    <col min="28" max="28" width="10.85546875" hidden="1" customWidth="1"/>
    <col min="29" max="29" width="17.7109375" customWidth="1"/>
    <col min="30" max="45" width="12" customWidth="1"/>
    <col min="46" max="50" width="11.5703125" hidden="1" customWidth="1"/>
    <col min="51" max="52" width="11.5703125" customWidth="1"/>
    <col min="53" max="57" width="12.85546875" bestFit="1" customWidth="1"/>
    <col min="58" max="58" width="5.5703125" bestFit="1" customWidth="1"/>
    <col min="59" max="91" width="4.42578125" bestFit="1" customWidth="1"/>
    <col min="92" max="92" width="5.5703125" bestFit="1" customWidth="1"/>
    <col min="93" max="100" width="4.42578125" bestFit="1" customWidth="1"/>
    <col min="101" max="101" width="5.5703125" bestFit="1" customWidth="1"/>
    <col min="102" max="105" width="4.42578125" bestFit="1" customWidth="1"/>
    <col min="106" max="106" width="5.5703125" bestFit="1" customWidth="1"/>
    <col min="107" max="109" width="4.42578125" bestFit="1" customWidth="1"/>
    <col min="110" max="110" width="5.5703125" bestFit="1" customWidth="1"/>
    <col min="111" max="113" width="4.42578125" bestFit="1" customWidth="1"/>
    <col min="114" max="114" width="5.5703125" bestFit="1" customWidth="1"/>
    <col min="115" max="116" width="4.42578125" bestFit="1" customWidth="1"/>
    <col min="117" max="117" width="5.5703125" bestFit="1" customWidth="1"/>
    <col min="118" max="119" width="4.42578125" bestFit="1" customWidth="1"/>
    <col min="120" max="120" width="5.5703125" bestFit="1" customWidth="1"/>
    <col min="121" max="122" width="4.42578125" bestFit="1" customWidth="1"/>
    <col min="123" max="123" width="5.5703125" bestFit="1" customWidth="1"/>
    <col min="124" max="124" width="4.42578125" bestFit="1" customWidth="1"/>
    <col min="125" max="125" width="5.5703125" bestFit="1" customWidth="1"/>
    <col min="126" max="128" width="4.42578125" bestFit="1" customWidth="1"/>
    <col min="129" max="130" width="5.5703125" bestFit="1" customWidth="1"/>
    <col min="131" max="131" width="4.42578125" bestFit="1" customWidth="1"/>
    <col min="132" max="132" width="5.5703125" bestFit="1" customWidth="1"/>
    <col min="133" max="133" width="4.42578125" bestFit="1" customWidth="1"/>
    <col min="134" max="134" width="5.5703125" bestFit="1" customWidth="1"/>
    <col min="135" max="135" width="4.42578125" bestFit="1" customWidth="1"/>
    <col min="136" max="136" width="5.5703125" bestFit="1" customWidth="1"/>
    <col min="137" max="138" width="4.42578125" bestFit="1" customWidth="1"/>
    <col min="139" max="141" width="5.5703125" bestFit="1" customWidth="1"/>
    <col min="142" max="144" width="4.42578125" bestFit="1" customWidth="1"/>
    <col min="145" max="146" width="5.5703125" bestFit="1" customWidth="1"/>
    <col min="147" max="147" width="4.42578125" bestFit="1" customWidth="1"/>
    <col min="148" max="148" width="5.5703125" bestFit="1" customWidth="1"/>
    <col min="149" max="149" width="4.42578125" bestFit="1" customWidth="1"/>
    <col min="150" max="150" width="5.5703125" bestFit="1" customWidth="1"/>
    <col min="151" max="152" width="4.42578125" bestFit="1" customWidth="1"/>
    <col min="153" max="153" width="5.5703125" bestFit="1" customWidth="1"/>
    <col min="154" max="154" width="4.42578125" bestFit="1" customWidth="1"/>
    <col min="155" max="159" width="5.5703125" bestFit="1" customWidth="1"/>
    <col min="160" max="160" width="4.42578125" bestFit="1" customWidth="1"/>
    <col min="161" max="163" width="5.5703125" bestFit="1" customWidth="1"/>
    <col min="164" max="167" width="4.42578125" bestFit="1" customWidth="1"/>
    <col min="168" max="169" width="5.5703125" bestFit="1" customWidth="1"/>
    <col min="170" max="170" width="4.42578125" bestFit="1" customWidth="1"/>
    <col min="171" max="171" width="5.5703125" bestFit="1" customWidth="1"/>
    <col min="172" max="175" width="4.42578125" bestFit="1" customWidth="1"/>
    <col min="176" max="176" width="5.5703125" bestFit="1" customWidth="1"/>
    <col min="177" max="180" width="4.42578125" bestFit="1" customWidth="1"/>
    <col min="181" max="182" width="5.5703125" bestFit="1" customWidth="1"/>
    <col min="183" max="187" width="4.42578125" bestFit="1" customWidth="1"/>
    <col min="188" max="188" width="5.5703125" bestFit="1" customWidth="1"/>
    <col min="189" max="194" width="4.42578125" bestFit="1" customWidth="1"/>
    <col min="195" max="195" width="5.5703125" bestFit="1" customWidth="1"/>
    <col min="196" max="196" width="4.42578125" bestFit="1" customWidth="1"/>
    <col min="197" max="198" width="5.5703125" bestFit="1" customWidth="1"/>
    <col min="199" max="200" width="4.42578125" bestFit="1" customWidth="1"/>
    <col min="201" max="202" width="5.5703125" bestFit="1" customWidth="1"/>
    <col min="203" max="203" width="4.42578125" bestFit="1" customWidth="1"/>
    <col min="204" max="204" width="5.5703125" bestFit="1" customWidth="1"/>
    <col min="205" max="205" width="4.42578125" bestFit="1" customWidth="1"/>
    <col min="206" max="209" width="5.5703125" bestFit="1" customWidth="1"/>
    <col min="210" max="210" width="4.42578125" bestFit="1" customWidth="1"/>
    <col min="211" max="211" width="5.5703125" bestFit="1" customWidth="1"/>
    <col min="212" max="213" width="4.42578125" bestFit="1" customWidth="1"/>
    <col min="214" max="215" width="5.5703125" bestFit="1" customWidth="1"/>
    <col min="216" max="216" width="4.42578125" bestFit="1" customWidth="1"/>
    <col min="217" max="222" width="5.5703125" bestFit="1" customWidth="1"/>
    <col min="223" max="228" width="4.42578125" bestFit="1" customWidth="1"/>
    <col min="229" max="231" width="5.5703125" bestFit="1" customWidth="1"/>
    <col min="232" max="232" width="4.42578125" bestFit="1" customWidth="1"/>
    <col min="233" max="235" width="5.5703125" bestFit="1" customWidth="1"/>
    <col min="236" max="236" width="4.42578125" bestFit="1" customWidth="1"/>
    <col min="237" max="240" width="5.5703125" bestFit="1" customWidth="1"/>
    <col min="241" max="241" width="4.42578125" bestFit="1" customWidth="1"/>
    <col min="242" max="243" width="5.5703125" bestFit="1" customWidth="1"/>
    <col min="244" max="244" width="4.42578125" bestFit="1" customWidth="1"/>
    <col min="245" max="245" width="5.5703125" bestFit="1" customWidth="1"/>
    <col min="246" max="247" width="4.42578125" bestFit="1" customWidth="1"/>
    <col min="248" max="251" width="5.5703125" bestFit="1" customWidth="1"/>
    <col min="252" max="253" width="4.42578125" bestFit="1" customWidth="1"/>
    <col min="254" max="255" width="5.5703125" bestFit="1" customWidth="1"/>
    <col min="256" max="256" width="4.42578125" bestFit="1" customWidth="1"/>
    <col min="257" max="257" width="5.5703125" bestFit="1" customWidth="1"/>
    <col min="258" max="258" width="4.42578125" bestFit="1" customWidth="1"/>
    <col min="259" max="260" width="5.5703125" bestFit="1" customWidth="1"/>
    <col min="261" max="262" width="4.42578125" bestFit="1" customWidth="1"/>
    <col min="263" max="271" width="5.5703125" bestFit="1" customWidth="1"/>
    <col min="272" max="272" width="4.42578125" bestFit="1" customWidth="1"/>
    <col min="273" max="273" width="5.5703125" bestFit="1" customWidth="1"/>
    <col min="274" max="277" width="4.42578125" bestFit="1" customWidth="1"/>
    <col min="278" max="278" width="5.5703125" bestFit="1" customWidth="1"/>
    <col min="279" max="280" width="4.42578125" bestFit="1" customWidth="1"/>
    <col min="281" max="281" width="5.5703125" bestFit="1" customWidth="1"/>
    <col min="282" max="285" width="4.42578125" bestFit="1" customWidth="1"/>
    <col min="286" max="286" width="5.5703125" bestFit="1" customWidth="1"/>
    <col min="287" max="287" width="4.42578125" bestFit="1" customWidth="1"/>
    <col min="288" max="290" width="5.5703125" bestFit="1" customWidth="1"/>
    <col min="291" max="291" width="4.42578125" bestFit="1" customWidth="1"/>
    <col min="292" max="292" width="5.5703125" bestFit="1" customWidth="1"/>
    <col min="293" max="297" width="4.42578125" bestFit="1" customWidth="1"/>
    <col min="298" max="298" width="5.5703125" bestFit="1" customWidth="1"/>
    <col min="299" max="299" width="4.42578125" bestFit="1" customWidth="1"/>
    <col min="300" max="302" width="5.5703125" bestFit="1" customWidth="1"/>
    <col min="303" max="308" width="4.42578125" bestFit="1" customWidth="1"/>
    <col min="309" max="309" width="5.5703125" bestFit="1" customWidth="1"/>
    <col min="310" max="310" width="4.42578125" bestFit="1" customWidth="1"/>
    <col min="311" max="311" width="5.5703125" bestFit="1" customWidth="1"/>
    <col min="312" max="315" width="4.42578125" bestFit="1" customWidth="1"/>
    <col min="316" max="316" width="5.5703125" bestFit="1" customWidth="1"/>
    <col min="317" max="318" width="4.42578125" bestFit="1" customWidth="1"/>
    <col min="319" max="319" width="5.5703125" bestFit="1" customWidth="1"/>
    <col min="320" max="320" width="4.42578125" bestFit="1" customWidth="1"/>
    <col min="321" max="322" width="5.5703125" bestFit="1" customWidth="1"/>
    <col min="323" max="324" width="4.42578125" bestFit="1" customWidth="1"/>
    <col min="325" max="325" width="5.5703125" bestFit="1" customWidth="1"/>
    <col min="326" max="330" width="4.42578125" bestFit="1" customWidth="1"/>
    <col min="331" max="331" width="5.5703125" bestFit="1" customWidth="1"/>
    <col min="332" max="333" width="4.42578125" bestFit="1" customWidth="1"/>
    <col min="334" max="334" width="5.5703125" bestFit="1" customWidth="1"/>
    <col min="335" max="335" width="4.42578125" bestFit="1" customWidth="1"/>
    <col min="336" max="336" width="5.5703125" bestFit="1" customWidth="1"/>
    <col min="337" max="337" width="4.42578125" bestFit="1" customWidth="1"/>
    <col min="338" max="340" width="5.5703125" bestFit="1" customWidth="1"/>
    <col min="341" max="341" width="4.42578125" bestFit="1" customWidth="1"/>
    <col min="342" max="343" width="5.5703125" bestFit="1" customWidth="1"/>
    <col min="344" max="344" width="4.42578125" bestFit="1" customWidth="1"/>
    <col min="345" max="345" width="5.5703125" bestFit="1" customWidth="1"/>
    <col min="346" max="346" width="4.42578125" bestFit="1" customWidth="1"/>
    <col min="347" max="349" width="5.5703125" bestFit="1" customWidth="1"/>
    <col min="350" max="352" width="4.42578125" bestFit="1" customWidth="1"/>
    <col min="353" max="353" width="5.5703125" bestFit="1" customWidth="1"/>
    <col min="354" max="354" width="4.42578125" bestFit="1" customWidth="1"/>
    <col min="355" max="357" width="5.5703125" bestFit="1" customWidth="1"/>
    <col min="358" max="359" width="4.42578125" bestFit="1" customWidth="1"/>
    <col min="360" max="362" width="5.5703125" bestFit="1" customWidth="1"/>
    <col min="363" max="367" width="4.42578125" bestFit="1" customWidth="1"/>
    <col min="368" max="368" width="5.5703125" bestFit="1" customWidth="1"/>
    <col min="369" max="369" width="4.42578125" bestFit="1" customWidth="1"/>
    <col min="370" max="374" width="5.5703125" bestFit="1" customWidth="1"/>
    <col min="375" max="379" width="4.42578125" bestFit="1" customWidth="1"/>
    <col min="380" max="380" width="5.5703125" bestFit="1" customWidth="1"/>
    <col min="381" max="382" width="4.42578125" bestFit="1" customWidth="1"/>
    <col min="383" max="386" width="5.5703125" bestFit="1" customWidth="1"/>
    <col min="387" max="387" width="4.42578125" bestFit="1" customWidth="1"/>
    <col min="388" max="389" width="5.5703125" bestFit="1" customWidth="1"/>
    <col min="390" max="391" width="4.42578125" bestFit="1" customWidth="1"/>
    <col min="392" max="393" width="5.5703125" bestFit="1" customWidth="1"/>
    <col min="394" max="394" width="4.42578125" bestFit="1" customWidth="1"/>
    <col min="395" max="395" width="5.5703125" bestFit="1" customWidth="1"/>
    <col min="396" max="396" width="4.42578125" bestFit="1" customWidth="1"/>
    <col min="397" max="397" width="5.5703125" bestFit="1" customWidth="1"/>
    <col min="398" max="399" width="4.42578125" bestFit="1" customWidth="1"/>
    <col min="400" max="402" width="5.5703125" bestFit="1" customWidth="1"/>
    <col min="403" max="403" width="4.42578125" bestFit="1" customWidth="1"/>
    <col min="404" max="404" width="5.5703125" bestFit="1" customWidth="1"/>
    <col min="405" max="406" width="4.42578125" bestFit="1" customWidth="1"/>
    <col min="407" max="408" width="5.5703125" bestFit="1" customWidth="1"/>
    <col min="409" max="411" width="4.42578125" bestFit="1" customWidth="1"/>
    <col min="412" max="413" width="5.5703125" bestFit="1" customWidth="1"/>
    <col min="414" max="414" width="4.42578125" bestFit="1" customWidth="1"/>
    <col min="415" max="415" width="5.5703125" bestFit="1" customWidth="1"/>
    <col min="416" max="417" width="4.42578125" bestFit="1" customWidth="1"/>
    <col min="418" max="418" width="5.5703125" bestFit="1" customWidth="1"/>
    <col min="419" max="419" width="4.42578125" bestFit="1" customWidth="1"/>
    <col min="420" max="420" width="5.5703125" bestFit="1" customWidth="1"/>
    <col min="421" max="421" width="4.42578125" bestFit="1" customWidth="1"/>
    <col min="422" max="423" width="5.5703125" bestFit="1" customWidth="1"/>
    <col min="424" max="427" width="4.42578125" bestFit="1" customWidth="1"/>
    <col min="428" max="428" width="5.5703125" bestFit="1" customWidth="1"/>
    <col min="429" max="429" width="4.42578125" bestFit="1" customWidth="1"/>
    <col min="430" max="430" width="5.5703125" bestFit="1" customWidth="1"/>
    <col min="431" max="433" width="4.42578125" bestFit="1" customWidth="1"/>
    <col min="434" max="438" width="5.5703125" bestFit="1" customWidth="1"/>
    <col min="439" max="442" width="4.42578125" bestFit="1" customWidth="1"/>
    <col min="443" max="445" width="5.5703125" bestFit="1" customWidth="1"/>
    <col min="446" max="446" width="4.42578125" bestFit="1" customWidth="1"/>
    <col min="447" max="449" width="5.5703125" bestFit="1" customWidth="1"/>
    <col min="450" max="450" width="4.42578125" bestFit="1" customWidth="1"/>
    <col min="451" max="459" width="5.5703125" bestFit="1" customWidth="1"/>
    <col min="460" max="461" width="4.42578125" bestFit="1" customWidth="1"/>
    <col min="462" max="466" width="5.5703125" bestFit="1" customWidth="1"/>
    <col min="467" max="469" width="4.42578125" bestFit="1" customWidth="1"/>
    <col min="470" max="475" width="5.5703125" bestFit="1" customWidth="1"/>
    <col min="476" max="476" width="4.42578125" bestFit="1" customWidth="1"/>
    <col min="477" max="480" width="5.5703125" bestFit="1" customWidth="1"/>
    <col min="481" max="481" width="4.42578125" bestFit="1" customWidth="1"/>
    <col min="482" max="482" width="5.5703125" bestFit="1" customWidth="1"/>
    <col min="483" max="483" width="4.42578125" bestFit="1" customWidth="1"/>
    <col min="484" max="484" width="5.5703125" bestFit="1" customWidth="1"/>
    <col min="485" max="485" width="4.42578125" bestFit="1" customWidth="1"/>
    <col min="486" max="486" width="5.5703125" bestFit="1" customWidth="1"/>
    <col min="487" max="488" width="4.42578125" bestFit="1" customWidth="1"/>
    <col min="489" max="490" width="5.5703125" bestFit="1" customWidth="1"/>
    <col min="491" max="491" width="4.42578125" bestFit="1" customWidth="1"/>
    <col min="492" max="497" width="5.5703125" bestFit="1" customWidth="1"/>
    <col min="498" max="498" width="4.42578125" bestFit="1" customWidth="1"/>
    <col min="499" max="503" width="5.5703125" bestFit="1" customWidth="1"/>
    <col min="504" max="505" width="4.42578125" bestFit="1" customWidth="1"/>
    <col min="506" max="509" width="5.5703125" bestFit="1" customWidth="1"/>
    <col min="510" max="510" width="4.42578125" bestFit="1" customWidth="1"/>
    <col min="511" max="511" width="5.5703125" bestFit="1" customWidth="1"/>
    <col min="512" max="514" width="4.42578125" bestFit="1" customWidth="1"/>
    <col min="515" max="517" width="5.5703125" bestFit="1" customWidth="1"/>
    <col min="518" max="519" width="4.42578125" bestFit="1" customWidth="1"/>
    <col min="520" max="520" width="5.5703125" bestFit="1" customWidth="1"/>
    <col min="521" max="521" width="4.42578125" bestFit="1" customWidth="1"/>
    <col min="522" max="523" width="5.5703125" bestFit="1" customWidth="1"/>
    <col min="524" max="524" width="4.42578125" bestFit="1" customWidth="1"/>
    <col min="525" max="528" width="5.5703125" bestFit="1" customWidth="1"/>
    <col min="529" max="529" width="4.42578125" bestFit="1" customWidth="1"/>
    <col min="530" max="533" width="5.5703125" bestFit="1" customWidth="1"/>
    <col min="534" max="534" width="4.42578125" bestFit="1" customWidth="1"/>
    <col min="535" max="537" width="5.5703125" bestFit="1" customWidth="1"/>
    <col min="538" max="538" width="4.42578125" bestFit="1" customWidth="1"/>
    <col min="539" max="541" width="5.5703125" bestFit="1" customWidth="1"/>
    <col min="542" max="543" width="4.42578125" bestFit="1" customWidth="1"/>
    <col min="544" max="544" width="5.5703125" bestFit="1" customWidth="1"/>
    <col min="545" max="545" width="4.42578125" bestFit="1" customWidth="1"/>
    <col min="546" max="551" width="5.5703125" bestFit="1" customWidth="1"/>
    <col min="552" max="552" width="4.42578125" bestFit="1" customWidth="1"/>
    <col min="553" max="555" width="5.5703125" bestFit="1" customWidth="1"/>
    <col min="556" max="556" width="4.42578125" bestFit="1" customWidth="1"/>
    <col min="557" max="564" width="5.5703125" bestFit="1" customWidth="1"/>
    <col min="565" max="566" width="4.42578125" bestFit="1" customWidth="1"/>
    <col min="567" max="567" width="5.5703125" bestFit="1" customWidth="1"/>
    <col min="568" max="568" width="4.42578125" bestFit="1" customWidth="1"/>
    <col min="569" max="571" width="5.5703125" bestFit="1" customWidth="1"/>
    <col min="572" max="575" width="4.42578125" bestFit="1" customWidth="1"/>
    <col min="576" max="576" width="5.5703125" bestFit="1" customWidth="1"/>
    <col min="577" max="579" width="4.42578125" bestFit="1" customWidth="1"/>
    <col min="580" max="580" width="5.5703125" bestFit="1" customWidth="1"/>
    <col min="581" max="582" width="4.42578125" bestFit="1" customWidth="1"/>
    <col min="583" max="583" width="5.5703125" bestFit="1" customWidth="1"/>
    <col min="584" max="584" width="4.42578125" bestFit="1" customWidth="1"/>
    <col min="585" max="585" width="5.5703125" bestFit="1" customWidth="1"/>
    <col min="586" max="586" width="4.42578125" bestFit="1" customWidth="1"/>
    <col min="587" max="587" width="5.5703125" bestFit="1" customWidth="1"/>
    <col min="588" max="591" width="4.42578125" bestFit="1" customWidth="1"/>
    <col min="592" max="592" width="5.5703125" bestFit="1" customWidth="1"/>
    <col min="593" max="597" width="4.42578125" bestFit="1" customWidth="1"/>
    <col min="598" max="598" width="5.5703125" bestFit="1" customWidth="1"/>
    <col min="599" max="600" width="4.42578125" bestFit="1" customWidth="1"/>
    <col min="601" max="603" width="5.5703125" bestFit="1" customWidth="1"/>
    <col min="604" max="604" width="4.42578125" bestFit="1" customWidth="1"/>
    <col min="605" max="606" width="5.5703125" bestFit="1" customWidth="1"/>
    <col min="607" max="608" width="4.42578125" bestFit="1" customWidth="1"/>
    <col min="609" max="610" width="5.5703125" bestFit="1" customWidth="1"/>
    <col min="611" max="611" width="4.42578125" bestFit="1" customWidth="1"/>
    <col min="612" max="612" width="5.5703125" bestFit="1" customWidth="1"/>
    <col min="613" max="615" width="4.42578125" bestFit="1" customWidth="1"/>
    <col min="616" max="617" width="5.5703125" bestFit="1" customWidth="1"/>
    <col min="618" max="618" width="4.42578125" bestFit="1" customWidth="1"/>
    <col min="619" max="620" width="5.5703125" bestFit="1" customWidth="1"/>
    <col min="621" max="621" width="4.42578125" bestFit="1" customWidth="1"/>
    <col min="622" max="622" width="5.5703125" bestFit="1" customWidth="1"/>
    <col min="623" max="626" width="4.42578125" bestFit="1" customWidth="1"/>
    <col min="627" max="627" width="5.5703125" bestFit="1" customWidth="1"/>
    <col min="628" max="632" width="4.42578125" bestFit="1" customWidth="1"/>
    <col min="633" max="636" width="5.5703125" bestFit="1" customWidth="1"/>
    <col min="637" max="642" width="4.42578125" bestFit="1" customWidth="1"/>
    <col min="643" max="643" width="5.5703125" bestFit="1" customWidth="1"/>
    <col min="644" max="645" width="4.42578125" bestFit="1" customWidth="1"/>
    <col min="646" max="647" width="5.5703125" bestFit="1" customWidth="1"/>
    <col min="648" max="653" width="4.42578125" bestFit="1" customWidth="1"/>
    <col min="654" max="654" width="5.5703125" bestFit="1" customWidth="1"/>
    <col min="655" max="660" width="4.42578125" bestFit="1" customWidth="1"/>
    <col min="661" max="661" width="5.5703125" bestFit="1" customWidth="1"/>
    <col min="662" max="663" width="4.42578125" bestFit="1" customWidth="1"/>
    <col min="664" max="664" width="5.5703125" bestFit="1" customWidth="1"/>
    <col min="665" max="665" width="4.42578125" bestFit="1" customWidth="1"/>
    <col min="666" max="669" width="5.5703125" bestFit="1" customWidth="1"/>
    <col min="670" max="672" width="4.42578125" bestFit="1" customWidth="1"/>
    <col min="673" max="673" width="5.5703125" bestFit="1" customWidth="1"/>
    <col min="674" max="676" width="4.42578125" bestFit="1" customWidth="1"/>
    <col min="677" max="677" width="5.5703125" bestFit="1" customWidth="1"/>
    <col min="678" max="678" width="4.42578125" bestFit="1" customWidth="1"/>
    <col min="679" max="679" width="5.5703125" bestFit="1" customWidth="1"/>
    <col min="680" max="683" width="4.42578125" bestFit="1" customWidth="1"/>
    <col min="684" max="684" width="5.5703125" bestFit="1" customWidth="1"/>
    <col min="685" max="689" width="4.42578125" bestFit="1" customWidth="1"/>
    <col min="690" max="690" width="5.5703125" bestFit="1" customWidth="1"/>
    <col min="691" max="694" width="4.42578125" bestFit="1" customWidth="1"/>
    <col min="695" max="695" width="5.5703125" bestFit="1" customWidth="1"/>
    <col min="696" max="697" width="4.42578125" bestFit="1" customWidth="1"/>
    <col min="698" max="698" width="5.5703125" bestFit="1" customWidth="1"/>
    <col min="699" max="703" width="4.42578125" bestFit="1" customWidth="1"/>
    <col min="704" max="704" width="5.5703125" bestFit="1" customWidth="1"/>
    <col min="705" max="705" width="4.42578125" bestFit="1" customWidth="1"/>
    <col min="706" max="706" width="5.5703125" bestFit="1" customWidth="1"/>
    <col min="707" max="715" width="4.42578125" bestFit="1" customWidth="1"/>
    <col min="716" max="717" width="5.5703125" bestFit="1" customWidth="1"/>
    <col min="718" max="725" width="4.42578125" bestFit="1" customWidth="1"/>
    <col min="726" max="728" width="5.5703125" bestFit="1" customWidth="1"/>
    <col min="729" max="731" width="4.42578125" bestFit="1" customWidth="1"/>
    <col min="732" max="732" width="5.5703125" bestFit="1" customWidth="1"/>
    <col min="733" max="736" width="4.42578125" bestFit="1" customWidth="1"/>
    <col min="737" max="737" width="5.5703125" bestFit="1" customWidth="1"/>
    <col min="738" max="738" width="4.42578125" bestFit="1" customWidth="1"/>
    <col min="739" max="739" width="5.5703125" bestFit="1" customWidth="1"/>
    <col min="740" max="745" width="4.42578125" bestFit="1" customWidth="1"/>
    <col min="746" max="746" width="5.5703125" bestFit="1" customWidth="1"/>
    <col min="747" max="747" width="4.42578125" bestFit="1" customWidth="1"/>
    <col min="748" max="748" width="5.5703125" bestFit="1" customWidth="1"/>
    <col min="749" max="749" width="4.42578125" bestFit="1" customWidth="1"/>
    <col min="750" max="750" width="5.5703125" bestFit="1" customWidth="1"/>
    <col min="751" max="751" width="4.42578125" bestFit="1" customWidth="1"/>
    <col min="752" max="752" width="5.5703125" bestFit="1" customWidth="1"/>
    <col min="753" max="756" width="4.42578125" bestFit="1" customWidth="1"/>
    <col min="757" max="1168" width="5.5703125" bestFit="1" customWidth="1"/>
    <col min="1169" max="1176" width="6.7109375" bestFit="1" customWidth="1"/>
    <col min="1177" max="1177" width="11.28515625" bestFit="1" customWidth="1"/>
  </cols>
  <sheetData>
    <row r="1" spans="1:57" ht="37.5" customHeight="1" x14ac:dyDescent="0.25">
      <c r="A1" s="244" t="s">
        <v>142</v>
      </c>
    </row>
    <row r="2" spans="1:57" x14ac:dyDescent="0.25">
      <c r="A2" s="2" t="s">
        <v>78</v>
      </c>
      <c r="B2" t="s">
        <v>82</v>
      </c>
    </row>
    <row r="3" spans="1:57" x14ac:dyDescent="0.25">
      <c r="W3" s="2" t="s">
        <v>78</v>
      </c>
      <c r="X3" t="s">
        <v>82</v>
      </c>
      <c r="AT3" s="2" t="s">
        <v>78</v>
      </c>
      <c r="AU3" t="s">
        <v>82</v>
      </c>
    </row>
    <row r="4" spans="1:57" x14ac:dyDescent="0.25">
      <c r="B4" s="2" t="s">
        <v>113</v>
      </c>
      <c r="W4" s="2" t="s">
        <v>77</v>
      </c>
      <c r="X4" t="s">
        <v>92</v>
      </c>
      <c r="AP4" s="5" t="s">
        <v>133</v>
      </c>
      <c r="AT4" s="2" t="s">
        <v>77</v>
      </c>
      <c r="AU4" t="s">
        <v>92</v>
      </c>
    </row>
    <row r="5" spans="1:57" x14ac:dyDescent="0.25">
      <c r="B5" s="226" t="s">
        <v>129</v>
      </c>
      <c r="C5" s="227"/>
      <c r="D5" s="227"/>
      <c r="E5" s="227"/>
      <c r="F5" s="228"/>
      <c r="G5" s="227" t="s">
        <v>130</v>
      </c>
      <c r="H5" s="227"/>
      <c r="I5" s="227"/>
      <c r="J5" s="227"/>
      <c r="K5" s="227"/>
      <c r="L5" s="226" t="s">
        <v>131</v>
      </c>
      <c r="M5" s="227"/>
      <c r="N5" s="227"/>
      <c r="O5" s="227"/>
      <c r="P5" s="228"/>
      <c r="Q5" s="237" t="s">
        <v>132</v>
      </c>
      <c r="R5" s="237"/>
      <c r="S5" s="237"/>
      <c r="T5" s="237"/>
      <c r="U5" s="238"/>
    </row>
    <row r="6" spans="1:57" s="4" customFormat="1" ht="24" x14ac:dyDescent="0.25">
      <c r="A6" s="2" t="s">
        <v>114</v>
      </c>
      <c r="B6" s="204" t="s">
        <v>46</v>
      </c>
      <c r="C6" s="204" t="s">
        <v>47</v>
      </c>
      <c r="D6" s="204" t="s">
        <v>48</v>
      </c>
      <c r="E6" s="204" t="s">
        <v>49</v>
      </c>
      <c r="F6" s="204" t="s">
        <v>50</v>
      </c>
      <c r="G6" s="204" t="s">
        <v>46</v>
      </c>
      <c r="H6" s="204" t="s">
        <v>47</v>
      </c>
      <c r="I6" s="204" t="s">
        <v>48</v>
      </c>
      <c r="J6" s="204" t="s">
        <v>49</v>
      </c>
      <c r="K6" s="204" t="s">
        <v>50</v>
      </c>
      <c r="L6" s="204" t="s">
        <v>46</v>
      </c>
      <c r="M6" s="204" t="s">
        <v>47</v>
      </c>
      <c r="N6" s="204" t="s">
        <v>48</v>
      </c>
      <c r="O6" s="204" t="s">
        <v>49</v>
      </c>
      <c r="P6" s="204" t="s">
        <v>50</v>
      </c>
      <c r="Q6" s="204" t="s">
        <v>46</v>
      </c>
      <c r="R6" s="204" t="s">
        <v>47</v>
      </c>
      <c r="S6" s="204" t="s">
        <v>48</v>
      </c>
      <c r="T6" s="204" t="s">
        <v>49</v>
      </c>
      <c r="U6" s="204" t="s">
        <v>50</v>
      </c>
      <c r="W6" s="2" t="s">
        <v>98</v>
      </c>
      <c r="X6"/>
      <c r="Y6"/>
      <c r="Z6"/>
      <c r="AA6"/>
      <c r="AB6"/>
      <c r="AC6"/>
      <c r="AD6"/>
      <c r="AE6"/>
      <c r="AF6"/>
      <c r="AG6"/>
      <c r="AH6"/>
      <c r="AT6" s="2" t="s">
        <v>128</v>
      </c>
      <c r="AU6" s="2" t="s">
        <v>113</v>
      </c>
      <c r="AV6"/>
      <c r="AW6"/>
      <c r="AX6"/>
      <c r="AY6"/>
      <c r="AZ6"/>
      <c r="BA6"/>
      <c r="BB6"/>
      <c r="BC6"/>
      <c r="BD6"/>
      <c r="BE6"/>
    </row>
    <row r="7" spans="1:57" x14ac:dyDescent="0.25">
      <c r="A7" s="3" t="s">
        <v>81</v>
      </c>
      <c r="B7" s="229"/>
      <c r="C7" s="230"/>
      <c r="D7" s="230"/>
      <c r="E7" s="230"/>
      <c r="F7" s="231"/>
      <c r="G7" s="230"/>
      <c r="H7" s="230"/>
      <c r="I7" s="230"/>
      <c r="J7" s="230"/>
      <c r="K7" s="230"/>
      <c r="L7" s="229"/>
      <c r="M7" s="230"/>
      <c r="N7" s="230"/>
      <c r="O7" s="230"/>
      <c r="P7" s="231"/>
      <c r="Q7" s="239"/>
      <c r="R7" s="239"/>
      <c r="S7" s="239"/>
      <c r="T7" s="239"/>
      <c r="U7" s="240"/>
      <c r="X7" t="s">
        <v>46</v>
      </c>
      <c r="Y7" t="s">
        <v>47</v>
      </c>
      <c r="Z7" t="s">
        <v>48</v>
      </c>
      <c r="AA7" t="s">
        <v>50</v>
      </c>
      <c r="AB7" t="s">
        <v>7</v>
      </c>
      <c r="AT7" s="2" t="s">
        <v>114</v>
      </c>
      <c r="AU7" t="s">
        <v>46</v>
      </c>
      <c r="AV7" t="s">
        <v>47</v>
      </c>
      <c r="AW7" t="s">
        <v>48</v>
      </c>
      <c r="AX7" t="s">
        <v>50</v>
      </c>
    </row>
    <row r="8" spans="1:57" x14ac:dyDescent="0.25">
      <c r="A8" s="184">
        <v>43466</v>
      </c>
      <c r="B8" s="232">
        <v>4463</v>
      </c>
      <c r="C8" s="190">
        <v>5284</v>
      </c>
      <c r="D8" s="190">
        <v>3179</v>
      </c>
      <c r="E8" s="190">
        <v>1292</v>
      </c>
      <c r="F8" s="233">
        <v>10376</v>
      </c>
      <c r="G8" s="190">
        <v>4463</v>
      </c>
      <c r="H8" s="190">
        <v>5284</v>
      </c>
      <c r="I8" s="190">
        <v>3179</v>
      </c>
      <c r="J8" s="190">
        <v>1292</v>
      </c>
      <c r="K8" s="190">
        <v>10376</v>
      </c>
      <c r="L8" s="232">
        <v>0</v>
      </c>
      <c r="M8" s="190">
        <v>0</v>
      </c>
      <c r="N8" s="190">
        <v>0</v>
      </c>
      <c r="O8" s="190">
        <v>0</v>
      </c>
      <c r="P8" s="233">
        <v>0</v>
      </c>
      <c r="Q8" s="192">
        <v>0</v>
      </c>
      <c r="R8" s="192">
        <v>0</v>
      </c>
      <c r="S8" s="192">
        <v>0</v>
      </c>
      <c r="T8" s="192">
        <v>0</v>
      </c>
      <c r="U8" s="241">
        <v>0</v>
      </c>
      <c r="W8" s="183">
        <v>43466</v>
      </c>
      <c r="X8" s="182">
        <v>1043</v>
      </c>
      <c r="Y8" s="182">
        <v>747</v>
      </c>
      <c r="Z8" s="182">
        <v>626</v>
      </c>
      <c r="AA8" s="182">
        <v>835</v>
      </c>
      <c r="AB8" s="182">
        <v>3251</v>
      </c>
      <c r="AT8" s="183">
        <v>43831</v>
      </c>
      <c r="AU8" s="149">
        <v>-1.34228187919463E-2</v>
      </c>
      <c r="AV8" s="149">
        <v>-2.81124497991968E-2</v>
      </c>
      <c r="AW8" s="149">
        <v>3.9936102236421703E-2</v>
      </c>
      <c r="AX8" s="149">
        <v>-1.6766467065868301E-2</v>
      </c>
    </row>
    <row r="9" spans="1:57" ht="15" customHeight="1" x14ac:dyDescent="0.25">
      <c r="A9" s="184">
        <v>43497</v>
      </c>
      <c r="B9" s="232">
        <v>3843</v>
      </c>
      <c r="C9" s="190">
        <v>4751</v>
      </c>
      <c r="D9" s="190">
        <v>2691</v>
      </c>
      <c r="E9" s="190">
        <v>1308</v>
      </c>
      <c r="F9" s="233">
        <v>9677</v>
      </c>
      <c r="G9" s="190">
        <v>3843</v>
      </c>
      <c r="H9" s="190">
        <v>4751</v>
      </c>
      <c r="I9" s="190">
        <v>2691</v>
      </c>
      <c r="J9" s="190">
        <v>1308</v>
      </c>
      <c r="K9" s="190">
        <v>9677</v>
      </c>
      <c r="L9" s="232">
        <v>0</v>
      </c>
      <c r="M9" s="190">
        <v>0</v>
      </c>
      <c r="N9" s="190">
        <v>0</v>
      </c>
      <c r="O9" s="190">
        <v>0</v>
      </c>
      <c r="P9" s="233">
        <v>0</v>
      </c>
      <c r="Q9" s="192">
        <v>0</v>
      </c>
      <c r="R9" s="192">
        <v>0</v>
      </c>
      <c r="S9" s="192">
        <v>0</v>
      </c>
      <c r="T9" s="192">
        <v>0</v>
      </c>
      <c r="U9" s="241">
        <v>0</v>
      </c>
      <c r="W9" s="183">
        <v>43497</v>
      </c>
      <c r="X9" s="182">
        <v>950</v>
      </c>
      <c r="Y9" s="182">
        <v>635</v>
      </c>
      <c r="Z9" s="182">
        <v>535</v>
      </c>
      <c r="AA9" s="182">
        <v>800</v>
      </c>
      <c r="AB9" s="182">
        <v>2920</v>
      </c>
      <c r="AT9" s="183">
        <v>43862</v>
      </c>
      <c r="AU9" s="149">
        <v>-5.36842105263158E-2</v>
      </c>
      <c r="AV9" s="149">
        <v>-6.2992125984251995E-2</v>
      </c>
      <c r="AW9" s="149">
        <v>0.10093457943925201</v>
      </c>
      <c r="AX9" s="149">
        <v>-3.3750000000000002E-2</v>
      </c>
    </row>
    <row r="10" spans="1:57" x14ac:dyDescent="0.25">
      <c r="A10" s="184">
        <v>43525</v>
      </c>
      <c r="B10" s="232">
        <v>4055</v>
      </c>
      <c r="C10" s="190">
        <v>5046</v>
      </c>
      <c r="D10" s="190">
        <v>2930</v>
      </c>
      <c r="E10" s="190">
        <v>1428</v>
      </c>
      <c r="F10" s="233">
        <v>9970</v>
      </c>
      <c r="G10" s="190">
        <v>4055</v>
      </c>
      <c r="H10" s="190">
        <v>5046</v>
      </c>
      <c r="I10" s="190">
        <v>2930</v>
      </c>
      <c r="J10" s="190">
        <v>1428</v>
      </c>
      <c r="K10" s="190">
        <v>9970</v>
      </c>
      <c r="L10" s="232">
        <v>0</v>
      </c>
      <c r="M10" s="190">
        <v>0</v>
      </c>
      <c r="N10" s="190">
        <v>0</v>
      </c>
      <c r="O10" s="190">
        <v>0</v>
      </c>
      <c r="P10" s="233">
        <v>0</v>
      </c>
      <c r="Q10" s="192">
        <v>0</v>
      </c>
      <c r="R10" s="192">
        <v>0</v>
      </c>
      <c r="S10" s="192">
        <v>0</v>
      </c>
      <c r="T10" s="192">
        <v>0</v>
      </c>
      <c r="U10" s="241">
        <v>0</v>
      </c>
      <c r="W10" s="183">
        <v>43525</v>
      </c>
      <c r="X10" s="182">
        <v>903</v>
      </c>
      <c r="Y10" s="182">
        <v>630</v>
      </c>
      <c r="Z10" s="182">
        <v>607</v>
      </c>
      <c r="AA10" s="182">
        <v>822</v>
      </c>
      <c r="AB10" s="182">
        <v>2962</v>
      </c>
      <c r="AT10" s="183">
        <v>43891</v>
      </c>
      <c r="AU10" s="149">
        <v>-5.70824524312896E-2</v>
      </c>
      <c r="AV10" s="149">
        <v>0.103030303030303</v>
      </c>
      <c r="AW10" s="149">
        <v>8.0350456791972405E-2</v>
      </c>
      <c r="AX10" s="149">
        <v>0.13453881884538799</v>
      </c>
    </row>
    <row r="11" spans="1:57" x14ac:dyDescent="0.25">
      <c r="A11" s="184">
        <v>43556</v>
      </c>
      <c r="B11" s="232">
        <v>4041</v>
      </c>
      <c r="C11" s="190">
        <v>5035</v>
      </c>
      <c r="D11" s="190">
        <v>2889</v>
      </c>
      <c r="E11" s="190">
        <v>1494</v>
      </c>
      <c r="F11" s="233">
        <v>9944</v>
      </c>
      <c r="G11" s="190">
        <v>4041</v>
      </c>
      <c r="H11" s="190">
        <v>5035</v>
      </c>
      <c r="I11" s="190">
        <v>2889</v>
      </c>
      <c r="J11" s="190">
        <v>1494</v>
      </c>
      <c r="K11" s="190">
        <v>9944</v>
      </c>
      <c r="L11" s="232">
        <v>0</v>
      </c>
      <c r="M11" s="190">
        <v>0</v>
      </c>
      <c r="N11" s="190">
        <v>0</v>
      </c>
      <c r="O11" s="190">
        <v>0</v>
      </c>
      <c r="P11" s="233">
        <v>0</v>
      </c>
      <c r="Q11" s="192">
        <v>0</v>
      </c>
      <c r="R11" s="192">
        <v>0</v>
      </c>
      <c r="S11" s="192">
        <v>0</v>
      </c>
      <c r="T11" s="192">
        <v>0</v>
      </c>
      <c r="U11" s="241">
        <v>0</v>
      </c>
      <c r="W11" s="183">
        <v>43556</v>
      </c>
      <c r="X11" s="182">
        <v>968</v>
      </c>
      <c r="Y11" s="182">
        <v>637</v>
      </c>
      <c r="Z11" s="182">
        <v>600</v>
      </c>
      <c r="AA11" s="182">
        <v>830</v>
      </c>
      <c r="AB11" s="182">
        <v>3035</v>
      </c>
      <c r="AT11" s="183">
        <v>43922</v>
      </c>
      <c r="AU11" s="149">
        <v>-0.15909090909090901</v>
      </c>
      <c r="AV11" s="149">
        <v>-0.36891679748822598</v>
      </c>
      <c r="AW11" s="149">
        <v>-0.25833333333333303</v>
      </c>
      <c r="AX11" s="149">
        <v>-0.22168674698795199</v>
      </c>
    </row>
    <row r="12" spans="1:57" x14ac:dyDescent="0.25">
      <c r="A12" s="184">
        <v>43586</v>
      </c>
      <c r="B12" s="232">
        <v>4423</v>
      </c>
      <c r="C12" s="190">
        <v>5238</v>
      </c>
      <c r="D12" s="190">
        <v>3119</v>
      </c>
      <c r="E12" s="190">
        <v>1499</v>
      </c>
      <c r="F12" s="233">
        <v>10584</v>
      </c>
      <c r="G12" s="190">
        <v>4423</v>
      </c>
      <c r="H12" s="190">
        <v>5238</v>
      </c>
      <c r="I12" s="190">
        <v>3119</v>
      </c>
      <c r="J12" s="190">
        <v>1499</v>
      </c>
      <c r="K12" s="190">
        <v>10584</v>
      </c>
      <c r="L12" s="232">
        <v>0</v>
      </c>
      <c r="M12" s="190">
        <v>0</v>
      </c>
      <c r="N12" s="190">
        <v>0</v>
      </c>
      <c r="O12" s="190">
        <v>0</v>
      </c>
      <c r="P12" s="233">
        <v>0</v>
      </c>
      <c r="Q12" s="192">
        <v>0</v>
      </c>
      <c r="R12" s="192">
        <v>0</v>
      </c>
      <c r="S12" s="192">
        <v>0</v>
      </c>
      <c r="T12" s="192">
        <v>0</v>
      </c>
      <c r="U12" s="241">
        <v>0</v>
      </c>
      <c r="W12" s="183">
        <v>43586</v>
      </c>
      <c r="X12" s="182">
        <v>1007</v>
      </c>
      <c r="Y12" s="182">
        <v>681</v>
      </c>
      <c r="Z12" s="182">
        <v>633</v>
      </c>
      <c r="AA12" s="182">
        <v>908</v>
      </c>
      <c r="AB12" s="182">
        <v>3229</v>
      </c>
      <c r="AT12" s="183">
        <v>43952</v>
      </c>
      <c r="AU12" s="149">
        <v>8.3311555950452101E-2</v>
      </c>
      <c r="AV12" s="149">
        <v>-0.40111291444470198</v>
      </c>
      <c r="AW12" s="149">
        <v>-0.243951110002494</v>
      </c>
      <c r="AX12" s="149">
        <v>-0.48997217713888203</v>
      </c>
    </row>
    <row r="13" spans="1:57" x14ac:dyDescent="0.25">
      <c r="A13" s="184">
        <v>43617</v>
      </c>
      <c r="B13" s="232">
        <v>4136</v>
      </c>
      <c r="C13" s="190">
        <v>4953</v>
      </c>
      <c r="D13" s="190">
        <v>2962</v>
      </c>
      <c r="E13" s="190">
        <v>1333</v>
      </c>
      <c r="F13" s="233">
        <v>9794</v>
      </c>
      <c r="G13" s="190">
        <v>4136</v>
      </c>
      <c r="H13" s="190">
        <v>4953</v>
      </c>
      <c r="I13" s="190">
        <v>2962</v>
      </c>
      <c r="J13" s="190">
        <v>1333</v>
      </c>
      <c r="K13" s="190">
        <v>9794</v>
      </c>
      <c r="L13" s="232">
        <v>0</v>
      </c>
      <c r="M13" s="190">
        <v>0</v>
      </c>
      <c r="N13" s="190">
        <v>0</v>
      </c>
      <c r="O13" s="190">
        <v>0</v>
      </c>
      <c r="P13" s="233">
        <v>0</v>
      </c>
      <c r="Q13" s="192">
        <v>0</v>
      </c>
      <c r="R13" s="192">
        <v>0</v>
      </c>
      <c r="S13" s="192">
        <v>0</v>
      </c>
      <c r="T13" s="192">
        <v>0</v>
      </c>
      <c r="U13" s="241">
        <v>0</v>
      </c>
      <c r="W13" s="183">
        <v>43617</v>
      </c>
      <c r="X13" s="182">
        <v>970</v>
      </c>
      <c r="Y13" s="182">
        <v>690</v>
      </c>
      <c r="Z13" s="182">
        <v>619</v>
      </c>
      <c r="AA13" s="182">
        <v>825</v>
      </c>
      <c r="AB13" s="182">
        <v>3104</v>
      </c>
      <c r="AT13" s="183">
        <v>43983</v>
      </c>
      <c r="AU13" s="149">
        <v>0.15463917525773199</v>
      </c>
      <c r="AV13" s="149">
        <v>-0.35309617918313602</v>
      </c>
      <c r="AW13" s="149">
        <v>-0.18637097958584201</v>
      </c>
      <c r="AX13" s="149">
        <v>-0.37079889807162503</v>
      </c>
    </row>
    <row r="14" spans="1:57" x14ac:dyDescent="0.25">
      <c r="A14" s="184">
        <v>43647</v>
      </c>
      <c r="B14" s="232">
        <v>4459</v>
      </c>
      <c r="C14" s="190">
        <v>5390</v>
      </c>
      <c r="D14" s="190">
        <v>3318</v>
      </c>
      <c r="E14" s="190">
        <v>1661</v>
      </c>
      <c r="F14" s="233">
        <v>10884</v>
      </c>
      <c r="G14" s="190">
        <v>4459</v>
      </c>
      <c r="H14" s="190">
        <v>5390</v>
      </c>
      <c r="I14" s="190">
        <v>3318</v>
      </c>
      <c r="J14" s="190">
        <v>1661</v>
      </c>
      <c r="K14" s="190">
        <v>10884</v>
      </c>
      <c r="L14" s="232">
        <v>0</v>
      </c>
      <c r="M14" s="190">
        <v>0</v>
      </c>
      <c r="N14" s="190">
        <v>0</v>
      </c>
      <c r="O14" s="190">
        <v>0</v>
      </c>
      <c r="P14" s="233">
        <v>0</v>
      </c>
      <c r="Q14" s="192">
        <v>0</v>
      </c>
      <c r="R14" s="192">
        <v>0</v>
      </c>
      <c r="S14" s="192">
        <v>0</v>
      </c>
      <c r="T14" s="192">
        <v>0</v>
      </c>
      <c r="U14" s="241">
        <v>0</v>
      </c>
      <c r="W14" s="183">
        <v>43647</v>
      </c>
      <c r="X14" s="182">
        <v>980</v>
      </c>
      <c r="Y14" s="182">
        <v>721</v>
      </c>
      <c r="Z14" s="182">
        <v>717</v>
      </c>
      <c r="AA14" s="182">
        <v>906</v>
      </c>
      <c r="AB14" s="182">
        <v>3324</v>
      </c>
      <c r="AT14" s="183">
        <v>44013</v>
      </c>
      <c r="AU14" s="149">
        <v>0.24489795918367299</v>
      </c>
      <c r="AV14" s="149">
        <v>-0.21775312066574201</v>
      </c>
      <c r="AW14" s="149">
        <v>-6.6945606694560705E-2</v>
      </c>
      <c r="AX14" s="149">
        <v>-0.29359823399558499</v>
      </c>
    </row>
    <row r="15" spans="1:57" x14ac:dyDescent="0.25">
      <c r="A15" s="184">
        <v>43678</v>
      </c>
      <c r="B15" s="232">
        <v>4137</v>
      </c>
      <c r="C15" s="190">
        <v>4903</v>
      </c>
      <c r="D15" s="190">
        <v>2923</v>
      </c>
      <c r="E15" s="190">
        <v>1541</v>
      </c>
      <c r="F15" s="233">
        <v>9937</v>
      </c>
      <c r="G15" s="190">
        <v>4137</v>
      </c>
      <c r="H15" s="190">
        <v>4903</v>
      </c>
      <c r="I15" s="190">
        <v>2923</v>
      </c>
      <c r="J15" s="190">
        <v>1541</v>
      </c>
      <c r="K15" s="190">
        <v>9937</v>
      </c>
      <c r="L15" s="232">
        <v>0</v>
      </c>
      <c r="M15" s="190">
        <v>0</v>
      </c>
      <c r="N15" s="190">
        <v>0</v>
      </c>
      <c r="O15" s="190">
        <v>0</v>
      </c>
      <c r="P15" s="233">
        <v>0</v>
      </c>
      <c r="Q15" s="192">
        <v>0</v>
      </c>
      <c r="R15" s="192">
        <v>0</v>
      </c>
      <c r="S15" s="192">
        <v>0</v>
      </c>
      <c r="T15" s="192">
        <v>0</v>
      </c>
      <c r="U15" s="241">
        <v>0</v>
      </c>
      <c r="W15" s="183">
        <v>43678</v>
      </c>
      <c r="X15" s="182">
        <v>899</v>
      </c>
      <c r="Y15" s="182">
        <v>601</v>
      </c>
      <c r="Z15" s="182">
        <v>631</v>
      </c>
      <c r="AA15" s="182">
        <v>835</v>
      </c>
      <c r="AB15" s="182">
        <v>2966</v>
      </c>
      <c r="AT15" s="183">
        <v>44044</v>
      </c>
      <c r="AU15" s="149">
        <v>0.18197997775305899</v>
      </c>
      <c r="AV15" s="149">
        <v>-7.9284525790349294E-2</v>
      </c>
      <c r="AW15" s="149">
        <v>8.6608557844690903E-2</v>
      </c>
      <c r="AX15" s="149">
        <v>-0.20652694610778399</v>
      </c>
    </row>
    <row r="16" spans="1:57" x14ac:dyDescent="0.25">
      <c r="A16" s="184">
        <v>43709</v>
      </c>
      <c r="B16" s="232">
        <v>4091</v>
      </c>
      <c r="C16" s="190">
        <v>4905</v>
      </c>
      <c r="D16" s="190">
        <v>2966</v>
      </c>
      <c r="E16" s="190">
        <v>1510</v>
      </c>
      <c r="F16" s="233">
        <v>9754</v>
      </c>
      <c r="G16" s="190">
        <v>4091</v>
      </c>
      <c r="H16" s="190">
        <v>4905</v>
      </c>
      <c r="I16" s="190">
        <v>2966</v>
      </c>
      <c r="J16" s="190">
        <v>1510</v>
      </c>
      <c r="K16" s="190">
        <v>9754</v>
      </c>
      <c r="L16" s="232">
        <v>0</v>
      </c>
      <c r="M16" s="190">
        <v>0</v>
      </c>
      <c r="N16" s="190">
        <v>0</v>
      </c>
      <c r="O16" s="190">
        <v>0</v>
      </c>
      <c r="P16" s="233">
        <v>0</v>
      </c>
      <c r="Q16" s="192">
        <v>0</v>
      </c>
      <c r="R16" s="192">
        <v>0</v>
      </c>
      <c r="S16" s="192">
        <v>0</v>
      </c>
      <c r="T16" s="192">
        <v>0</v>
      </c>
      <c r="U16" s="241">
        <v>0</v>
      </c>
      <c r="W16" s="183">
        <v>43709</v>
      </c>
      <c r="X16" s="182">
        <v>918</v>
      </c>
      <c r="Y16" s="182">
        <v>617</v>
      </c>
      <c r="Z16" s="182">
        <v>631</v>
      </c>
      <c r="AA16" s="182">
        <v>844</v>
      </c>
      <c r="AB16" s="182">
        <v>3010</v>
      </c>
      <c r="AT16" s="183">
        <v>44075</v>
      </c>
      <c r="AU16" s="149">
        <v>0.17706476530005899</v>
      </c>
      <c r="AV16" s="149">
        <v>1.02401650213643E-2</v>
      </c>
      <c r="AW16" s="149">
        <v>5.8925226912548603E-2</v>
      </c>
      <c r="AX16" s="149">
        <v>-0.16873115036622199</v>
      </c>
    </row>
    <row r="17" spans="1:50" x14ac:dyDescent="0.25">
      <c r="A17" s="184">
        <v>43739</v>
      </c>
      <c r="B17" s="232">
        <v>4539</v>
      </c>
      <c r="C17" s="190">
        <v>5614</v>
      </c>
      <c r="D17" s="190">
        <v>3281</v>
      </c>
      <c r="E17" s="190">
        <v>1702</v>
      </c>
      <c r="F17" s="233">
        <v>10853</v>
      </c>
      <c r="G17" s="190">
        <v>4539</v>
      </c>
      <c r="H17" s="190">
        <v>5614</v>
      </c>
      <c r="I17" s="190">
        <v>3281</v>
      </c>
      <c r="J17" s="190">
        <v>1702</v>
      </c>
      <c r="K17" s="190">
        <v>10853</v>
      </c>
      <c r="L17" s="232">
        <v>0</v>
      </c>
      <c r="M17" s="190">
        <v>0</v>
      </c>
      <c r="N17" s="190">
        <v>0</v>
      </c>
      <c r="O17" s="190">
        <v>0</v>
      </c>
      <c r="P17" s="233">
        <v>0</v>
      </c>
      <c r="Q17" s="192">
        <v>0</v>
      </c>
      <c r="R17" s="192">
        <v>0</v>
      </c>
      <c r="S17" s="192">
        <v>0</v>
      </c>
      <c r="T17" s="192">
        <v>0</v>
      </c>
      <c r="U17" s="241">
        <v>0</v>
      </c>
      <c r="W17" s="183">
        <v>43739</v>
      </c>
      <c r="X17" s="182">
        <v>1104</v>
      </c>
      <c r="Y17" s="182">
        <v>780</v>
      </c>
      <c r="Z17" s="182">
        <v>658</v>
      </c>
      <c r="AA17" s="182">
        <v>918</v>
      </c>
      <c r="AB17" s="182">
        <v>3460</v>
      </c>
      <c r="AT17" s="183">
        <v>44105</v>
      </c>
      <c r="AU17" s="149">
        <v>-1.7992424242424199E-2</v>
      </c>
      <c r="AV17" s="149">
        <v>-0.15157342657342701</v>
      </c>
      <c r="AW17" s="149">
        <v>0.17097264437689999</v>
      </c>
      <c r="AX17" s="149">
        <v>-0.19256288373935401</v>
      </c>
    </row>
    <row r="18" spans="1:50" x14ac:dyDescent="0.25">
      <c r="A18" s="184">
        <v>43770</v>
      </c>
      <c r="B18" s="232">
        <v>4108</v>
      </c>
      <c r="C18" s="190">
        <v>5147</v>
      </c>
      <c r="D18" s="190">
        <v>2907</v>
      </c>
      <c r="E18" s="190">
        <v>1652</v>
      </c>
      <c r="F18" s="233">
        <v>9623</v>
      </c>
      <c r="G18" s="190">
        <v>4108</v>
      </c>
      <c r="H18" s="190">
        <v>5147</v>
      </c>
      <c r="I18" s="190">
        <v>2907</v>
      </c>
      <c r="J18" s="190">
        <v>1652</v>
      </c>
      <c r="K18" s="190">
        <v>9623</v>
      </c>
      <c r="L18" s="232">
        <v>0</v>
      </c>
      <c r="M18" s="190">
        <v>0</v>
      </c>
      <c r="N18" s="190">
        <v>0</v>
      </c>
      <c r="O18" s="190">
        <v>0</v>
      </c>
      <c r="P18" s="233">
        <v>0</v>
      </c>
      <c r="Q18" s="192">
        <v>0</v>
      </c>
      <c r="R18" s="192">
        <v>0</v>
      </c>
      <c r="S18" s="192">
        <v>0</v>
      </c>
      <c r="T18" s="192">
        <v>0</v>
      </c>
      <c r="U18" s="241">
        <v>0</v>
      </c>
      <c r="W18" s="183">
        <v>43770</v>
      </c>
      <c r="X18" s="182">
        <v>953</v>
      </c>
      <c r="Y18" s="182">
        <v>657</v>
      </c>
      <c r="Z18" s="182">
        <v>575</v>
      </c>
      <c r="AA18" s="182">
        <v>821</v>
      </c>
      <c r="AB18" s="182">
        <v>3006</v>
      </c>
      <c r="AT18" s="183">
        <v>44136</v>
      </c>
      <c r="AU18" s="149">
        <v>2.8331584470094401E-2</v>
      </c>
      <c r="AV18" s="149">
        <v>-3.8051750380517502E-2</v>
      </c>
      <c r="AW18" s="149">
        <v>0.231304347826087</v>
      </c>
      <c r="AX18" s="149">
        <v>-0.136419001218027</v>
      </c>
    </row>
    <row r="19" spans="1:50" x14ac:dyDescent="0.25">
      <c r="A19" s="184">
        <v>43800</v>
      </c>
      <c r="B19" s="232">
        <v>3723</v>
      </c>
      <c r="C19" s="190">
        <v>4860</v>
      </c>
      <c r="D19" s="190">
        <v>2835</v>
      </c>
      <c r="E19" s="190">
        <v>1539</v>
      </c>
      <c r="F19" s="233">
        <v>9630</v>
      </c>
      <c r="G19" s="190">
        <v>3723</v>
      </c>
      <c r="H19" s="190">
        <v>4860</v>
      </c>
      <c r="I19" s="190">
        <v>2835</v>
      </c>
      <c r="J19" s="190">
        <v>1539</v>
      </c>
      <c r="K19" s="190">
        <v>9630</v>
      </c>
      <c r="L19" s="232">
        <v>0</v>
      </c>
      <c r="M19" s="190">
        <v>0</v>
      </c>
      <c r="N19" s="190">
        <v>0</v>
      </c>
      <c r="O19" s="190">
        <v>0</v>
      </c>
      <c r="P19" s="233">
        <v>0</v>
      </c>
      <c r="Q19" s="192">
        <v>0</v>
      </c>
      <c r="R19" s="192">
        <v>0</v>
      </c>
      <c r="S19" s="192">
        <v>0</v>
      </c>
      <c r="T19" s="192">
        <v>0</v>
      </c>
      <c r="U19" s="241">
        <v>0</v>
      </c>
      <c r="W19" s="183">
        <v>43800</v>
      </c>
      <c r="X19" s="182">
        <v>825</v>
      </c>
      <c r="Y19" s="182">
        <v>642</v>
      </c>
      <c r="Z19" s="182">
        <v>585</v>
      </c>
      <c r="AA19" s="182">
        <v>781</v>
      </c>
      <c r="AB19" s="182">
        <v>2833</v>
      </c>
      <c r="AT19" s="183">
        <v>44166</v>
      </c>
      <c r="AU19" s="149">
        <v>0.18441558441558401</v>
      </c>
      <c r="AV19" s="149">
        <v>-0.103990505859665</v>
      </c>
      <c r="AW19" s="149">
        <v>0.18518518518518501</v>
      </c>
      <c r="AX19" s="149">
        <v>-5.6155112493140702E-2</v>
      </c>
    </row>
    <row r="20" spans="1:50" x14ac:dyDescent="0.25">
      <c r="A20" s="184">
        <v>43831</v>
      </c>
      <c r="B20" s="232">
        <v>4488</v>
      </c>
      <c r="C20" s="190">
        <v>5281</v>
      </c>
      <c r="D20" s="190">
        <v>3207</v>
      </c>
      <c r="E20" s="190">
        <v>1447</v>
      </c>
      <c r="F20" s="233">
        <v>10199</v>
      </c>
      <c r="G20" s="190">
        <v>4463</v>
      </c>
      <c r="H20" s="190">
        <v>5284</v>
      </c>
      <c r="I20" s="190">
        <v>3179</v>
      </c>
      <c r="J20" s="190">
        <v>1292</v>
      </c>
      <c r="K20" s="190">
        <v>10376</v>
      </c>
      <c r="L20" s="232">
        <v>25</v>
      </c>
      <c r="M20" s="190">
        <v>-3</v>
      </c>
      <c r="N20" s="190">
        <v>28</v>
      </c>
      <c r="O20" s="190">
        <v>155</v>
      </c>
      <c r="P20" s="233">
        <v>-177</v>
      </c>
      <c r="Q20" s="192">
        <v>5.6016132646202104E-3</v>
      </c>
      <c r="R20" s="192">
        <v>-5.6775170325510998E-4</v>
      </c>
      <c r="S20" s="192">
        <v>8.8078011953444495E-3</v>
      </c>
      <c r="T20" s="192">
        <v>0.119969040247678</v>
      </c>
      <c r="U20" s="241">
        <v>-1.7058596761757899E-2</v>
      </c>
      <c r="W20" s="183">
        <v>43831</v>
      </c>
      <c r="X20" s="182">
        <v>1029</v>
      </c>
      <c r="Y20" s="182">
        <v>726</v>
      </c>
      <c r="Z20" s="182">
        <v>651</v>
      </c>
      <c r="AA20" s="182">
        <v>821</v>
      </c>
      <c r="AB20" s="182">
        <v>3227</v>
      </c>
    </row>
    <row r="21" spans="1:50" ht="15" customHeight="1" x14ac:dyDescent="0.25">
      <c r="A21" s="184">
        <v>43862</v>
      </c>
      <c r="B21" s="232">
        <v>3959</v>
      </c>
      <c r="C21" s="190">
        <v>4883</v>
      </c>
      <c r="D21" s="190">
        <v>2922</v>
      </c>
      <c r="E21" s="190">
        <v>1470</v>
      </c>
      <c r="F21" s="233">
        <v>9659</v>
      </c>
      <c r="G21" s="190">
        <v>3843</v>
      </c>
      <c r="H21" s="190">
        <v>4751</v>
      </c>
      <c r="I21" s="190">
        <v>2691</v>
      </c>
      <c r="J21" s="190">
        <v>1308</v>
      </c>
      <c r="K21" s="190">
        <v>9677</v>
      </c>
      <c r="L21" s="232">
        <v>116</v>
      </c>
      <c r="M21" s="190">
        <v>132</v>
      </c>
      <c r="N21" s="190">
        <v>231</v>
      </c>
      <c r="O21" s="190">
        <v>162</v>
      </c>
      <c r="P21" s="233">
        <v>-18</v>
      </c>
      <c r="Q21" s="192">
        <v>3.0184751496226899E-2</v>
      </c>
      <c r="R21" s="192">
        <v>2.77836245001052E-2</v>
      </c>
      <c r="S21" s="192">
        <v>8.5841694537346705E-2</v>
      </c>
      <c r="T21" s="192">
        <v>0.123853211009174</v>
      </c>
      <c r="U21" s="241">
        <v>-1.86008060349282E-3</v>
      </c>
      <c r="W21" s="183">
        <v>43862</v>
      </c>
      <c r="X21" s="182">
        <v>899</v>
      </c>
      <c r="Y21" s="182">
        <v>595</v>
      </c>
      <c r="Z21" s="182">
        <v>589</v>
      </c>
      <c r="AA21" s="182">
        <v>773</v>
      </c>
      <c r="AB21" s="182">
        <v>2856</v>
      </c>
    </row>
    <row r="22" spans="1:50" x14ac:dyDescent="0.25">
      <c r="A22" s="184">
        <v>43891</v>
      </c>
      <c r="B22" s="232">
        <v>3899</v>
      </c>
      <c r="C22" s="190">
        <v>5287</v>
      </c>
      <c r="D22" s="190">
        <v>3041</v>
      </c>
      <c r="E22" s="190">
        <v>1686</v>
      </c>
      <c r="F22" s="233">
        <v>10630</v>
      </c>
      <c r="G22" s="190">
        <v>4248.0952380952403</v>
      </c>
      <c r="H22" s="190">
        <v>5286.2857142857101</v>
      </c>
      <c r="I22" s="190">
        <v>3069.5238095238101</v>
      </c>
      <c r="J22" s="190">
        <v>1496</v>
      </c>
      <c r="K22" s="190">
        <v>10444.761904761899</v>
      </c>
      <c r="L22" s="232">
        <v>-349.09523809523898</v>
      </c>
      <c r="M22" s="190">
        <v>0.71428571428532495</v>
      </c>
      <c r="N22" s="190">
        <v>-28.5238095238096</v>
      </c>
      <c r="O22" s="190">
        <v>190</v>
      </c>
      <c r="P22" s="233">
        <v>185.23809523809501</v>
      </c>
      <c r="Q22" s="192">
        <v>-8.2176885999327501E-2</v>
      </c>
      <c r="R22" s="192">
        <v>1.3512052751046599E-4</v>
      </c>
      <c r="S22" s="192">
        <v>-9.2925845485572808E-3</v>
      </c>
      <c r="T22" s="192">
        <v>0.12700534759358301</v>
      </c>
      <c r="U22" s="241">
        <v>1.77350232515729E-2</v>
      </c>
      <c r="W22" s="183">
        <v>43891</v>
      </c>
      <c r="X22" s="182">
        <v>892</v>
      </c>
      <c r="Y22" s="182">
        <v>728</v>
      </c>
      <c r="Z22" s="182">
        <v>687</v>
      </c>
      <c r="AA22" s="182">
        <v>977</v>
      </c>
      <c r="AB22" s="182">
        <v>3284</v>
      </c>
    </row>
    <row r="23" spans="1:50" x14ac:dyDescent="0.25">
      <c r="A23" s="184">
        <v>43922</v>
      </c>
      <c r="B23" s="232">
        <v>3248</v>
      </c>
      <c r="C23" s="190">
        <v>2905</v>
      </c>
      <c r="D23" s="190">
        <v>1876</v>
      </c>
      <c r="E23" s="190">
        <v>480</v>
      </c>
      <c r="F23" s="233">
        <v>6396</v>
      </c>
      <c r="G23" s="190">
        <v>4041</v>
      </c>
      <c r="H23" s="190">
        <v>5035</v>
      </c>
      <c r="I23" s="190">
        <v>2889</v>
      </c>
      <c r="J23" s="190">
        <v>1494</v>
      </c>
      <c r="K23" s="190">
        <v>9944</v>
      </c>
      <c r="L23" s="232">
        <v>-793</v>
      </c>
      <c r="M23" s="190">
        <v>-2130</v>
      </c>
      <c r="N23" s="190">
        <v>-1013</v>
      </c>
      <c r="O23" s="190">
        <v>-1014</v>
      </c>
      <c r="P23" s="233">
        <v>-3548</v>
      </c>
      <c r="Q23" s="192">
        <v>-0.19623855481316499</v>
      </c>
      <c r="R23" s="192">
        <v>-0.42303872889771599</v>
      </c>
      <c r="S23" s="192">
        <v>-0.350640359986154</v>
      </c>
      <c r="T23" s="192">
        <v>-0.67871485943775101</v>
      </c>
      <c r="U23" s="241">
        <v>-0.35679806918745</v>
      </c>
      <c r="W23" s="183">
        <v>43922</v>
      </c>
      <c r="X23" s="182">
        <v>814</v>
      </c>
      <c r="Y23" s="182">
        <v>402</v>
      </c>
      <c r="Z23" s="182">
        <v>445</v>
      </c>
      <c r="AA23" s="182">
        <v>646</v>
      </c>
      <c r="AB23" s="182">
        <v>2307</v>
      </c>
    </row>
    <row r="24" spans="1:50" x14ac:dyDescent="0.25">
      <c r="A24" s="184">
        <v>43952</v>
      </c>
      <c r="B24" s="232">
        <v>4022</v>
      </c>
      <c r="C24" s="190">
        <v>2416</v>
      </c>
      <c r="D24" s="190">
        <v>1753</v>
      </c>
      <c r="E24" s="190">
        <v>177</v>
      </c>
      <c r="F24" s="233">
        <v>5992</v>
      </c>
      <c r="G24" s="190">
        <v>4001.7619047619</v>
      </c>
      <c r="H24" s="190">
        <v>4739.1428571428596</v>
      </c>
      <c r="I24" s="190">
        <v>2821.9523809523798</v>
      </c>
      <c r="J24" s="190">
        <v>1356.2380952381</v>
      </c>
      <c r="K24" s="190">
        <v>9576</v>
      </c>
      <c r="L24" s="232">
        <v>20.238095238095401</v>
      </c>
      <c r="M24" s="190">
        <v>-2323.1428571428601</v>
      </c>
      <c r="N24" s="190">
        <v>-1068.9523809523801</v>
      </c>
      <c r="O24" s="190">
        <v>-1179.2380952381</v>
      </c>
      <c r="P24" s="233">
        <v>-3584</v>
      </c>
      <c r="Q24" s="192">
        <v>5.0572961909635498E-3</v>
      </c>
      <c r="R24" s="192">
        <v>-0.490203171158136</v>
      </c>
      <c r="S24" s="192">
        <v>-0.37879887278311197</v>
      </c>
      <c r="T24" s="192">
        <v>-0.86949194199641899</v>
      </c>
      <c r="U24" s="241">
        <v>-0.37426900584795297</v>
      </c>
      <c r="W24" s="183">
        <v>43952</v>
      </c>
      <c r="X24" s="182">
        <v>987</v>
      </c>
      <c r="Y24" s="182">
        <v>369</v>
      </c>
      <c r="Z24" s="182">
        <v>433</v>
      </c>
      <c r="AA24" s="182">
        <v>419</v>
      </c>
      <c r="AB24" s="182">
        <v>2208</v>
      </c>
    </row>
    <row r="25" spans="1:50" x14ac:dyDescent="0.25">
      <c r="A25" s="184">
        <v>43983</v>
      </c>
      <c r="B25" s="232">
        <v>4867</v>
      </c>
      <c r="C25" s="190">
        <v>3077</v>
      </c>
      <c r="D25" s="190">
        <v>2325</v>
      </c>
      <c r="E25" s="190">
        <v>263</v>
      </c>
      <c r="F25" s="233">
        <v>7785</v>
      </c>
      <c r="G25" s="190">
        <v>4549.6000000000004</v>
      </c>
      <c r="H25" s="190">
        <v>5448.3</v>
      </c>
      <c r="I25" s="190">
        <v>3258.2</v>
      </c>
      <c r="J25" s="190">
        <v>1466.3</v>
      </c>
      <c r="K25" s="190">
        <v>10773.4</v>
      </c>
      <c r="L25" s="232">
        <v>317.39999999999998</v>
      </c>
      <c r="M25" s="190">
        <v>-2371.3000000000002</v>
      </c>
      <c r="N25" s="190">
        <v>-933.2</v>
      </c>
      <c r="O25" s="190">
        <v>-1203.3</v>
      </c>
      <c r="P25" s="233">
        <v>-2988.4</v>
      </c>
      <c r="Q25" s="192">
        <v>6.9764374890100095E-2</v>
      </c>
      <c r="R25" s="192">
        <v>-0.435236679331168</v>
      </c>
      <c r="S25" s="192">
        <v>-0.28641581241176101</v>
      </c>
      <c r="T25" s="192">
        <v>-0.82063697742617503</v>
      </c>
      <c r="U25" s="241">
        <v>-0.27738689735830901</v>
      </c>
      <c r="W25" s="183">
        <v>43983</v>
      </c>
      <c r="X25" s="182">
        <v>1232</v>
      </c>
      <c r="Y25" s="182">
        <v>491</v>
      </c>
      <c r="Z25" s="182">
        <v>554</v>
      </c>
      <c r="AA25" s="182">
        <v>571</v>
      </c>
      <c r="AB25" s="182">
        <v>2848</v>
      </c>
    </row>
    <row r="26" spans="1:50" x14ac:dyDescent="0.25">
      <c r="A26" s="184">
        <v>44013</v>
      </c>
      <c r="B26" s="232">
        <v>5015</v>
      </c>
      <c r="C26" s="190">
        <v>3841</v>
      </c>
      <c r="D26" s="190">
        <v>2791</v>
      </c>
      <c r="E26" s="190">
        <v>296</v>
      </c>
      <c r="F26" s="233">
        <v>8934</v>
      </c>
      <c r="G26" s="190">
        <v>4459</v>
      </c>
      <c r="H26" s="190">
        <v>5390</v>
      </c>
      <c r="I26" s="190">
        <v>3318</v>
      </c>
      <c r="J26" s="190">
        <v>1661</v>
      </c>
      <c r="K26" s="190">
        <v>10884</v>
      </c>
      <c r="L26" s="232">
        <v>556</v>
      </c>
      <c r="M26" s="190">
        <v>-1549</v>
      </c>
      <c r="N26" s="190">
        <v>-527</v>
      </c>
      <c r="O26" s="190">
        <v>-1365</v>
      </c>
      <c r="P26" s="233">
        <v>-1950</v>
      </c>
      <c r="Q26" s="192">
        <v>0.124691634895717</v>
      </c>
      <c r="R26" s="192">
        <v>-0.28738404452690203</v>
      </c>
      <c r="S26" s="192">
        <v>-0.15883062085593699</v>
      </c>
      <c r="T26" s="192">
        <v>-0.82179409993979502</v>
      </c>
      <c r="U26" s="241">
        <v>-0.17916207276736501</v>
      </c>
      <c r="W26" s="183">
        <v>44013</v>
      </c>
      <c r="X26" s="182">
        <v>1220</v>
      </c>
      <c r="Y26" s="182">
        <v>564</v>
      </c>
      <c r="Z26" s="182">
        <v>669</v>
      </c>
      <c r="AA26" s="182">
        <v>640</v>
      </c>
      <c r="AB26" s="182">
        <v>3093</v>
      </c>
    </row>
    <row r="27" spans="1:50" x14ac:dyDescent="0.25">
      <c r="A27" s="184">
        <v>44044</v>
      </c>
      <c r="B27" s="232">
        <v>4499</v>
      </c>
      <c r="C27" s="190">
        <v>3768</v>
      </c>
      <c r="D27" s="190">
        <v>2586</v>
      </c>
      <c r="E27" s="190">
        <v>567</v>
      </c>
      <c r="F27" s="233">
        <v>8410</v>
      </c>
      <c r="G27" s="190">
        <v>3940</v>
      </c>
      <c r="H27" s="190">
        <v>4669.5238095238101</v>
      </c>
      <c r="I27" s="190">
        <v>2783.8095238095202</v>
      </c>
      <c r="J27" s="190">
        <v>1467.61904761905</v>
      </c>
      <c r="K27" s="190">
        <v>9463.8095238095193</v>
      </c>
      <c r="L27" s="232">
        <v>559</v>
      </c>
      <c r="M27" s="190">
        <v>-901.52380952380895</v>
      </c>
      <c r="N27" s="190">
        <v>-197.80952380952399</v>
      </c>
      <c r="O27" s="190">
        <v>-900.61904761904702</v>
      </c>
      <c r="P27" s="233">
        <v>-1053.80952380952</v>
      </c>
      <c r="Q27" s="192">
        <v>0.14187817258883201</v>
      </c>
      <c r="R27" s="192">
        <v>-0.19306547012033401</v>
      </c>
      <c r="S27" s="192">
        <v>-7.1057133082449597E-2</v>
      </c>
      <c r="T27" s="192">
        <v>-0.61365996106424403</v>
      </c>
      <c r="U27" s="241">
        <v>-0.111351514541612</v>
      </c>
      <c r="W27" s="183">
        <v>44044</v>
      </c>
      <c r="X27" s="182">
        <v>1012</v>
      </c>
      <c r="Y27" s="182">
        <v>527</v>
      </c>
      <c r="Z27" s="182">
        <v>653</v>
      </c>
      <c r="AA27" s="182">
        <v>631</v>
      </c>
      <c r="AB27" s="182">
        <v>2823</v>
      </c>
    </row>
    <row r="28" spans="1:50" x14ac:dyDescent="0.25">
      <c r="A28" s="184">
        <v>44075</v>
      </c>
      <c r="B28" s="232">
        <v>4849</v>
      </c>
      <c r="C28" s="190">
        <v>4300</v>
      </c>
      <c r="D28" s="190">
        <v>3253</v>
      </c>
      <c r="E28" s="190">
        <v>958</v>
      </c>
      <c r="F28" s="233">
        <v>9957</v>
      </c>
      <c r="G28" s="190">
        <v>4285.8095238095202</v>
      </c>
      <c r="H28" s="190">
        <v>5138.5714285714303</v>
      </c>
      <c r="I28" s="190">
        <v>3107.2380952381</v>
      </c>
      <c r="J28" s="190">
        <v>1581.9047619047601</v>
      </c>
      <c r="K28" s="190">
        <v>10218.4761904762</v>
      </c>
      <c r="L28" s="232">
        <v>563.19047619047603</v>
      </c>
      <c r="M28" s="190">
        <v>-838.57142857142799</v>
      </c>
      <c r="N28" s="190">
        <v>145.76190476190499</v>
      </c>
      <c r="O28" s="190">
        <v>-623.90476190476204</v>
      </c>
      <c r="P28" s="233">
        <v>-261.47619047619099</v>
      </c>
      <c r="Q28" s="192">
        <v>0.13140819092909001</v>
      </c>
      <c r="R28" s="192">
        <v>-0.163191548512649</v>
      </c>
      <c r="S28" s="192">
        <v>4.6910439526757698E-2</v>
      </c>
      <c r="T28" s="192">
        <v>-0.39440096327513502</v>
      </c>
      <c r="U28" s="241">
        <v>-2.55885697243089E-2</v>
      </c>
      <c r="W28" s="183">
        <v>44075</v>
      </c>
      <c r="X28" s="182">
        <v>1132</v>
      </c>
      <c r="Y28" s="182">
        <v>653</v>
      </c>
      <c r="Z28" s="182">
        <v>700</v>
      </c>
      <c r="AA28" s="182">
        <v>735</v>
      </c>
      <c r="AB28" s="182">
        <v>3220</v>
      </c>
    </row>
    <row r="29" spans="1:50" x14ac:dyDescent="0.25">
      <c r="A29" s="184">
        <v>44105</v>
      </c>
      <c r="B29" s="232">
        <v>4479</v>
      </c>
      <c r="C29" s="190">
        <v>4413</v>
      </c>
      <c r="D29" s="190">
        <v>3381</v>
      </c>
      <c r="E29" s="190">
        <v>1197</v>
      </c>
      <c r="F29" s="233">
        <v>10194</v>
      </c>
      <c r="G29" s="190">
        <v>4341.6521739130403</v>
      </c>
      <c r="H29" s="190">
        <v>5369.9130434782601</v>
      </c>
      <c r="I29" s="190">
        <v>3138.3478260869601</v>
      </c>
      <c r="J29" s="190">
        <v>1628</v>
      </c>
      <c r="K29" s="190">
        <v>10381.130434782601</v>
      </c>
      <c r="L29" s="232">
        <v>137.34782608695599</v>
      </c>
      <c r="M29" s="190">
        <v>-956.91304347826099</v>
      </c>
      <c r="N29" s="190">
        <v>242.65217391304299</v>
      </c>
      <c r="O29" s="190">
        <v>-431</v>
      </c>
      <c r="P29" s="233">
        <v>-187.13043478261</v>
      </c>
      <c r="Q29" s="192">
        <v>3.1634921588655801E-2</v>
      </c>
      <c r="R29" s="192">
        <v>-0.17819898306182599</v>
      </c>
      <c r="S29" s="192">
        <v>7.7318445041700198E-2</v>
      </c>
      <c r="T29" s="192">
        <v>-0.26474201474201497</v>
      </c>
      <c r="U29" s="241">
        <v>-1.8026017104613001E-2</v>
      </c>
      <c r="W29" s="183">
        <v>44105</v>
      </c>
      <c r="X29" s="182">
        <v>1037</v>
      </c>
      <c r="Y29" s="182">
        <v>633</v>
      </c>
      <c r="Z29" s="182">
        <v>737</v>
      </c>
      <c r="AA29" s="182">
        <v>709</v>
      </c>
      <c r="AB29" s="182">
        <v>3116</v>
      </c>
    </row>
    <row r="30" spans="1:50" x14ac:dyDescent="0.25">
      <c r="A30" s="184">
        <v>44136</v>
      </c>
      <c r="B30" s="232">
        <v>4210</v>
      </c>
      <c r="C30" s="190">
        <v>4298</v>
      </c>
      <c r="D30" s="190">
        <v>3375</v>
      </c>
      <c r="E30" s="190">
        <v>1349</v>
      </c>
      <c r="F30" s="233">
        <v>9844</v>
      </c>
      <c r="G30" s="190">
        <v>4108</v>
      </c>
      <c r="H30" s="190">
        <v>5147</v>
      </c>
      <c r="I30" s="190">
        <v>2907</v>
      </c>
      <c r="J30" s="190">
        <v>1652</v>
      </c>
      <c r="K30" s="190">
        <v>9623</v>
      </c>
      <c r="L30" s="232">
        <v>102</v>
      </c>
      <c r="M30" s="190">
        <v>-849</v>
      </c>
      <c r="N30" s="190">
        <v>468</v>
      </c>
      <c r="O30" s="190">
        <v>-303</v>
      </c>
      <c r="P30" s="233">
        <v>221</v>
      </c>
      <c r="Q30" s="192">
        <v>2.4829600778967901E-2</v>
      </c>
      <c r="R30" s="192">
        <v>-0.164950456576647</v>
      </c>
      <c r="S30" s="192">
        <v>0.16099071207430299</v>
      </c>
      <c r="T30" s="192">
        <v>-0.183414043583535</v>
      </c>
      <c r="U30" s="241">
        <v>2.2965811077626502E-2</v>
      </c>
      <c r="W30" s="183">
        <v>44136</v>
      </c>
      <c r="X30" s="182">
        <v>980</v>
      </c>
      <c r="Y30" s="182">
        <v>632</v>
      </c>
      <c r="Z30" s="182">
        <v>708</v>
      </c>
      <c r="AA30" s="182">
        <v>709</v>
      </c>
      <c r="AB30" s="182">
        <v>3029</v>
      </c>
    </row>
    <row r="31" spans="1:50" x14ac:dyDescent="0.25">
      <c r="A31" s="184">
        <v>44166</v>
      </c>
      <c r="B31" s="232">
        <v>4146</v>
      </c>
      <c r="C31" s="190">
        <v>4323</v>
      </c>
      <c r="D31" s="190">
        <v>3471</v>
      </c>
      <c r="E31" s="190">
        <v>1404</v>
      </c>
      <c r="F31" s="233">
        <v>10049</v>
      </c>
      <c r="G31" s="190">
        <v>3909.15</v>
      </c>
      <c r="H31" s="190">
        <v>5103</v>
      </c>
      <c r="I31" s="190">
        <v>2976.75</v>
      </c>
      <c r="J31" s="190">
        <v>1615.95</v>
      </c>
      <c r="K31" s="190">
        <v>10111.5</v>
      </c>
      <c r="L31" s="232">
        <v>236.85</v>
      </c>
      <c r="M31" s="190">
        <v>-780</v>
      </c>
      <c r="N31" s="190">
        <v>494.25</v>
      </c>
      <c r="O31" s="190">
        <v>-211.95</v>
      </c>
      <c r="P31" s="233">
        <v>-62.5</v>
      </c>
      <c r="Q31" s="192">
        <v>6.0588619009247502E-2</v>
      </c>
      <c r="R31" s="192">
        <v>-0.152851263962375</v>
      </c>
      <c r="S31" s="192">
        <v>0.166036785084404</v>
      </c>
      <c r="T31" s="192">
        <v>-0.13116123642439401</v>
      </c>
      <c r="U31" s="241">
        <v>-6.1810809474360899E-3</v>
      </c>
      <c r="W31" s="183">
        <v>44166</v>
      </c>
      <c r="X31" s="182">
        <v>1026</v>
      </c>
      <c r="Y31" s="182">
        <v>604</v>
      </c>
      <c r="Z31" s="182">
        <v>728</v>
      </c>
      <c r="AA31" s="182">
        <v>774</v>
      </c>
      <c r="AB31" s="182">
        <v>3132</v>
      </c>
    </row>
    <row r="32" spans="1:50" ht="15" customHeight="1" x14ac:dyDescent="0.25">
      <c r="A32" s="3" t="s">
        <v>84</v>
      </c>
      <c r="B32" s="232"/>
      <c r="C32" s="190"/>
      <c r="D32" s="190"/>
      <c r="E32" s="190"/>
      <c r="F32" s="233"/>
      <c r="G32" s="190"/>
      <c r="H32" s="190"/>
      <c r="I32" s="190"/>
      <c r="J32" s="190"/>
      <c r="K32" s="190"/>
      <c r="L32" s="232"/>
      <c r="M32" s="190"/>
      <c r="N32" s="190"/>
      <c r="O32" s="190"/>
      <c r="P32" s="233"/>
      <c r="Q32" s="192"/>
      <c r="R32" s="192"/>
      <c r="S32" s="192"/>
      <c r="T32" s="192"/>
      <c r="U32" s="241"/>
      <c r="W32" s="183" t="s">
        <v>7</v>
      </c>
      <c r="X32" s="182">
        <v>23780</v>
      </c>
      <c r="Y32" s="182">
        <v>14962</v>
      </c>
      <c r="Z32" s="182">
        <v>14971</v>
      </c>
      <c r="AA32" s="182">
        <v>18530</v>
      </c>
      <c r="AB32" s="182">
        <v>72243</v>
      </c>
    </row>
    <row r="33" spans="1:21" ht="15.75" customHeight="1" x14ac:dyDescent="0.25">
      <c r="A33" s="184">
        <v>43466</v>
      </c>
      <c r="B33" s="232">
        <v>35</v>
      </c>
      <c r="C33" s="190">
        <v>75</v>
      </c>
      <c r="D33" s="190">
        <v>56</v>
      </c>
      <c r="E33" s="190"/>
      <c r="F33" s="233">
        <v>77</v>
      </c>
      <c r="G33" s="190">
        <v>35</v>
      </c>
      <c r="H33" s="190">
        <v>75</v>
      </c>
      <c r="I33" s="190">
        <v>56</v>
      </c>
      <c r="J33" s="190"/>
      <c r="K33" s="190">
        <v>77</v>
      </c>
      <c r="L33" s="232">
        <v>0</v>
      </c>
      <c r="M33" s="190">
        <v>0</v>
      </c>
      <c r="N33" s="190">
        <v>0</v>
      </c>
      <c r="O33" s="190"/>
      <c r="P33" s="233">
        <v>0</v>
      </c>
      <c r="Q33" s="192">
        <v>0</v>
      </c>
      <c r="R33" s="192">
        <v>0</v>
      </c>
      <c r="S33" s="192">
        <v>0</v>
      </c>
      <c r="T33" s="192"/>
      <c r="U33" s="241">
        <v>0</v>
      </c>
    </row>
    <row r="34" spans="1:21" x14ac:dyDescent="0.25">
      <c r="A34" s="184">
        <v>43497</v>
      </c>
      <c r="B34" s="232">
        <v>21</v>
      </c>
      <c r="C34" s="190">
        <v>66</v>
      </c>
      <c r="D34" s="190">
        <v>53</v>
      </c>
      <c r="E34" s="190"/>
      <c r="F34" s="233">
        <v>72</v>
      </c>
      <c r="G34" s="190">
        <v>21</v>
      </c>
      <c r="H34" s="190">
        <v>66</v>
      </c>
      <c r="I34" s="190">
        <v>53</v>
      </c>
      <c r="J34" s="190"/>
      <c r="K34" s="190">
        <v>72</v>
      </c>
      <c r="L34" s="232">
        <v>0</v>
      </c>
      <c r="M34" s="190">
        <v>0</v>
      </c>
      <c r="N34" s="190">
        <v>0</v>
      </c>
      <c r="O34" s="190"/>
      <c r="P34" s="233">
        <v>0</v>
      </c>
      <c r="Q34" s="192">
        <v>0</v>
      </c>
      <c r="R34" s="192">
        <v>0</v>
      </c>
      <c r="S34" s="192">
        <v>0</v>
      </c>
      <c r="T34" s="192"/>
      <c r="U34" s="241">
        <v>0</v>
      </c>
    </row>
    <row r="35" spans="1:21" x14ac:dyDescent="0.25">
      <c r="A35" s="184">
        <v>43525</v>
      </c>
      <c r="B35" s="232">
        <v>19</v>
      </c>
      <c r="C35" s="190">
        <v>76</v>
      </c>
      <c r="D35" s="190">
        <v>54</v>
      </c>
      <c r="E35" s="190"/>
      <c r="F35" s="233">
        <v>80</v>
      </c>
      <c r="G35" s="190">
        <v>19</v>
      </c>
      <c r="H35" s="190">
        <v>76</v>
      </c>
      <c r="I35" s="190">
        <v>54</v>
      </c>
      <c r="J35" s="190"/>
      <c r="K35" s="190">
        <v>80</v>
      </c>
      <c r="L35" s="232">
        <v>0</v>
      </c>
      <c r="M35" s="190">
        <v>0</v>
      </c>
      <c r="N35" s="190">
        <v>0</v>
      </c>
      <c r="O35" s="190"/>
      <c r="P35" s="233">
        <v>0</v>
      </c>
      <c r="Q35" s="192">
        <v>0</v>
      </c>
      <c r="R35" s="192">
        <v>0</v>
      </c>
      <c r="S35" s="192">
        <v>0</v>
      </c>
      <c r="T35" s="192"/>
      <c r="U35" s="241">
        <v>0</v>
      </c>
    </row>
    <row r="36" spans="1:21" x14ac:dyDescent="0.25">
      <c r="A36" s="184">
        <v>43556</v>
      </c>
      <c r="B36" s="232">
        <v>30</v>
      </c>
      <c r="C36" s="190">
        <v>63</v>
      </c>
      <c r="D36" s="190">
        <v>50</v>
      </c>
      <c r="E36" s="190"/>
      <c r="F36" s="233">
        <v>59</v>
      </c>
      <c r="G36" s="190">
        <v>30</v>
      </c>
      <c r="H36" s="190">
        <v>63</v>
      </c>
      <c r="I36" s="190">
        <v>50</v>
      </c>
      <c r="J36" s="190"/>
      <c r="K36" s="190">
        <v>59</v>
      </c>
      <c r="L36" s="232">
        <v>0</v>
      </c>
      <c r="M36" s="190">
        <v>0</v>
      </c>
      <c r="N36" s="190">
        <v>0</v>
      </c>
      <c r="O36" s="190"/>
      <c r="P36" s="233">
        <v>0</v>
      </c>
      <c r="Q36" s="192">
        <v>0</v>
      </c>
      <c r="R36" s="192">
        <v>0</v>
      </c>
      <c r="S36" s="192">
        <v>0</v>
      </c>
      <c r="T36" s="192"/>
      <c r="U36" s="241">
        <v>0</v>
      </c>
    </row>
    <row r="37" spans="1:21" x14ac:dyDescent="0.25">
      <c r="A37" s="184">
        <v>43586</v>
      </c>
      <c r="B37" s="232">
        <v>34</v>
      </c>
      <c r="C37" s="190">
        <v>80</v>
      </c>
      <c r="D37" s="190">
        <v>58</v>
      </c>
      <c r="E37" s="190"/>
      <c r="F37" s="233">
        <v>63</v>
      </c>
      <c r="G37" s="190">
        <v>34</v>
      </c>
      <c r="H37" s="190">
        <v>80</v>
      </c>
      <c r="I37" s="190">
        <v>58</v>
      </c>
      <c r="J37" s="190"/>
      <c r="K37" s="190">
        <v>63</v>
      </c>
      <c r="L37" s="232">
        <v>0</v>
      </c>
      <c r="M37" s="190">
        <v>0</v>
      </c>
      <c r="N37" s="190">
        <v>0</v>
      </c>
      <c r="O37" s="190"/>
      <c r="P37" s="233">
        <v>0</v>
      </c>
      <c r="Q37" s="192">
        <v>0</v>
      </c>
      <c r="R37" s="192">
        <v>0</v>
      </c>
      <c r="S37" s="192">
        <v>0</v>
      </c>
      <c r="T37" s="192"/>
      <c r="U37" s="241">
        <v>0</v>
      </c>
    </row>
    <row r="38" spans="1:21" x14ac:dyDescent="0.25">
      <c r="A38" s="184">
        <v>43617</v>
      </c>
      <c r="B38" s="232">
        <v>37</v>
      </c>
      <c r="C38" s="190">
        <v>86</v>
      </c>
      <c r="D38" s="190">
        <v>68</v>
      </c>
      <c r="E38" s="190"/>
      <c r="F38" s="233">
        <v>65</v>
      </c>
      <c r="G38" s="190">
        <v>37</v>
      </c>
      <c r="H38" s="190">
        <v>86</v>
      </c>
      <c r="I38" s="190">
        <v>68</v>
      </c>
      <c r="J38" s="190"/>
      <c r="K38" s="190">
        <v>65</v>
      </c>
      <c r="L38" s="232">
        <v>0</v>
      </c>
      <c r="M38" s="190">
        <v>0</v>
      </c>
      <c r="N38" s="190">
        <v>0</v>
      </c>
      <c r="O38" s="190"/>
      <c r="P38" s="233">
        <v>0</v>
      </c>
      <c r="Q38" s="192">
        <v>0</v>
      </c>
      <c r="R38" s="192">
        <v>0</v>
      </c>
      <c r="S38" s="192">
        <v>0</v>
      </c>
      <c r="T38" s="192"/>
      <c r="U38" s="241">
        <v>0</v>
      </c>
    </row>
    <row r="39" spans="1:21" x14ac:dyDescent="0.25">
      <c r="A39" s="184">
        <v>43647</v>
      </c>
      <c r="B39" s="232">
        <v>26</v>
      </c>
      <c r="C39" s="190">
        <v>81</v>
      </c>
      <c r="D39" s="190">
        <v>64</v>
      </c>
      <c r="E39" s="190"/>
      <c r="F39" s="233">
        <v>70</v>
      </c>
      <c r="G39" s="190">
        <v>26</v>
      </c>
      <c r="H39" s="190">
        <v>81</v>
      </c>
      <c r="I39" s="190">
        <v>64</v>
      </c>
      <c r="J39" s="190"/>
      <c r="K39" s="190">
        <v>70</v>
      </c>
      <c r="L39" s="232">
        <v>0</v>
      </c>
      <c r="M39" s="190">
        <v>0</v>
      </c>
      <c r="N39" s="190">
        <v>0</v>
      </c>
      <c r="O39" s="190"/>
      <c r="P39" s="233">
        <v>0</v>
      </c>
      <c r="Q39" s="192">
        <v>0</v>
      </c>
      <c r="R39" s="192">
        <v>0</v>
      </c>
      <c r="S39" s="192">
        <v>0</v>
      </c>
      <c r="T39" s="192"/>
      <c r="U39" s="241">
        <v>0</v>
      </c>
    </row>
    <row r="40" spans="1:21" x14ac:dyDescent="0.25">
      <c r="A40" s="184">
        <v>43678</v>
      </c>
      <c r="B40" s="232">
        <v>32</v>
      </c>
      <c r="C40" s="190">
        <v>66</v>
      </c>
      <c r="D40" s="190">
        <v>59</v>
      </c>
      <c r="E40" s="190"/>
      <c r="F40" s="233">
        <v>72</v>
      </c>
      <c r="G40" s="190">
        <v>32</v>
      </c>
      <c r="H40" s="190">
        <v>66</v>
      </c>
      <c r="I40" s="190">
        <v>59</v>
      </c>
      <c r="J40" s="190"/>
      <c r="K40" s="190">
        <v>72</v>
      </c>
      <c r="L40" s="232">
        <v>0</v>
      </c>
      <c r="M40" s="190">
        <v>0</v>
      </c>
      <c r="N40" s="190">
        <v>0</v>
      </c>
      <c r="O40" s="190"/>
      <c r="P40" s="233">
        <v>0</v>
      </c>
      <c r="Q40" s="192">
        <v>0</v>
      </c>
      <c r="R40" s="192">
        <v>0</v>
      </c>
      <c r="S40" s="192">
        <v>0</v>
      </c>
      <c r="T40" s="192"/>
      <c r="U40" s="241">
        <v>0</v>
      </c>
    </row>
    <row r="41" spans="1:21" x14ac:dyDescent="0.25">
      <c r="A41" s="184">
        <v>43709</v>
      </c>
      <c r="B41" s="232">
        <v>27</v>
      </c>
      <c r="C41" s="190">
        <v>74</v>
      </c>
      <c r="D41" s="190">
        <v>47</v>
      </c>
      <c r="E41" s="190"/>
      <c r="F41" s="233">
        <v>87</v>
      </c>
      <c r="G41" s="190">
        <v>27</v>
      </c>
      <c r="H41" s="190">
        <v>74</v>
      </c>
      <c r="I41" s="190">
        <v>47</v>
      </c>
      <c r="J41" s="190"/>
      <c r="K41" s="190">
        <v>87</v>
      </c>
      <c r="L41" s="232">
        <v>0</v>
      </c>
      <c r="M41" s="190">
        <v>0</v>
      </c>
      <c r="N41" s="190">
        <v>0</v>
      </c>
      <c r="O41" s="190"/>
      <c r="P41" s="233">
        <v>0</v>
      </c>
      <c r="Q41" s="192">
        <v>0</v>
      </c>
      <c r="R41" s="192">
        <v>0</v>
      </c>
      <c r="S41" s="192">
        <v>0</v>
      </c>
      <c r="T41" s="192"/>
      <c r="U41" s="241">
        <v>0</v>
      </c>
    </row>
    <row r="42" spans="1:21" x14ac:dyDescent="0.25">
      <c r="A42" s="184">
        <v>43739</v>
      </c>
      <c r="B42" s="232">
        <v>23</v>
      </c>
      <c r="C42" s="190">
        <v>87</v>
      </c>
      <c r="D42" s="190">
        <v>55</v>
      </c>
      <c r="E42" s="190"/>
      <c r="F42" s="233">
        <v>69</v>
      </c>
      <c r="G42" s="190">
        <v>23</v>
      </c>
      <c r="H42" s="190">
        <v>87</v>
      </c>
      <c r="I42" s="190">
        <v>55</v>
      </c>
      <c r="J42" s="190"/>
      <c r="K42" s="190">
        <v>69</v>
      </c>
      <c r="L42" s="232">
        <v>0</v>
      </c>
      <c r="M42" s="190">
        <v>0</v>
      </c>
      <c r="N42" s="190">
        <v>0</v>
      </c>
      <c r="O42" s="190"/>
      <c r="P42" s="233">
        <v>0</v>
      </c>
      <c r="Q42" s="192">
        <v>0</v>
      </c>
      <c r="R42" s="192">
        <v>0</v>
      </c>
      <c r="S42" s="192">
        <v>0</v>
      </c>
      <c r="T42" s="192"/>
      <c r="U42" s="241">
        <v>0</v>
      </c>
    </row>
    <row r="43" spans="1:21" x14ac:dyDescent="0.25">
      <c r="A43" s="184">
        <v>43770</v>
      </c>
      <c r="B43" s="232">
        <v>27</v>
      </c>
      <c r="C43" s="190">
        <v>69</v>
      </c>
      <c r="D43" s="190">
        <v>48</v>
      </c>
      <c r="E43" s="190"/>
      <c r="F43" s="233">
        <v>59</v>
      </c>
      <c r="G43" s="190">
        <v>27</v>
      </c>
      <c r="H43" s="190">
        <v>69</v>
      </c>
      <c r="I43" s="190">
        <v>48</v>
      </c>
      <c r="J43" s="190"/>
      <c r="K43" s="190">
        <v>59</v>
      </c>
      <c r="L43" s="232">
        <v>0</v>
      </c>
      <c r="M43" s="190">
        <v>0</v>
      </c>
      <c r="N43" s="190">
        <v>0</v>
      </c>
      <c r="O43" s="190"/>
      <c r="P43" s="233">
        <v>0</v>
      </c>
      <c r="Q43" s="192">
        <v>0</v>
      </c>
      <c r="R43" s="192">
        <v>0</v>
      </c>
      <c r="S43" s="192">
        <v>0</v>
      </c>
      <c r="T43" s="192"/>
      <c r="U43" s="241">
        <v>0</v>
      </c>
    </row>
    <row r="44" spans="1:21" x14ac:dyDescent="0.25">
      <c r="A44" s="184">
        <v>43800</v>
      </c>
      <c r="B44" s="232">
        <v>36</v>
      </c>
      <c r="C44" s="190">
        <v>52</v>
      </c>
      <c r="D44" s="190">
        <v>62</v>
      </c>
      <c r="E44" s="190"/>
      <c r="F44" s="233">
        <v>61</v>
      </c>
      <c r="G44" s="190">
        <v>36</v>
      </c>
      <c r="H44" s="190">
        <v>52</v>
      </c>
      <c r="I44" s="190">
        <v>62</v>
      </c>
      <c r="J44" s="190"/>
      <c r="K44" s="190">
        <v>61</v>
      </c>
      <c r="L44" s="232">
        <v>0</v>
      </c>
      <c r="M44" s="190">
        <v>0</v>
      </c>
      <c r="N44" s="190">
        <v>0</v>
      </c>
      <c r="O44" s="190"/>
      <c r="P44" s="233">
        <v>0</v>
      </c>
      <c r="Q44" s="192">
        <v>0</v>
      </c>
      <c r="R44" s="192">
        <v>0</v>
      </c>
      <c r="S44" s="192">
        <v>0</v>
      </c>
      <c r="T44" s="192"/>
      <c r="U44" s="241">
        <v>0</v>
      </c>
    </row>
    <row r="45" spans="1:21" x14ac:dyDescent="0.25">
      <c r="A45" s="184">
        <v>43831</v>
      </c>
      <c r="B45" s="232">
        <v>39</v>
      </c>
      <c r="C45" s="190">
        <v>79</v>
      </c>
      <c r="D45" s="190">
        <v>55</v>
      </c>
      <c r="E45" s="190"/>
      <c r="F45" s="233">
        <v>63</v>
      </c>
      <c r="G45" s="190">
        <v>35</v>
      </c>
      <c r="H45" s="190">
        <v>75</v>
      </c>
      <c r="I45" s="190">
        <v>56</v>
      </c>
      <c r="J45" s="190"/>
      <c r="K45" s="190">
        <v>77</v>
      </c>
      <c r="L45" s="232">
        <v>4</v>
      </c>
      <c r="M45" s="190">
        <v>4</v>
      </c>
      <c r="N45" s="190">
        <v>-1</v>
      </c>
      <c r="O45" s="190"/>
      <c r="P45" s="233">
        <v>-14</v>
      </c>
      <c r="Q45" s="192">
        <v>0.114285714285714</v>
      </c>
      <c r="R45" s="192">
        <v>5.3333333333333302E-2</v>
      </c>
      <c r="S45" s="192">
        <v>-1.7857142857142901E-2</v>
      </c>
      <c r="T45" s="192"/>
      <c r="U45" s="241">
        <v>-0.18181818181818199</v>
      </c>
    </row>
    <row r="46" spans="1:21" x14ac:dyDescent="0.25">
      <c r="A46" s="184">
        <v>43862</v>
      </c>
      <c r="B46" s="232">
        <v>25</v>
      </c>
      <c r="C46" s="190">
        <v>89</v>
      </c>
      <c r="D46" s="190">
        <v>53</v>
      </c>
      <c r="E46" s="190"/>
      <c r="F46" s="233">
        <v>56</v>
      </c>
      <c r="G46" s="190">
        <v>21</v>
      </c>
      <c r="H46" s="190">
        <v>66</v>
      </c>
      <c r="I46" s="190">
        <v>53</v>
      </c>
      <c r="J46" s="190"/>
      <c r="K46" s="190">
        <v>72</v>
      </c>
      <c r="L46" s="232">
        <v>4</v>
      </c>
      <c r="M46" s="190">
        <v>23</v>
      </c>
      <c r="N46" s="190">
        <v>0</v>
      </c>
      <c r="O46" s="190"/>
      <c r="P46" s="233">
        <v>-16</v>
      </c>
      <c r="Q46" s="192">
        <v>0.19047619047618999</v>
      </c>
      <c r="R46" s="192">
        <v>0.34848484848484901</v>
      </c>
      <c r="S46" s="192">
        <v>0</v>
      </c>
      <c r="T46" s="192"/>
      <c r="U46" s="241">
        <v>-0.22222222222222199</v>
      </c>
    </row>
    <row r="47" spans="1:21" x14ac:dyDescent="0.25">
      <c r="A47" s="184">
        <v>43891</v>
      </c>
      <c r="B47" s="232">
        <v>37</v>
      </c>
      <c r="C47" s="190">
        <v>72</v>
      </c>
      <c r="D47" s="190">
        <v>58</v>
      </c>
      <c r="E47" s="190"/>
      <c r="F47" s="233">
        <v>59</v>
      </c>
      <c r="G47" s="190">
        <v>19.904761904761902</v>
      </c>
      <c r="H47" s="190">
        <v>79.619047619047606</v>
      </c>
      <c r="I47" s="190">
        <v>56.571428571428598</v>
      </c>
      <c r="J47" s="190"/>
      <c r="K47" s="190">
        <v>83.809523809523796</v>
      </c>
      <c r="L47" s="232">
        <v>17.095238095238098</v>
      </c>
      <c r="M47" s="190">
        <v>-7.6190476190476204</v>
      </c>
      <c r="N47" s="190">
        <v>1.4285714285714199</v>
      </c>
      <c r="O47" s="190"/>
      <c r="P47" s="233">
        <v>-24.8095238095238</v>
      </c>
      <c r="Q47" s="192">
        <v>0.85885167464114798</v>
      </c>
      <c r="R47" s="192">
        <v>-9.5693779904306206E-2</v>
      </c>
      <c r="S47" s="192">
        <v>2.52525252525252E-2</v>
      </c>
      <c r="T47" s="192"/>
      <c r="U47" s="241">
        <v>-0.29602272727272699</v>
      </c>
    </row>
    <row r="48" spans="1:21" x14ac:dyDescent="0.25">
      <c r="A48" s="184">
        <v>43922</v>
      </c>
      <c r="B48" s="232">
        <v>17</v>
      </c>
      <c r="C48" s="190">
        <v>61</v>
      </c>
      <c r="D48" s="190">
        <v>45</v>
      </c>
      <c r="E48" s="190"/>
      <c r="F48" s="233">
        <v>77</v>
      </c>
      <c r="G48" s="190">
        <v>30</v>
      </c>
      <c r="H48" s="190">
        <v>63</v>
      </c>
      <c r="I48" s="190">
        <v>50</v>
      </c>
      <c r="J48" s="190"/>
      <c r="K48" s="190">
        <v>59</v>
      </c>
      <c r="L48" s="232">
        <v>-13</v>
      </c>
      <c r="M48" s="190">
        <v>-2</v>
      </c>
      <c r="N48" s="190">
        <v>-5</v>
      </c>
      <c r="O48" s="190"/>
      <c r="P48" s="233">
        <v>18</v>
      </c>
      <c r="Q48" s="192">
        <v>-0.43333333333333302</v>
      </c>
      <c r="R48" s="192">
        <v>-3.1746031746031703E-2</v>
      </c>
      <c r="S48" s="192">
        <v>-0.1</v>
      </c>
      <c r="T48" s="192"/>
      <c r="U48" s="241">
        <v>0.305084745762712</v>
      </c>
    </row>
    <row r="49" spans="1:21" x14ac:dyDescent="0.25">
      <c r="A49" s="184">
        <v>43952</v>
      </c>
      <c r="B49" s="232">
        <v>24</v>
      </c>
      <c r="C49" s="190">
        <v>37</v>
      </c>
      <c r="D49" s="190">
        <v>42</v>
      </c>
      <c r="E49" s="190"/>
      <c r="F49" s="233">
        <v>53</v>
      </c>
      <c r="G49" s="190">
        <v>30.761904761904798</v>
      </c>
      <c r="H49" s="190">
        <v>72.380952380952394</v>
      </c>
      <c r="I49" s="190">
        <v>52.476190476190503</v>
      </c>
      <c r="J49" s="190"/>
      <c r="K49" s="190">
        <v>57</v>
      </c>
      <c r="L49" s="232">
        <v>-6.7619047619047601</v>
      </c>
      <c r="M49" s="190">
        <v>-35.380952380952401</v>
      </c>
      <c r="N49" s="190">
        <v>-10.476190476190499</v>
      </c>
      <c r="O49" s="190"/>
      <c r="P49" s="233">
        <v>-4</v>
      </c>
      <c r="Q49" s="192">
        <v>-0.21981424148606801</v>
      </c>
      <c r="R49" s="192">
        <v>-0.48881578947368398</v>
      </c>
      <c r="S49" s="192">
        <v>-0.199637023593466</v>
      </c>
      <c r="T49" s="192"/>
      <c r="U49" s="241">
        <v>-7.0175438596491196E-2</v>
      </c>
    </row>
    <row r="50" spans="1:21" x14ac:dyDescent="0.25">
      <c r="A50" s="184">
        <v>43983</v>
      </c>
      <c r="B50" s="232">
        <v>34</v>
      </c>
      <c r="C50" s="190">
        <v>31</v>
      </c>
      <c r="D50" s="190">
        <v>41</v>
      </c>
      <c r="E50" s="190"/>
      <c r="F50" s="233">
        <v>63</v>
      </c>
      <c r="G50" s="190">
        <v>40.700000000000003</v>
      </c>
      <c r="H50" s="190">
        <v>94.6</v>
      </c>
      <c r="I50" s="190">
        <v>74.8</v>
      </c>
      <c r="J50" s="190"/>
      <c r="K50" s="190">
        <v>71.5</v>
      </c>
      <c r="L50" s="232">
        <v>-6.7</v>
      </c>
      <c r="M50" s="190">
        <v>-63.6</v>
      </c>
      <c r="N50" s="190">
        <v>-33.799999999999997</v>
      </c>
      <c r="O50" s="190"/>
      <c r="P50" s="233">
        <v>-8.5</v>
      </c>
      <c r="Q50" s="192">
        <v>-0.16461916461916501</v>
      </c>
      <c r="R50" s="192">
        <v>-0.67230443974630005</v>
      </c>
      <c r="S50" s="192">
        <v>-0.451871657754011</v>
      </c>
      <c r="T50" s="192"/>
      <c r="U50" s="241">
        <v>-0.11888111888111901</v>
      </c>
    </row>
    <row r="51" spans="1:21" x14ac:dyDescent="0.25">
      <c r="A51" s="184">
        <v>44013</v>
      </c>
      <c r="B51" s="232">
        <v>28</v>
      </c>
      <c r="C51" s="190">
        <v>47</v>
      </c>
      <c r="D51" s="190">
        <v>44</v>
      </c>
      <c r="E51" s="190"/>
      <c r="F51" s="233">
        <v>57</v>
      </c>
      <c r="G51" s="190">
        <v>26</v>
      </c>
      <c r="H51" s="190">
        <v>81</v>
      </c>
      <c r="I51" s="190">
        <v>64</v>
      </c>
      <c r="J51" s="190"/>
      <c r="K51" s="190">
        <v>70</v>
      </c>
      <c r="L51" s="232">
        <v>2</v>
      </c>
      <c r="M51" s="190">
        <v>-34</v>
      </c>
      <c r="N51" s="190">
        <v>-20</v>
      </c>
      <c r="O51" s="190"/>
      <c r="P51" s="233">
        <v>-13</v>
      </c>
      <c r="Q51" s="192">
        <v>7.69230769230769E-2</v>
      </c>
      <c r="R51" s="192">
        <v>-0.41975308641975301</v>
      </c>
      <c r="S51" s="192">
        <v>-0.3125</v>
      </c>
      <c r="T51" s="192"/>
      <c r="U51" s="241">
        <v>-0.185714285714286</v>
      </c>
    </row>
    <row r="52" spans="1:21" x14ac:dyDescent="0.25">
      <c r="A52" s="184">
        <v>44044</v>
      </c>
      <c r="B52" s="232">
        <v>29</v>
      </c>
      <c r="C52" s="190">
        <v>42</v>
      </c>
      <c r="D52" s="190">
        <v>51</v>
      </c>
      <c r="E52" s="190"/>
      <c r="F52" s="233">
        <v>78</v>
      </c>
      <c r="G52" s="190">
        <v>30.476190476190499</v>
      </c>
      <c r="H52" s="190">
        <v>62.857142857142897</v>
      </c>
      <c r="I52" s="190">
        <v>56.190476190476197</v>
      </c>
      <c r="J52" s="190"/>
      <c r="K52" s="190">
        <v>68.571428571428598</v>
      </c>
      <c r="L52" s="232">
        <v>-1.4761904761904701</v>
      </c>
      <c r="M52" s="190">
        <v>-20.8571428571429</v>
      </c>
      <c r="N52" s="190">
        <v>-5.1904761904761898</v>
      </c>
      <c r="O52" s="190"/>
      <c r="P52" s="233">
        <v>9.4285714285714306</v>
      </c>
      <c r="Q52" s="192">
        <v>-4.8437499999999897E-2</v>
      </c>
      <c r="R52" s="192">
        <v>-0.33181818181818201</v>
      </c>
      <c r="S52" s="192">
        <v>-9.2372881355932204E-2</v>
      </c>
      <c r="T52" s="192"/>
      <c r="U52" s="241">
        <v>0.13750000000000001</v>
      </c>
    </row>
    <row r="53" spans="1:21" x14ac:dyDescent="0.25">
      <c r="A53" s="184">
        <v>44075</v>
      </c>
      <c r="B53" s="232">
        <v>40</v>
      </c>
      <c r="C53" s="190">
        <v>59</v>
      </c>
      <c r="D53" s="190">
        <v>65</v>
      </c>
      <c r="E53" s="190"/>
      <c r="F53" s="233">
        <v>88</v>
      </c>
      <c r="G53" s="190">
        <v>28.285714285714299</v>
      </c>
      <c r="H53" s="190">
        <v>77.523809523809504</v>
      </c>
      <c r="I53" s="190">
        <v>49.238095238095198</v>
      </c>
      <c r="J53" s="190"/>
      <c r="K53" s="190">
        <v>91.142857142857196</v>
      </c>
      <c r="L53" s="232">
        <v>11.714285714285699</v>
      </c>
      <c r="M53" s="190">
        <v>-18.523809523809501</v>
      </c>
      <c r="N53" s="190">
        <v>15.7619047619048</v>
      </c>
      <c r="O53" s="190"/>
      <c r="P53" s="233">
        <v>-3.1428571428571499</v>
      </c>
      <c r="Q53" s="192">
        <v>0.41414141414141398</v>
      </c>
      <c r="R53" s="192">
        <v>-0.23894348894348899</v>
      </c>
      <c r="S53" s="192">
        <v>0.320116054158607</v>
      </c>
      <c r="T53" s="192"/>
      <c r="U53" s="241">
        <v>-3.44827586206898E-2</v>
      </c>
    </row>
    <row r="54" spans="1:21" x14ac:dyDescent="0.25">
      <c r="A54" s="184">
        <v>44105</v>
      </c>
      <c r="B54" s="232">
        <v>30</v>
      </c>
      <c r="C54" s="190">
        <v>64</v>
      </c>
      <c r="D54" s="190">
        <v>61</v>
      </c>
      <c r="E54" s="190"/>
      <c r="F54" s="233">
        <v>69</v>
      </c>
      <c r="G54" s="190">
        <v>22</v>
      </c>
      <c r="H54" s="190">
        <v>83.2173913043478</v>
      </c>
      <c r="I54" s="190">
        <v>52.6086956521739</v>
      </c>
      <c r="J54" s="190"/>
      <c r="K54" s="190">
        <v>66</v>
      </c>
      <c r="L54" s="232">
        <v>8</v>
      </c>
      <c r="M54" s="190">
        <v>-19.2173913043478</v>
      </c>
      <c r="N54" s="190">
        <v>8.3913043478260896</v>
      </c>
      <c r="O54" s="190"/>
      <c r="P54" s="233">
        <v>3</v>
      </c>
      <c r="Q54" s="192">
        <v>0.36363636363636398</v>
      </c>
      <c r="R54" s="192">
        <v>-0.230929989550679</v>
      </c>
      <c r="S54" s="192">
        <v>0.159504132231405</v>
      </c>
      <c r="T54" s="192"/>
      <c r="U54" s="241">
        <v>4.5454545454545497E-2</v>
      </c>
    </row>
    <row r="55" spans="1:21" x14ac:dyDescent="0.25">
      <c r="A55" s="184">
        <v>44136</v>
      </c>
      <c r="B55" s="232">
        <v>23</v>
      </c>
      <c r="C55" s="190">
        <v>47</v>
      </c>
      <c r="D55" s="190">
        <v>60</v>
      </c>
      <c r="E55" s="190"/>
      <c r="F55" s="233">
        <v>77</v>
      </c>
      <c r="G55" s="190">
        <v>27</v>
      </c>
      <c r="H55" s="190">
        <v>69</v>
      </c>
      <c r="I55" s="190">
        <v>48</v>
      </c>
      <c r="J55" s="190"/>
      <c r="K55" s="190">
        <v>59</v>
      </c>
      <c r="L55" s="232">
        <v>-4</v>
      </c>
      <c r="M55" s="190">
        <v>-22</v>
      </c>
      <c r="N55" s="190">
        <v>12</v>
      </c>
      <c r="O55" s="190"/>
      <c r="P55" s="233">
        <v>18</v>
      </c>
      <c r="Q55" s="192">
        <v>-0.148148148148148</v>
      </c>
      <c r="R55" s="192">
        <v>-0.31884057971014501</v>
      </c>
      <c r="S55" s="192">
        <v>0.25</v>
      </c>
      <c r="T55" s="192"/>
      <c r="U55" s="241">
        <v>0.305084745762712</v>
      </c>
    </row>
    <row r="56" spans="1:21" x14ac:dyDescent="0.25">
      <c r="A56" s="184">
        <v>44166</v>
      </c>
      <c r="B56" s="232">
        <v>31</v>
      </c>
      <c r="C56" s="190">
        <v>54</v>
      </c>
      <c r="D56" s="190">
        <v>76</v>
      </c>
      <c r="E56" s="190"/>
      <c r="F56" s="233">
        <v>71</v>
      </c>
      <c r="G56" s="190">
        <v>37.799999999999997</v>
      </c>
      <c r="H56" s="190">
        <v>54.6</v>
      </c>
      <c r="I56" s="190">
        <v>65.099999999999994</v>
      </c>
      <c r="J56" s="190"/>
      <c r="K56" s="190">
        <v>64.05</v>
      </c>
      <c r="L56" s="232">
        <v>-6.8</v>
      </c>
      <c r="M56" s="190">
        <v>-0.60000000000000098</v>
      </c>
      <c r="N56" s="190">
        <v>10.9</v>
      </c>
      <c r="O56" s="190"/>
      <c r="P56" s="233">
        <v>6.95</v>
      </c>
      <c r="Q56" s="192">
        <v>-0.17989417989418</v>
      </c>
      <c r="R56" s="192">
        <v>-1.0989010989011E-2</v>
      </c>
      <c r="S56" s="192">
        <v>0.16743471582181199</v>
      </c>
      <c r="T56" s="192"/>
      <c r="U56" s="241">
        <v>0.108508977361436</v>
      </c>
    </row>
    <row r="57" spans="1:21" x14ac:dyDescent="0.25">
      <c r="A57" s="3" t="s">
        <v>85</v>
      </c>
      <c r="B57" s="232"/>
      <c r="C57" s="190"/>
      <c r="D57" s="190"/>
      <c r="E57" s="190"/>
      <c r="F57" s="233"/>
      <c r="G57" s="190"/>
      <c r="H57" s="190"/>
      <c r="I57" s="190"/>
      <c r="J57" s="190"/>
      <c r="K57" s="190"/>
      <c r="L57" s="232"/>
      <c r="M57" s="190"/>
      <c r="N57" s="190"/>
      <c r="O57" s="190"/>
      <c r="P57" s="233"/>
      <c r="Q57" s="192"/>
      <c r="R57" s="192"/>
      <c r="S57" s="192"/>
      <c r="T57" s="192"/>
      <c r="U57" s="241"/>
    </row>
    <row r="58" spans="1:21" x14ac:dyDescent="0.25">
      <c r="A58" s="184">
        <v>43466</v>
      </c>
      <c r="B58" s="232">
        <v>174</v>
      </c>
      <c r="C58" s="190">
        <v>83</v>
      </c>
      <c r="D58" s="190">
        <v>149</v>
      </c>
      <c r="E58" s="190"/>
      <c r="F58" s="233">
        <v>8</v>
      </c>
      <c r="G58" s="190">
        <v>174</v>
      </c>
      <c r="H58" s="190">
        <v>83</v>
      </c>
      <c r="I58" s="190">
        <v>149</v>
      </c>
      <c r="J58" s="190"/>
      <c r="K58" s="190">
        <v>8</v>
      </c>
      <c r="L58" s="232">
        <v>0</v>
      </c>
      <c r="M58" s="190">
        <v>0</v>
      </c>
      <c r="N58" s="190">
        <v>0</v>
      </c>
      <c r="O58" s="190"/>
      <c r="P58" s="233">
        <v>0</v>
      </c>
      <c r="Q58" s="192">
        <v>0</v>
      </c>
      <c r="R58" s="192">
        <v>0</v>
      </c>
      <c r="S58" s="192">
        <v>0</v>
      </c>
      <c r="T58" s="192"/>
      <c r="U58" s="241">
        <v>0</v>
      </c>
    </row>
    <row r="59" spans="1:21" x14ac:dyDescent="0.25">
      <c r="A59" s="184">
        <v>43497</v>
      </c>
      <c r="B59" s="232">
        <v>160</v>
      </c>
      <c r="C59" s="190">
        <v>80</v>
      </c>
      <c r="D59" s="190">
        <v>132</v>
      </c>
      <c r="E59" s="190"/>
      <c r="F59" s="233">
        <v>8</v>
      </c>
      <c r="G59" s="190">
        <v>160</v>
      </c>
      <c r="H59" s="190">
        <v>80</v>
      </c>
      <c r="I59" s="190">
        <v>132</v>
      </c>
      <c r="J59" s="190"/>
      <c r="K59" s="190">
        <v>8</v>
      </c>
      <c r="L59" s="232">
        <v>0</v>
      </c>
      <c r="M59" s="190">
        <v>0</v>
      </c>
      <c r="N59" s="190">
        <v>0</v>
      </c>
      <c r="O59" s="190"/>
      <c r="P59" s="233">
        <v>0</v>
      </c>
      <c r="Q59" s="192">
        <v>0</v>
      </c>
      <c r="R59" s="192">
        <v>0</v>
      </c>
      <c r="S59" s="192">
        <v>0</v>
      </c>
      <c r="T59" s="192"/>
      <c r="U59" s="241">
        <v>0</v>
      </c>
    </row>
    <row r="60" spans="1:21" x14ac:dyDescent="0.25">
      <c r="A60" s="184">
        <v>43525</v>
      </c>
      <c r="B60" s="232">
        <v>117</v>
      </c>
      <c r="C60" s="190">
        <v>70</v>
      </c>
      <c r="D60" s="190">
        <v>121</v>
      </c>
      <c r="E60" s="190"/>
      <c r="F60" s="233">
        <v>8</v>
      </c>
      <c r="G60" s="190">
        <v>117</v>
      </c>
      <c r="H60" s="190">
        <v>70</v>
      </c>
      <c r="I60" s="190">
        <v>121</v>
      </c>
      <c r="J60" s="190"/>
      <c r="K60" s="190">
        <v>8</v>
      </c>
      <c r="L60" s="232">
        <v>0</v>
      </c>
      <c r="M60" s="190">
        <v>0</v>
      </c>
      <c r="N60" s="190">
        <v>0</v>
      </c>
      <c r="O60" s="190"/>
      <c r="P60" s="233">
        <v>0</v>
      </c>
      <c r="Q60" s="192">
        <v>0</v>
      </c>
      <c r="R60" s="192">
        <v>0</v>
      </c>
      <c r="S60" s="192">
        <v>0</v>
      </c>
      <c r="T60" s="192"/>
      <c r="U60" s="241">
        <v>0</v>
      </c>
    </row>
    <row r="61" spans="1:21" x14ac:dyDescent="0.25">
      <c r="A61" s="184">
        <v>43556</v>
      </c>
      <c r="B61" s="232">
        <v>114</v>
      </c>
      <c r="C61" s="190">
        <v>85</v>
      </c>
      <c r="D61" s="190">
        <v>159</v>
      </c>
      <c r="E61" s="190"/>
      <c r="F61" s="233">
        <v>6</v>
      </c>
      <c r="G61" s="190">
        <v>114</v>
      </c>
      <c r="H61" s="190">
        <v>85</v>
      </c>
      <c r="I61" s="190">
        <v>159</v>
      </c>
      <c r="J61" s="190"/>
      <c r="K61" s="190">
        <v>6</v>
      </c>
      <c r="L61" s="232">
        <v>0</v>
      </c>
      <c r="M61" s="190">
        <v>0</v>
      </c>
      <c r="N61" s="190">
        <v>0</v>
      </c>
      <c r="O61" s="190"/>
      <c r="P61" s="233">
        <v>0</v>
      </c>
      <c r="Q61" s="192">
        <v>0</v>
      </c>
      <c r="R61" s="192">
        <v>0</v>
      </c>
      <c r="S61" s="192">
        <v>0</v>
      </c>
      <c r="T61" s="192"/>
      <c r="U61" s="241">
        <v>0</v>
      </c>
    </row>
    <row r="62" spans="1:21" x14ac:dyDescent="0.25">
      <c r="A62" s="184">
        <v>43586</v>
      </c>
      <c r="B62" s="232">
        <v>174</v>
      </c>
      <c r="C62" s="190">
        <v>80</v>
      </c>
      <c r="D62" s="190">
        <v>114</v>
      </c>
      <c r="E62" s="190"/>
      <c r="F62" s="233">
        <v>5</v>
      </c>
      <c r="G62" s="190">
        <v>174</v>
      </c>
      <c r="H62" s="190">
        <v>80</v>
      </c>
      <c r="I62" s="190">
        <v>114</v>
      </c>
      <c r="J62" s="190"/>
      <c r="K62" s="190">
        <v>5</v>
      </c>
      <c r="L62" s="232">
        <v>0</v>
      </c>
      <c r="M62" s="190">
        <v>0</v>
      </c>
      <c r="N62" s="190">
        <v>0</v>
      </c>
      <c r="O62" s="190"/>
      <c r="P62" s="233">
        <v>0</v>
      </c>
      <c r="Q62" s="192">
        <v>0</v>
      </c>
      <c r="R62" s="192">
        <v>0</v>
      </c>
      <c r="S62" s="192">
        <v>0</v>
      </c>
      <c r="T62" s="192"/>
      <c r="U62" s="241">
        <v>0</v>
      </c>
    </row>
    <row r="63" spans="1:21" x14ac:dyDescent="0.25">
      <c r="A63" s="184">
        <v>43617</v>
      </c>
      <c r="B63" s="232">
        <v>173</v>
      </c>
      <c r="C63" s="190">
        <v>61</v>
      </c>
      <c r="D63" s="190">
        <v>146</v>
      </c>
      <c r="E63" s="190"/>
      <c r="F63" s="233">
        <v>8</v>
      </c>
      <c r="G63" s="190">
        <v>173</v>
      </c>
      <c r="H63" s="190">
        <v>61</v>
      </c>
      <c r="I63" s="190">
        <v>146</v>
      </c>
      <c r="J63" s="190"/>
      <c r="K63" s="190">
        <v>8</v>
      </c>
      <c r="L63" s="232">
        <v>0</v>
      </c>
      <c r="M63" s="190">
        <v>0</v>
      </c>
      <c r="N63" s="190">
        <v>0</v>
      </c>
      <c r="O63" s="190"/>
      <c r="P63" s="233">
        <v>0</v>
      </c>
      <c r="Q63" s="192">
        <v>0</v>
      </c>
      <c r="R63" s="192">
        <v>0</v>
      </c>
      <c r="S63" s="192">
        <v>0</v>
      </c>
      <c r="T63" s="192"/>
      <c r="U63" s="241">
        <v>0</v>
      </c>
    </row>
    <row r="64" spans="1:21" x14ac:dyDescent="0.25">
      <c r="A64" s="184">
        <v>43647</v>
      </c>
      <c r="B64" s="232">
        <v>164</v>
      </c>
      <c r="C64" s="190">
        <v>70</v>
      </c>
      <c r="D64" s="190">
        <v>156</v>
      </c>
      <c r="E64" s="190"/>
      <c r="F64" s="233">
        <v>7</v>
      </c>
      <c r="G64" s="190">
        <v>164</v>
      </c>
      <c r="H64" s="190">
        <v>70</v>
      </c>
      <c r="I64" s="190">
        <v>156</v>
      </c>
      <c r="J64" s="190"/>
      <c r="K64" s="190">
        <v>7</v>
      </c>
      <c r="L64" s="232">
        <v>0</v>
      </c>
      <c r="M64" s="190">
        <v>0</v>
      </c>
      <c r="N64" s="190">
        <v>0</v>
      </c>
      <c r="O64" s="190"/>
      <c r="P64" s="233">
        <v>0</v>
      </c>
      <c r="Q64" s="192">
        <v>0</v>
      </c>
      <c r="R64" s="192">
        <v>0</v>
      </c>
      <c r="S64" s="192">
        <v>0</v>
      </c>
      <c r="T64" s="192"/>
      <c r="U64" s="241">
        <v>0</v>
      </c>
    </row>
    <row r="65" spans="1:21" x14ac:dyDescent="0.25">
      <c r="A65" s="184">
        <v>43678</v>
      </c>
      <c r="B65" s="232">
        <v>151</v>
      </c>
      <c r="C65" s="190">
        <v>75</v>
      </c>
      <c r="D65" s="190">
        <v>118</v>
      </c>
      <c r="E65" s="190"/>
      <c r="F65" s="233">
        <v>13</v>
      </c>
      <c r="G65" s="190">
        <v>151</v>
      </c>
      <c r="H65" s="190">
        <v>75</v>
      </c>
      <c r="I65" s="190">
        <v>118</v>
      </c>
      <c r="J65" s="190"/>
      <c r="K65" s="190">
        <v>13</v>
      </c>
      <c r="L65" s="232">
        <v>0</v>
      </c>
      <c r="M65" s="190">
        <v>0</v>
      </c>
      <c r="N65" s="190">
        <v>0</v>
      </c>
      <c r="O65" s="190"/>
      <c r="P65" s="233">
        <v>0</v>
      </c>
      <c r="Q65" s="192">
        <v>0</v>
      </c>
      <c r="R65" s="192">
        <v>0</v>
      </c>
      <c r="S65" s="192">
        <v>0</v>
      </c>
      <c r="T65" s="192"/>
      <c r="U65" s="241">
        <v>0</v>
      </c>
    </row>
    <row r="66" spans="1:21" x14ac:dyDescent="0.25">
      <c r="A66" s="184">
        <v>43709</v>
      </c>
      <c r="B66" s="232">
        <v>170</v>
      </c>
      <c r="C66" s="190">
        <v>65</v>
      </c>
      <c r="D66" s="190">
        <v>149</v>
      </c>
      <c r="E66" s="190"/>
      <c r="F66" s="233">
        <v>10</v>
      </c>
      <c r="G66" s="190">
        <v>170</v>
      </c>
      <c r="H66" s="190">
        <v>65</v>
      </c>
      <c r="I66" s="190">
        <v>149</v>
      </c>
      <c r="J66" s="190"/>
      <c r="K66" s="190">
        <v>10</v>
      </c>
      <c r="L66" s="232">
        <v>0</v>
      </c>
      <c r="M66" s="190">
        <v>0</v>
      </c>
      <c r="N66" s="190">
        <v>0</v>
      </c>
      <c r="O66" s="190"/>
      <c r="P66" s="233">
        <v>0</v>
      </c>
      <c r="Q66" s="192">
        <v>0</v>
      </c>
      <c r="R66" s="192">
        <v>0</v>
      </c>
      <c r="S66" s="192">
        <v>0</v>
      </c>
      <c r="T66" s="192"/>
      <c r="U66" s="241">
        <v>0</v>
      </c>
    </row>
    <row r="67" spans="1:21" x14ac:dyDescent="0.25">
      <c r="A67" s="184">
        <v>43739</v>
      </c>
      <c r="B67" s="232">
        <v>179</v>
      </c>
      <c r="C67" s="190">
        <v>86</v>
      </c>
      <c r="D67" s="190">
        <v>141</v>
      </c>
      <c r="E67" s="190"/>
      <c r="F67" s="233">
        <v>10</v>
      </c>
      <c r="G67" s="190">
        <v>179</v>
      </c>
      <c r="H67" s="190">
        <v>86</v>
      </c>
      <c r="I67" s="190">
        <v>141</v>
      </c>
      <c r="J67" s="190"/>
      <c r="K67" s="190">
        <v>10</v>
      </c>
      <c r="L67" s="232">
        <v>0</v>
      </c>
      <c r="M67" s="190">
        <v>0</v>
      </c>
      <c r="N67" s="190">
        <v>0</v>
      </c>
      <c r="O67" s="190"/>
      <c r="P67" s="233">
        <v>0</v>
      </c>
      <c r="Q67" s="192">
        <v>0</v>
      </c>
      <c r="R67" s="192">
        <v>0</v>
      </c>
      <c r="S67" s="192">
        <v>0</v>
      </c>
      <c r="T67" s="192"/>
      <c r="U67" s="241">
        <v>0</v>
      </c>
    </row>
    <row r="68" spans="1:21" x14ac:dyDescent="0.25">
      <c r="A68" s="184">
        <v>43770</v>
      </c>
      <c r="B68" s="232">
        <v>153</v>
      </c>
      <c r="C68" s="190">
        <v>73</v>
      </c>
      <c r="D68" s="190">
        <v>119</v>
      </c>
      <c r="E68" s="190"/>
      <c r="F68" s="233">
        <v>10</v>
      </c>
      <c r="G68" s="190">
        <v>153</v>
      </c>
      <c r="H68" s="190">
        <v>73</v>
      </c>
      <c r="I68" s="190">
        <v>119</v>
      </c>
      <c r="J68" s="190"/>
      <c r="K68" s="190">
        <v>10</v>
      </c>
      <c r="L68" s="232">
        <v>0</v>
      </c>
      <c r="M68" s="190">
        <v>0</v>
      </c>
      <c r="N68" s="190">
        <v>0</v>
      </c>
      <c r="O68" s="190"/>
      <c r="P68" s="233">
        <v>0</v>
      </c>
      <c r="Q68" s="192">
        <v>0</v>
      </c>
      <c r="R68" s="192">
        <v>0</v>
      </c>
      <c r="S68" s="192">
        <v>0</v>
      </c>
      <c r="T68" s="192"/>
      <c r="U68" s="241">
        <v>0</v>
      </c>
    </row>
    <row r="69" spans="1:21" x14ac:dyDescent="0.25">
      <c r="A69" s="184">
        <v>43800</v>
      </c>
      <c r="B69" s="232">
        <v>146</v>
      </c>
      <c r="C69" s="190">
        <v>77</v>
      </c>
      <c r="D69" s="190">
        <v>123</v>
      </c>
      <c r="E69" s="190"/>
      <c r="F69" s="233">
        <v>8</v>
      </c>
      <c r="G69" s="190">
        <v>146</v>
      </c>
      <c r="H69" s="190">
        <v>77</v>
      </c>
      <c r="I69" s="190">
        <v>123</v>
      </c>
      <c r="J69" s="190"/>
      <c r="K69" s="190">
        <v>8</v>
      </c>
      <c r="L69" s="232">
        <v>0</v>
      </c>
      <c r="M69" s="190">
        <v>0</v>
      </c>
      <c r="N69" s="190">
        <v>0</v>
      </c>
      <c r="O69" s="190"/>
      <c r="P69" s="233">
        <v>0</v>
      </c>
      <c r="Q69" s="192">
        <v>0</v>
      </c>
      <c r="R69" s="192">
        <v>0</v>
      </c>
      <c r="S69" s="192">
        <v>0</v>
      </c>
      <c r="T69" s="192"/>
      <c r="U69" s="241">
        <v>0</v>
      </c>
    </row>
    <row r="70" spans="1:21" x14ac:dyDescent="0.25">
      <c r="A70" s="184">
        <v>43831</v>
      </c>
      <c r="B70" s="232">
        <v>158</v>
      </c>
      <c r="C70" s="190">
        <v>58</v>
      </c>
      <c r="D70" s="190">
        <v>137</v>
      </c>
      <c r="E70" s="190"/>
      <c r="F70" s="233">
        <v>9</v>
      </c>
      <c r="G70" s="190">
        <v>174</v>
      </c>
      <c r="H70" s="190">
        <v>83</v>
      </c>
      <c r="I70" s="190">
        <v>149</v>
      </c>
      <c r="J70" s="190"/>
      <c r="K70" s="190">
        <v>8</v>
      </c>
      <c r="L70" s="232">
        <v>-16</v>
      </c>
      <c r="M70" s="190">
        <v>-25</v>
      </c>
      <c r="N70" s="190">
        <v>-12</v>
      </c>
      <c r="O70" s="190"/>
      <c r="P70" s="233">
        <v>1</v>
      </c>
      <c r="Q70" s="192">
        <v>-9.1954022988505704E-2</v>
      </c>
      <c r="R70" s="192">
        <v>-0.30120481927710802</v>
      </c>
      <c r="S70" s="192">
        <v>-8.0536912751677805E-2</v>
      </c>
      <c r="T70" s="192"/>
      <c r="U70" s="241">
        <v>0.125</v>
      </c>
    </row>
    <row r="71" spans="1:21" x14ac:dyDescent="0.25">
      <c r="A71" s="184">
        <v>43862</v>
      </c>
      <c r="B71" s="232">
        <v>142</v>
      </c>
      <c r="C71" s="190">
        <v>59</v>
      </c>
      <c r="D71" s="190">
        <v>143</v>
      </c>
      <c r="E71" s="190"/>
      <c r="F71" s="233">
        <v>6</v>
      </c>
      <c r="G71" s="190">
        <v>160</v>
      </c>
      <c r="H71" s="190">
        <v>80</v>
      </c>
      <c r="I71" s="190">
        <v>132</v>
      </c>
      <c r="J71" s="190"/>
      <c r="K71" s="190">
        <v>8</v>
      </c>
      <c r="L71" s="232">
        <v>-18</v>
      </c>
      <c r="M71" s="190">
        <v>-21</v>
      </c>
      <c r="N71" s="190">
        <v>11</v>
      </c>
      <c r="O71" s="190"/>
      <c r="P71" s="233">
        <v>-2</v>
      </c>
      <c r="Q71" s="192">
        <v>-0.1125</v>
      </c>
      <c r="R71" s="192">
        <v>-0.26250000000000001</v>
      </c>
      <c r="S71" s="192">
        <v>8.3333333333333301E-2</v>
      </c>
      <c r="T71" s="192"/>
      <c r="U71" s="241">
        <v>-0.25</v>
      </c>
    </row>
    <row r="72" spans="1:21" x14ac:dyDescent="0.25">
      <c r="A72" s="184">
        <v>43891</v>
      </c>
      <c r="B72" s="232">
        <v>166</v>
      </c>
      <c r="C72" s="190">
        <v>85</v>
      </c>
      <c r="D72" s="190">
        <v>127</v>
      </c>
      <c r="E72" s="190"/>
      <c r="F72" s="233">
        <v>6</v>
      </c>
      <c r="G72" s="190">
        <v>122.571428571429</v>
      </c>
      <c r="H72" s="190">
        <v>73.3333333333333</v>
      </c>
      <c r="I72" s="190">
        <v>126.761904761905</v>
      </c>
      <c r="J72" s="190"/>
      <c r="K72" s="190">
        <v>8.3809523809523796</v>
      </c>
      <c r="L72" s="232">
        <v>43.428571428571402</v>
      </c>
      <c r="M72" s="190">
        <v>11.6666666666667</v>
      </c>
      <c r="N72" s="190">
        <v>0.23809523809522701</v>
      </c>
      <c r="O72" s="190"/>
      <c r="P72" s="233">
        <v>-2.38095238095238</v>
      </c>
      <c r="Q72" s="192">
        <v>0.35431235431235403</v>
      </c>
      <c r="R72" s="192">
        <v>0.15909090909090901</v>
      </c>
      <c r="S72" s="192">
        <v>1.8782870022538501E-3</v>
      </c>
      <c r="T72" s="192"/>
      <c r="U72" s="241">
        <v>-0.28409090909090901</v>
      </c>
    </row>
    <row r="73" spans="1:21" x14ac:dyDescent="0.25">
      <c r="A73" s="184">
        <v>43922</v>
      </c>
      <c r="B73" s="232">
        <v>148</v>
      </c>
      <c r="C73" s="190">
        <v>50</v>
      </c>
      <c r="D73" s="190">
        <v>80</v>
      </c>
      <c r="E73" s="190"/>
      <c r="F73" s="233">
        <v>4</v>
      </c>
      <c r="G73" s="190">
        <v>114</v>
      </c>
      <c r="H73" s="190">
        <v>85</v>
      </c>
      <c r="I73" s="190">
        <v>159</v>
      </c>
      <c r="J73" s="190"/>
      <c r="K73" s="190">
        <v>6</v>
      </c>
      <c r="L73" s="232">
        <v>34</v>
      </c>
      <c r="M73" s="190">
        <v>-35</v>
      </c>
      <c r="N73" s="190">
        <v>-79</v>
      </c>
      <c r="O73" s="190"/>
      <c r="P73" s="233">
        <v>-2</v>
      </c>
      <c r="Q73" s="192">
        <v>0.29824561403508798</v>
      </c>
      <c r="R73" s="192">
        <v>-0.41176470588235298</v>
      </c>
      <c r="S73" s="192">
        <v>-0.49685534591195002</v>
      </c>
      <c r="T73" s="192"/>
      <c r="U73" s="241">
        <v>-0.33333333333333298</v>
      </c>
    </row>
    <row r="74" spans="1:21" x14ac:dyDescent="0.25">
      <c r="A74" s="184">
        <v>43952</v>
      </c>
      <c r="B74" s="232">
        <v>159</v>
      </c>
      <c r="C74" s="190">
        <v>37</v>
      </c>
      <c r="D74" s="190">
        <v>85</v>
      </c>
      <c r="E74" s="190"/>
      <c r="F74" s="233">
        <v>7</v>
      </c>
      <c r="G74" s="190">
        <v>157.42857142857099</v>
      </c>
      <c r="H74" s="190">
        <v>72.380952380952394</v>
      </c>
      <c r="I74" s="190">
        <v>103.142857142857</v>
      </c>
      <c r="J74" s="190"/>
      <c r="K74" s="190">
        <v>4.5238095238095202</v>
      </c>
      <c r="L74" s="232">
        <v>1.5714285714285801</v>
      </c>
      <c r="M74" s="190">
        <v>-35.380952380952401</v>
      </c>
      <c r="N74" s="190">
        <v>-18.1428571428571</v>
      </c>
      <c r="O74" s="190"/>
      <c r="P74" s="233">
        <v>2.4761904761904798</v>
      </c>
      <c r="Q74" s="192">
        <v>9.9818511796733993E-3</v>
      </c>
      <c r="R74" s="192">
        <v>-0.48881578947368398</v>
      </c>
      <c r="S74" s="192">
        <v>-0.17590027700831001</v>
      </c>
      <c r="T74" s="192"/>
      <c r="U74" s="241">
        <v>0.54736842105263195</v>
      </c>
    </row>
    <row r="75" spans="1:21" x14ac:dyDescent="0.25">
      <c r="A75" s="184">
        <v>43983</v>
      </c>
      <c r="B75" s="232">
        <v>199</v>
      </c>
      <c r="C75" s="190">
        <v>65</v>
      </c>
      <c r="D75" s="190">
        <v>102</v>
      </c>
      <c r="E75" s="190"/>
      <c r="F75" s="233">
        <v>5</v>
      </c>
      <c r="G75" s="190">
        <v>190.3</v>
      </c>
      <c r="H75" s="190">
        <v>67.099999999999994</v>
      </c>
      <c r="I75" s="190">
        <v>160.6</v>
      </c>
      <c r="J75" s="190"/>
      <c r="K75" s="190">
        <v>8.8000000000000007</v>
      </c>
      <c r="L75" s="232">
        <v>8.6999999999999904</v>
      </c>
      <c r="M75" s="190">
        <v>-2.1000000000000099</v>
      </c>
      <c r="N75" s="190">
        <v>-58.6</v>
      </c>
      <c r="O75" s="190"/>
      <c r="P75" s="233">
        <v>-3.8</v>
      </c>
      <c r="Q75" s="192">
        <v>4.5717288491854899E-2</v>
      </c>
      <c r="R75" s="192">
        <v>-3.1296572280179E-2</v>
      </c>
      <c r="S75" s="192">
        <v>-0.36488169364881701</v>
      </c>
      <c r="T75" s="192"/>
      <c r="U75" s="241">
        <v>-0.43181818181818199</v>
      </c>
    </row>
    <row r="76" spans="1:21" x14ac:dyDescent="0.25">
      <c r="A76" s="184">
        <v>44013</v>
      </c>
      <c r="B76" s="232">
        <v>201</v>
      </c>
      <c r="C76" s="190">
        <v>59</v>
      </c>
      <c r="D76" s="190">
        <v>123</v>
      </c>
      <c r="E76" s="190"/>
      <c r="F76" s="233">
        <v>12</v>
      </c>
      <c r="G76" s="190">
        <v>164</v>
      </c>
      <c r="H76" s="190">
        <v>70</v>
      </c>
      <c r="I76" s="190">
        <v>156</v>
      </c>
      <c r="J76" s="190"/>
      <c r="K76" s="190">
        <v>7</v>
      </c>
      <c r="L76" s="232">
        <v>37</v>
      </c>
      <c r="M76" s="190">
        <v>-11</v>
      </c>
      <c r="N76" s="190">
        <v>-33</v>
      </c>
      <c r="O76" s="190"/>
      <c r="P76" s="233">
        <v>5</v>
      </c>
      <c r="Q76" s="192">
        <v>0.22560975609756101</v>
      </c>
      <c r="R76" s="192">
        <v>-0.157142857142857</v>
      </c>
      <c r="S76" s="192">
        <v>-0.21153846153846201</v>
      </c>
      <c r="T76" s="192"/>
      <c r="U76" s="241">
        <v>0.71428571428571397</v>
      </c>
    </row>
    <row r="77" spans="1:21" x14ac:dyDescent="0.25">
      <c r="A77" s="184">
        <v>44044</v>
      </c>
      <c r="B77" s="232">
        <v>184</v>
      </c>
      <c r="C77" s="190">
        <v>48</v>
      </c>
      <c r="D77" s="190">
        <v>131</v>
      </c>
      <c r="E77" s="190"/>
      <c r="F77" s="233">
        <v>8</v>
      </c>
      <c r="G77" s="190">
        <v>143.80952380952399</v>
      </c>
      <c r="H77" s="190">
        <v>71.428571428571402</v>
      </c>
      <c r="I77" s="190">
        <v>112.380952380952</v>
      </c>
      <c r="J77" s="190"/>
      <c r="K77" s="190">
        <v>12.380952380952399</v>
      </c>
      <c r="L77" s="232">
        <v>40.190476190476197</v>
      </c>
      <c r="M77" s="190">
        <v>-23.428571428571399</v>
      </c>
      <c r="N77" s="190">
        <v>18.619047619047599</v>
      </c>
      <c r="O77" s="190"/>
      <c r="P77" s="233">
        <v>-4.3809523809523796</v>
      </c>
      <c r="Q77" s="192">
        <v>0.27947019867549699</v>
      </c>
      <c r="R77" s="192">
        <v>-0.32800000000000001</v>
      </c>
      <c r="S77" s="192">
        <v>0.165677966101695</v>
      </c>
      <c r="T77" s="192"/>
      <c r="U77" s="241">
        <v>-0.35384615384615398</v>
      </c>
    </row>
    <row r="78" spans="1:21" x14ac:dyDescent="0.25">
      <c r="A78" s="184">
        <v>44075</v>
      </c>
      <c r="B78" s="232">
        <v>210</v>
      </c>
      <c r="C78" s="190">
        <v>57</v>
      </c>
      <c r="D78" s="190">
        <v>137</v>
      </c>
      <c r="E78" s="190"/>
      <c r="F78" s="233">
        <v>9</v>
      </c>
      <c r="G78" s="190">
        <v>178.09523809523799</v>
      </c>
      <c r="H78" s="190">
        <v>68.095238095238102</v>
      </c>
      <c r="I78" s="190">
        <v>156.09523809523799</v>
      </c>
      <c r="J78" s="190"/>
      <c r="K78" s="190">
        <v>10.476190476190499</v>
      </c>
      <c r="L78" s="232">
        <v>31.904761904761902</v>
      </c>
      <c r="M78" s="190">
        <v>-11.0952380952381</v>
      </c>
      <c r="N78" s="190">
        <v>-19.095238095238098</v>
      </c>
      <c r="O78" s="190"/>
      <c r="P78" s="233">
        <v>-1.47619047619048</v>
      </c>
      <c r="Q78" s="192">
        <v>0.17914438502673799</v>
      </c>
      <c r="R78" s="192">
        <v>-0.162937062937063</v>
      </c>
      <c r="S78" s="192">
        <v>-0.12233068944478299</v>
      </c>
      <c r="T78" s="192"/>
      <c r="U78" s="241">
        <v>-0.14090909090909101</v>
      </c>
    </row>
    <row r="79" spans="1:21" x14ac:dyDescent="0.25">
      <c r="A79" s="184">
        <v>44105</v>
      </c>
      <c r="B79" s="232">
        <v>159</v>
      </c>
      <c r="C79" s="190">
        <v>56</v>
      </c>
      <c r="D79" s="190">
        <v>151</v>
      </c>
      <c r="E79" s="190"/>
      <c r="F79" s="233">
        <v>6</v>
      </c>
      <c r="G79" s="190">
        <v>171.21739130434801</v>
      </c>
      <c r="H79" s="190">
        <v>82.260869565217405</v>
      </c>
      <c r="I79" s="190">
        <v>134.869565217391</v>
      </c>
      <c r="J79" s="190"/>
      <c r="K79" s="190">
        <v>9.5652173913043494</v>
      </c>
      <c r="L79" s="232">
        <v>-12.2173913043478</v>
      </c>
      <c r="M79" s="190">
        <v>-26.260869565217401</v>
      </c>
      <c r="N79" s="190">
        <v>16.130434782608699</v>
      </c>
      <c r="O79" s="190"/>
      <c r="P79" s="233">
        <v>-3.5652173913043499</v>
      </c>
      <c r="Q79" s="192">
        <v>-7.1356018283392705E-2</v>
      </c>
      <c r="R79" s="192">
        <v>-0.31923890063424898</v>
      </c>
      <c r="S79" s="192">
        <v>0.11960025789813</v>
      </c>
      <c r="T79" s="192"/>
      <c r="U79" s="241">
        <v>-0.37272727272727302</v>
      </c>
    </row>
    <row r="80" spans="1:21" x14ac:dyDescent="0.25">
      <c r="A80" s="184">
        <v>44136</v>
      </c>
      <c r="B80" s="232">
        <v>159</v>
      </c>
      <c r="C80" s="190">
        <v>49</v>
      </c>
      <c r="D80" s="190">
        <v>147</v>
      </c>
      <c r="E80" s="190"/>
      <c r="F80" s="233">
        <v>10</v>
      </c>
      <c r="G80" s="190">
        <v>153</v>
      </c>
      <c r="H80" s="190">
        <v>73</v>
      </c>
      <c r="I80" s="190">
        <v>119</v>
      </c>
      <c r="J80" s="190"/>
      <c r="K80" s="190">
        <v>10</v>
      </c>
      <c r="L80" s="232">
        <v>6</v>
      </c>
      <c r="M80" s="190">
        <v>-24</v>
      </c>
      <c r="N80" s="190">
        <v>28</v>
      </c>
      <c r="O80" s="190"/>
      <c r="P80" s="233">
        <v>0</v>
      </c>
      <c r="Q80" s="192">
        <v>3.9215686274509803E-2</v>
      </c>
      <c r="R80" s="192">
        <v>-0.32876712328767099</v>
      </c>
      <c r="S80" s="192">
        <v>0.23529411764705899</v>
      </c>
      <c r="T80" s="192"/>
      <c r="U80" s="241">
        <v>0</v>
      </c>
    </row>
    <row r="81" spans="1:21" x14ac:dyDescent="0.25">
      <c r="A81" s="184">
        <v>44166</v>
      </c>
      <c r="B81" s="232">
        <v>160</v>
      </c>
      <c r="C81" s="190">
        <v>57</v>
      </c>
      <c r="D81" s="190">
        <v>139</v>
      </c>
      <c r="E81" s="190"/>
      <c r="F81" s="233">
        <v>9</v>
      </c>
      <c r="G81" s="190">
        <v>153.30000000000001</v>
      </c>
      <c r="H81" s="190">
        <v>80.849999999999994</v>
      </c>
      <c r="I81" s="190">
        <v>129.15</v>
      </c>
      <c r="J81" s="190"/>
      <c r="K81" s="190">
        <v>8.4</v>
      </c>
      <c r="L81" s="232">
        <v>6.6999999999999904</v>
      </c>
      <c r="M81" s="190">
        <v>-23.85</v>
      </c>
      <c r="N81" s="190">
        <v>9.8499999999999908</v>
      </c>
      <c r="O81" s="190"/>
      <c r="P81" s="233">
        <v>0.6</v>
      </c>
      <c r="Q81" s="192">
        <v>4.3705153294194297E-2</v>
      </c>
      <c r="R81" s="192">
        <v>-0.294990723562152</v>
      </c>
      <c r="S81" s="192">
        <v>7.6267905536198194E-2</v>
      </c>
      <c r="T81" s="192"/>
      <c r="U81" s="241">
        <v>7.1428571428571397E-2</v>
      </c>
    </row>
    <row r="82" spans="1:21" x14ac:dyDescent="0.25">
      <c r="A82" s="3" t="s">
        <v>86</v>
      </c>
      <c r="B82" s="232"/>
      <c r="C82" s="190"/>
      <c r="D82" s="190"/>
      <c r="E82" s="190"/>
      <c r="F82" s="233"/>
      <c r="G82" s="190"/>
      <c r="H82" s="190"/>
      <c r="I82" s="190"/>
      <c r="J82" s="190"/>
      <c r="K82" s="190"/>
      <c r="L82" s="232"/>
      <c r="M82" s="190"/>
      <c r="N82" s="190"/>
      <c r="O82" s="190"/>
      <c r="P82" s="233"/>
      <c r="Q82" s="192"/>
      <c r="R82" s="192"/>
      <c r="S82" s="192"/>
      <c r="T82" s="192"/>
      <c r="U82" s="241"/>
    </row>
    <row r="83" spans="1:21" x14ac:dyDescent="0.25">
      <c r="A83" s="184">
        <v>43466</v>
      </c>
      <c r="B83" s="232">
        <v>130</v>
      </c>
      <c r="C83" s="190">
        <v>202</v>
      </c>
      <c r="D83" s="190">
        <v>144</v>
      </c>
      <c r="E83" s="190">
        <v>972</v>
      </c>
      <c r="F83" s="233">
        <v>1999</v>
      </c>
      <c r="G83" s="190">
        <v>130</v>
      </c>
      <c r="H83" s="190">
        <v>202</v>
      </c>
      <c r="I83" s="190">
        <v>144</v>
      </c>
      <c r="J83" s="190">
        <v>972</v>
      </c>
      <c r="K83" s="190">
        <v>1999</v>
      </c>
      <c r="L83" s="232">
        <v>0</v>
      </c>
      <c r="M83" s="190">
        <v>0</v>
      </c>
      <c r="N83" s="190">
        <v>0</v>
      </c>
      <c r="O83" s="190">
        <v>0</v>
      </c>
      <c r="P83" s="233">
        <v>0</v>
      </c>
      <c r="Q83" s="192">
        <v>0</v>
      </c>
      <c r="R83" s="192">
        <v>0</v>
      </c>
      <c r="S83" s="192">
        <v>0</v>
      </c>
      <c r="T83" s="192">
        <v>0</v>
      </c>
      <c r="U83" s="241">
        <v>0</v>
      </c>
    </row>
    <row r="84" spans="1:21" x14ac:dyDescent="0.25">
      <c r="A84" s="184">
        <v>43497</v>
      </c>
      <c r="B84" s="232">
        <v>113</v>
      </c>
      <c r="C84" s="190">
        <v>208</v>
      </c>
      <c r="D84" s="190">
        <v>150</v>
      </c>
      <c r="E84" s="190">
        <v>990</v>
      </c>
      <c r="F84" s="233">
        <v>1783</v>
      </c>
      <c r="G84" s="190">
        <v>113</v>
      </c>
      <c r="H84" s="190">
        <v>208</v>
      </c>
      <c r="I84" s="190">
        <v>150</v>
      </c>
      <c r="J84" s="190">
        <v>990</v>
      </c>
      <c r="K84" s="190">
        <v>1783</v>
      </c>
      <c r="L84" s="232">
        <v>0</v>
      </c>
      <c r="M84" s="190">
        <v>0</v>
      </c>
      <c r="N84" s="190">
        <v>0</v>
      </c>
      <c r="O84" s="190">
        <v>0</v>
      </c>
      <c r="P84" s="233">
        <v>0</v>
      </c>
      <c r="Q84" s="192">
        <v>0</v>
      </c>
      <c r="R84" s="192">
        <v>0</v>
      </c>
      <c r="S84" s="192">
        <v>0</v>
      </c>
      <c r="T84" s="192">
        <v>0</v>
      </c>
      <c r="U84" s="241">
        <v>0</v>
      </c>
    </row>
    <row r="85" spans="1:21" x14ac:dyDescent="0.25">
      <c r="A85" s="184">
        <v>43525</v>
      </c>
      <c r="B85" s="232">
        <v>115</v>
      </c>
      <c r="C85" s="190">
        <v>206</v>
      </c>
      <c r="D85" s="190">
        <v>135</v>
      </c>
      <c r="E85" s="190">
        <v>1076</v>
      </c>
      <c r="F85" s="233">
        <v>1987</v>
      </c>
      <c r="G85" s="190">
        <v>115</v>
      </c>
      <c r="H85" s="190">
        <v>206</v>
      </c>
      <c r="I85" s="190">
        <v>135</v>
      </c>
      <c r="J85" s="190">
        <v>1076</v>
      </c>
      <c r="K85" s="190">
        <v>1987</v>
      </c>
      <c r="L85" s="232">
        <v>0</v>
      </c>
      <c r="M85" s="190">
        <v>0</v>
      </c>
      <c r="N85" s="190">
        <v>0</v>
      </c>
      <c r="O85" s="190">
        <v>0</v>
      </c>
      <c r="P85" s="233">
        <v>0</v>
      </c>
      <c r="Q85" s="192">
        <v>0</v>
      </c>
      <c r="R85" s="192">
        <v>0</v>
      </c>
      <c r="S85" s="192">
        <v>0</v>
      </c>
      <c r="T85" s="192">
        <v>0</v>
      </c>
      <c r="U85" s="241">
        <v>0</v>
      </c>
    </row>
    <row r="86" spans="1:21" x14ac:dyDescent="0.25">
      <c r="A86" s="184">
        <v>43556</v>
      </c>
      <c r="B86" s="232">
        <v>103</v>
      </c>
      <c r="C86" s="190">
        <v>228</v>
      </c>
      <c r="D86" s="190">
        <v>149</v>
      </c>
      <c r="E86" s="190">
        <v>1138</v>
      </c>
      <c r="F86" s="233">
        <v>1896</v>
      </c>
      <c r="G86" s="190">
        <v>103</v>
      </c>
      <c r="H86" s="190">
        <v>228</v>
      </c>
      <c r="I86" s="190">
        <v>149</v>
      </c>
      <c r="J86" s="190">
        <v>1138</v>
      </c>
      <c r="K86" s="190">
        <v>1896</v>
      </c>
      <c r="L86" s="232">
        <v>0</v>
      </c>
      <c r="M86" s="190">
        <v>0</v>
      </c>
      <c r="N86" s="190">
        <v>0</v>
      </c>
      <c r="O86" s="190">
        <v>0</v>
      </c>
      <c r="P86" s="233">
        <v>0</v>
      </c>
      <c r="Q86" s="192">
        <v>0</v>
      </c>
      <c r="R86" s="192">
        <v>0</v>
      </c>
      <c r="S86" s="192">
        <v>0</v>
      </c>
      <c r="T86" s="192">
        <v>0</v>
      </c>
      <c r="U86" s="241">
        <v>0</v>
      </c>
    </row>
    <row r="87" spans="1:21" x14ac:dyDescent="0.25">
      <c r="A87" s="184">
        <v>43586</v>
      </c>
      <c r="B87" s="232">
        <v>139</v>
      </c>
      <c r="C87" s="190">
        <v>245</v>
      </c>
      <c r="D87" s="190">
        <v>185</v>
      </c>
      <c r="E87" s="190">
        <v>1140</v>
      </c>
      <c r="F87" s="233">
        <v>2128</v>
      </c>
      <c r="G87" s="190">
        <v>139</v>
      </c>
      <c r="H87" s="190">
        <v>245</v>
      </c>
      <c r="I87" s="190">
        <v>185</v>
      </c>
      <c r="J87" s="190">
        <v>1140</v>
      </c>
      <c r="K87" s="190">
        <v>2128</v>
      </c>
      <c r="L87" s="232">
        <v>0</v>
      </c>
      <c r="M87" s="190">
        <v>0</v>
      </c>
      <c r="N87" s="190">
        <v>0</v>
      </c>
      <c r="O87" s="190">
        <v>0</v>
      </c>
      <c r="P87" s="233">
        <v>0</v>
      </c>
      <c r="Q87" s="192">
        <v>0</v>
      </c>
      <c r="R87" s="192">
        <v>0</v>
      </c>
      <c r="S87" s="192">
        <v>0</v>
      </c>
      <c r="T87" s="192">
        <v>0</v>
      </c>
      <c r="U87" s="241">
        <v>0</v>
      </c>
    </row>
    <row r="88" spans="1:21" x14ac:dyDescent="0.25">
      <c r="A88" s="184">
        <v>43617</v>
      </c>
      <c r="B88" s="232">
        <v>128</v>
      </c>
      <c r="C88" s="190">
        <v>208</v>
      </c>
      <c r="D88" s="190">
        <v>155</v>
      </c>
      <c r="E88" s="190">
        <v>985</v>
      </c>
      <c r="F88" s="233">
        <v>1889</v>
      </c>
      <c r="G88" s="190">
        <v>128</v>
      </c>
      <c r="H88" s="190">
        <v>208</v>
      </c>
      <c r="I88" s="190">
        <v>155</v>
      </c>
      <c r="J88" s="190">
        <v>985</v>
      </c>
      <c r="K88" s="190">
        <v>1889</v>
      </c>
      <c r="L88" s="232">
        <v>0</v>
      </c>
      <c r="M88" s="190">
        <v>0</v>
      </c>
      <c r="N88" s="190">
        <v>0</v>
      </c>
      <c r="O88" s="190">
        <v>0</v>
      </c>
      <c r="P88" s="233">
        <v>0</v>
      </c>
      <c r="Q88" s="192">
        <v>0</v>
      </c>
      <c r="R88" s="192">
        <v>0</v>
      </c>
      <c r="S88" s="192">
        <v>0</v>
      </c>
      <c r="T88" s="192">
        <v>0</v>
      </c>
      <c r="U88" s="241">
        <v>0</v>
      </c>
    </row>
    <row r="89" spans="1:21" x14ac:dyDescent="0.25">
      <c r="A89" s="184">
        <v>43647</v>
      </c>
      <c r="B89" s="232">
        <v>108</v>
      </c>
      <c r="C89" s="190">
        <v>226</v>
      </c>
      <c r="D89" s="190">
        <v>179</v>
      </c>
      <c r="E89" s="190">
        <v>1291</v>
      </c>
      <c r="F89" s="233">
        <v>2132</v>
      </c>
      <c r="G89" s="190">
        <v>108</v>
      </c>
      <c r="H89" s="190">
        <v>226</v>
      </c>
      <c r="I89" s="190">
        <v>179</v>
      </c>
      <c r="J89" s="190">
        <v>1291</v>
      </c>
      <c r="K89" s="190">
        <v>2132</v>
      </c>
      <c r="L89" s="232">
        <v>0</v>
      </c>
      <c r="M89" s="190">
        <v>0</v>
      </c>
      <c r="N89" s="190">
        <v>0</v>
      </c>
      <c r="O89" s="190">
        <v>0</v>
      </c>
      <c r="P89" s="233">
        <v>0</v>
      </c>
      <c r="Q89" s="192">
        <v>0</v>
      </c>
      <c r="R89" s="192">
        <v>0</v>
      </c>
      <c r="S89" s="192">
        <v>0</v>
      </c>
      <c r="T89" s="192">
        <v>0</v>
      </c>
      <c r="U89" s="241">
        <v>0</v>
      </c>
    </row>
    <row r="90" spans="1:21" x14ac:dyDescent="0.25">
      <c r="A90" s="184">
        <v>43678</v>
      </c>
      <c r="B90" s="232">
        <v>122</v>
      </c>
      <c r="C90" s="190">
        <v>192</v>
      </c>
      <c r="D90" s="190">
        <v>149</v>
      </c>
      <c r="E90" s="190">
        <v>1107</v>
      </c>
      <c r="F90" s="233">
        <v>1904</v>
      </c>
      <c r="G90" s="190">
        <v>122</v>
      </c>
      <c r="H90" s="190">
        <v>192</v>
      </c>
      <c r="I90" s="190">
        <v>149</v>
      </c>
      <c r="J90" s="190">
        <v>1107</v>
      </c>
      <c r="K90" s="190">
        <v>1904</v>
      </c>
      <c r="L90" s="232">
        <v>0</v>
      </c>
      <c r="M90" s="190">
        <v>0</v>
      </c>
      <c r="N90" s="190">
        <v>0</v>
      </c>
      <c r="O90" s="190">
        <v>0</v>
      </c>
      <c r="P90" s="233">
        <v>0</v>
      </c>
      <c r="Q90" s="192">
        <v>0</v>
      </c>
      <c r="R90" s="192">
        <v>0</v>
      </c>
      <c r="S90" s="192">
        <v>0</v>
      </c>
      <c r="T90" s="192">
        <v>0</v>
      </c>
      <c r="U90" s="241">
        <v>0</v>
      </c>
    </row>
    <row r="91" spans="1:21" x14ac:dyDescent="0.25">
      <c r="A91" s="184">
        <v>43709</v>
      </c>
      <c r="B91" s="232">
        <v>112</v>
      </c>
      <c r="C91" s="190">
        <v>212</v>
      </c>
      <c r="D91" s="190">
        <v>135</v>
      </c>
      <c r="E91" s="190">
        <v>1056</v>
      </c>
      <c r="F91" s="233">
        <v>1822</v>
      </c>
      <c r="G91" s="190">
        <v>112</v>
      </c>
      <c r="H91" s="190">
        <v>212</v>
      </c>
      <c r="I91" s="190">
        <v>135</v>
      </c>
      <c r="J91" s="190">
        <v>1056</v>
      </c>
      <c r="K91" s="190">
        <v>1822</v>
      </c>
      <c r="L91" s="232">
        <v>0</v>
      </c>
      <c r="M91" s="190">
        <v>0</v>
      </c>
      <c r="N91" s="190">
        <v>0</v>
      </c>
      <c r="O91" s="190">
        <v>0</v>
      </c>
      <c r="P91" s="233">
        <v>0</v>
      </c>
      <c r="Q91" s="192">
        <v>0</v>
      </c>
      <c r="R91" s="192">
        <v>0</v>
      </c>
      <c r="S91" s="192">
        <v>0</v>
      </c>
      <c r="T91" s="192">
        <v>0</v>
      </c>
      <c r="U91" s="241">
        <v>0</v>
      </c>
    </row>
    <row r="92" spans="1:21" x14ac:dyDescent="0.25">
      <c r="A92" s="184">
        <v>43739</v>
      </c>
      <c r="B92" s="232">
        <v>120</v>
      </c>
      <c r="C92" s="190">
        <v>244</v>
      </c>
      <c r="D92" s="190">
        <v>156</v>
      </c>
      <c r="E92" s="190">
        <v>1230</v>
      </c>
      <c r="F92" s="233">
        <v>2037</v>
      </c>
      <c r="G92" s="190">
        <v>120</v>
      </c>
      <c r="H92" s="190">
        <v>244</v>
      </c>
      <c r="I92" s="190">
        <v>156</v>
      </c>
      <c r="J92" s="190">
        <v>1230</v>
      </c>
      <c r="K92" s="190">
        <v>2037</v>
      </c>
      <c r="L92" s="232">
        <v>0</v>
      </c>
      <c r="M92" s="190">
        <v>0</v>
      </c>
      <c r="N92" s="190">
        <v>0</v>
      </c>
      <c r="O92" s="190">
        <v>0</v>
      </c>
      <c r="P92" s="233">
        <v>0</v>
      </c>
      <c r="Q92" s="192">
        <v>0</v>
      </c>
      <c r="R92" s="192">
        <v>0</v>
      </c>
      <c r="S92" s="192">
        <v>0</v>
      </c>
      <c r="T92" s="192">
        <v>0</v>
      </c>
      <c r="U92" s="241">
        <v>0</v>
      </c>
    </row>
    <row r="93" spans="1:21" x14ac:dyDescent="0.25">
      <c r="A93" s="184">
        <v>43770</v>
      </c>
      <c r="B93" s="232">
        <v>127</v>
      </c>
      <c r="C93" s="190">
        <v>239</v>
      </c>
      <c r="D93" s="190">
        <v>137</v>
      </c>
      <c r="E93" s="190">
        <v>1174</v>
      </c>
      <c r="F93" s="233">
        <v>1712</v>
      </c>
      <c r="G93" s="190">
        <v>127</v>
      </c>
      <c r="H93" s="190">
        <v>239</v>
      </c>
      <c r="I93" s="190">
        <v>137</v>
      </c>
      <c r="J93" s="190">
        <v>1174</v>
      </c>
      <c r="K93" s="190">
        <v>1712</v>
      </c>
      <c r="L93" s="232">
        <v>0</v>
      </c>
      <c r="M93" s="190">
        <v>0</v>
      </c>
      <c r="N93" s="190">
        <v>0</v>
      </c>
      <c r="O93" s="190">
        <v>0</v>
      </c>
      <c r="P93" s="233">
        <v>0</v>
      </c>
      <c r="Q93" s="192">
        <v>0</v>
      </c>
      <c r="R93" s="192">
        <v>0</v>
      </c>
      <c r="S93" s="192">
        <v>0</v>
      </c>
      <c r="T93" s="192">
        <v>0</v>
      </c>
      <c r="U93" s="241">
        <v>0</v>
      </c>
    </row>
    <row r="94" spans="1:21" x14ac:dyDescent="0.25">
      <c r="A94" s="184">
        <v>43800</v>
      </c>
      <c r="B94" s="232">
        <v>115</v>
      </c>
      <c r="C94" s="190">
        <v>181</v>
      </c>
      <c r="D94" s="190">
        <v>136</v>
      </c>
      <c r="E94" s="190">
        <v>1102</v>
      </c>
      <c r="F94" s="233">
        <v>1780</v>
      </c>
      <c r="G94" s="190">
        <v>115</v>
      </c>
      <c r="H94" s="190">
        <v>181</v>
      </c>
      <c r="I94" s="190">
        <v>136</v>
      </c>
      <c r="J94" s="190">
        <v>1102</v>
      </c>
      <c r="K94" s="190">
        <v>1780</v>
      </c>
      <c r="L94" s="232">
        <v>0</v>
      </c>
      <c r="M94" s="190">
        <v>0</v>
      </c>
      <c r="N94" s="190">
        <v>0</v>
      </c>
      <c r="O94" s="190">
        <v>0</v>
      </c>
      <c r="P94" s="233">
        <v>0</v>
      </c>
      <c r="Q94" s="192">
        <v>0</v>
      </c>
      <c r="R94" s="192">
        <v>0</v>
      </c>
      <c r="S94" s="192">
        <v>0</v>
      </c>
      <c r="T94" s="192">
        <v>0</v>
      </c>
      <c r="U94" s="241">
        <v>0</v>
      </c>
    </row>
    <row r="95" spans="1:21" x14ac:dyDescent="0.25">
      <c r="A95" s="184">
        <v>43831</v>
      </c>
      <c r="B95" s="232">
        <v>124</v>
      </c>
      <c r="C95" s="190">
        <v>217</v>
      </c>
      <c r="D95" s="190">
        <v>169</v>
      </c>
      <c r="E95" s="190">
        <v>938</v>
      </c>
      <c r="F95" s="233">
        <v>1853</v>
      </c>
      <c r="G95" s="190">
        <v>130</v>
      </c>
      <c r="H95" s="190">
        <v>202</v>
      </c>
      <c r="I95" s="190">
        <v>144</v>
      </c>
      <c r="J95" s="190">
        <v>972</v>
      </c>
      <c r="K95" s="190">
        <v>1999</v>
      </c>
      <c r="L95" s="232">
        <v>-6</v>
      </c>
      <c r="M95" s="190">
        <v>15</v>
      </c>
      <c r="N95" s="190">
        <v>25</v>
      </c>
      <c r="O95" s="190">
        <v>-34</v>
      </c>
      <c r="P95" s="233">
        <v>-146</v>
      </c>
      <c r="Q95" s="192">
        <v>-4.6153846153846198E-2</v>
      </c>
      <c r="R95" s="192">
        <v>7.4257425742574296E-2</v>
      </c>
      <c r="S95" s="192">
        <v>0.17361111111111099</v>
      </c>
      <c r="T95" s="192">
        <v>-3.4979423868312799E-2</v>
      </c>
      <c r="U95" s="241">
        <v>-7.3036518259129601E-2</v>
      </c>
    </row>
    <row r="96" spans="1:21" x14ac:dyDescent="0.25">
      <c r="A96" s="184">
        <v>43862</v>
      </c>
      <c r="B96" s="232">
        <v>123</v>
      </c>
      <c r="C96" s="190">
        <v>213</v>
      </c>
      <c r="D96" s="190">
        <v>132</v>
      </c>
      <c r="E96" s="190">
        <v>1040</v>
      </c>
      <c r="F96" s="233">
        <v>1724</v>
      </c>
      <c r="G96" s="190">
        <v>113</v>
      </c>
      <c r="H96" s="190">
        <v>208</v>
      </c>
      <c r="I96" s="190">
        <v>150</v>
      </c>
      <c r="J96" s="190">
        <v>990</v>
      </c>
      <c r="K96" s="190">
        <v>1783</v>
      </c>
      <c r="L96" s="232">
        <v>10</v>
      </c>
      <c r="M96" s="190">
        <v>5</v>
      </c>
      <c r="N96" s="190">
        <v>-18</v>
      </c>
      <c r="O96" s="190">
        <v>50</v>
      </c>
      <c r="P96" s="233">
        <v>-59</v>
      </c>
      <c r="Q96" s="192">
        <v>8.8495575221238895E-2</v>
      </c>
      <c r="R96" s="192">
        <v>2.4038461538461502E-2</v>
      </c>
      <c r="S96" s="192">
        <v>-0.12</v>
      </c>
      <c r="T96" s="192">
        <v>5.0505050505050497E-2</v>
      </c>
      <c r="U96" s="241">
        <v>-3.3090297251822803E-2</v>
      </c>
    </row>
    <row r="97" spans="1:21" x14ac:dyDescent="0.25">
      <c r="A97" s="184">
        <v>43891</v>
      </c>
      <c r="B97" s="232">
        <v>102</v>
      </c>
      <c r="C97" s="190">
        <v>279</v>
      </c>
      <c r="D97" s="190">
        <v>165</v>
      </c>
      <c r="E97" s="190">
        <v>1194</v>
      </c>
      <c r="F97" s="233">
        <v>1838</v>
      </c>
      <c r="G97" s="190">
        <v>120.47619047619</v>
      </c>
      <c r="H97" s="190">
        <v>215.80952380952399</v>
      </c>
      <c r="I97" s="190">
        <v>141.42857142857099</v>
      </c>
      <c r="J97" s="190">
        <v>1127.2380952381</v>
      </c>
      <c r="K97" s="190">
        <v>2081.61904761905</v>
      </c>
      <c r="L97" s="232">
        <v>-18.476190476190499</v>
      </c>
      <c r="M97" s="190">
        <v>63.190476190476197</v>
      </c>
      <c r="N97" s="190">
        <v>23.571428571428601</v>
      </c>
      <c r="O97" s="190">
        <v>66.761904761904802</v>
      </c>
      <c r="P97" s="233">
        <v>-243.61904761904799</v>
      </c>
      <c r="Q97" s="192">
        <v>-0.15335968379446599</v>
      </c>
      <c r="R97" s="192">
        <v>0.29280670785525098</v>
      </c>
      <c r="S97" s="192">
        <v>0.16666666666666699</v>
      </c>
      <c r="T97" s="192">
        <v>5.9226089895234903E-2</v>
      </c>
      <c r="U97" s="241">
        <v>-0.117033444663037</v>
      </c>
    </row>
    <row r="98" spans="1:21" x14ac:dyDescent="0.25">
      <c r="A98" s="184">
        <v>43922</v>
      </c>
      <c r="B98" s="232">
        <v>56</v>
      </c>
      <c r="C98" s="190">
        <v>136</v>
      </c>
      <c r="D98" s="190">
        <v>68</v>
      </c>
      <c r="E98" s="190">
        <v>327</v>
      </c>
      <c r="F98" s="233">
        <v>1224</v>
      </c>
      <c r="G98" s="190">
        <v>103</v>
      </c>
      <c r="H98" s="190">
        <v>228</v>
      </c>
      <c r="I98" s="190">
        <v>149</v>
      </c>
      <c r="J98" s="190">
        <v>1138</v>
      </c>
      <c r="K98" s="190">
        <v>1896</v>
      </c>
      <c r="L98" s="232">
        <v>-47</v>
      </c>
      <c r="M98" s="190">
        <v>-92</v>
      </c>
      <c r="N98" s="190">
        <v>-81</v>
      </c>
      <c r="O98" s="190">
        <v>-811</v>
      </c>
      <c r="P98" s="233">
        <v>-672</v>
      </c>
      <c r="Q98" s="192">
        <v>-0.456310679611651</v>
      </c>
      <c r="R98" s="192">
        <v>-0.40350877192982498</v>
      </c>
      <c r="S98" s="192">
        <v>-0.54362416107382505</v>
      </c>
      <c r="T98" s="192">
        <v>-0.71265377855887502</v>
      </c>
      <c r="U98" s="241">
        <v>-0.354430379746835</v>
      </c>
    </row>
    <row r="99" spans="1:21" x14ac:dyDescent="0.25">
      <c r="A99" s="184">
        <v>43952</v>
      </c>
      <c r="B99" s="232">
        <v>89</v>
      </c>
      <c r="C99" s="190">
        <v>129</v>
      </c>
      <c r="D99" s="190">
        <v>53</v>
      </c>
      <c r="E99" s="190">
        <v>36</v>
      </c>
      <c r="F99" s="233">
        <v>1432</v>
      </c>
      <c r="G99" s="190">
        <v>125.761904761905</v>
      </c>
      <c r="H99" s="190">
        <v>221.666666666667</v>
      </c>
      <c r="I99" s="190">
        <v>167.38095238095201</v>
      </c>
      <c r="J99" s="190">
        <v>1031.42857142857</v>
      </c>
      <c r="K99" s="190">
        <v>1925.3333333333301</v>
      </c>
      <c r="L99" s="232">
        <v>-36.761904761904802</v>
      </c>
      <c r="M99" s="190">
        <v>-92.6666666666667</v>
      </c>
      <c r="N99" s="190">
        <v>-114.380952380952</v>
      </c>
      <c r="O99" s="190">
        <v>-995.42857142857099</v>
      </c>
      <c r="P99" s="233">
        <v>-493.33333333333297</v>
      </c>
      <c r="Q99" s="192">
        <v>-0.292313517606967</v>
      </c>
      <c r="R99" s="192">
        <v>-0.418045112781955</v>
      </c>
      <c r="S99" s="192">
        <v>-0.68335704125177799</v>
      </c>
      <c r="T99" s="192">
        <v>-0.96509695290858699</v>
      </c>
      <c r="U99" s="241">
        <v>-0.25623268698060903</v>
      </c>
    </row>
    <row r="100" spans="1:21" x14ac:dyDescent="0.25">
      <c r="A100" s="184">
        <v>43983</v>
      </c>
      <c r="B100" s="232">
        <v>115</v>
      </c>
      <c r="C100" s="190">
        <v>193</v>
      </c>
      <c r="D100" s="190">
        <v>98</v>
      </c>
      <c r="E100" s="190">
        <v>44</v>
      </c>
      <c r="F100" s="233">
        <v>1889</v>
      </c>
      <c r="G100" s="190">
        <v>140.80000000000001</v>
      </c>
      <c r="H100" s="190">
        <v>228.8</v>
      </c>
      <c r="I100" s="190">
        <v>170.5</v>
      </c>
      <c r="J100" s="190">
        <v>1083.5</v>
      </c>
      <c r="K100" s="190">
        <v>2077.9</v>
      </c>
      <c r="L100" s="232">
        <v>-25.8</v>
      </c>
      <c r="M100" s="190">
        <v>-35.799999999999997</v>
      </c>
      <c r="N100" s="190">
        <v>-72.5</v>
      </c>
      <c r="O100" s="190">
        <v>-1039.5</v>
      </c>
      <c r="P100" s="233">
        <v>-188.9</v>
      </c>
      <c r="Q100" s="192">
        <v>-0.18323863636363599</v>
      </c>
      <c r="R100" s="192">
        <v>-0.15646853146853201</v>
      </c>
      <c r="S100" s="192">
        <v>-0.42521994134897401</v>
      </c>
      <c r="T100" s="192">
        <v>-0.95939086294416198</v>
      </c>
      <c r="U100" s="241">
        <v>-9.0909090909090995E-2</v>
      </c>
    </row>
    <row r="101" spans="1:21" x14ac:dyDescent="0.25">
      <c r="A101" s="184">
        <v>44013</v>
      </c>
      <c r="B101" s="232">
        <v>129</v>
      </c>
      <c r="C101" s="190">
        <v>233</v>
      </c>
      <c r="D101" s="190">
        <v>104</v>
      </c>
      <c r="E101" s="190">
        <v>115</v>
      </c>
      <c r="F101" s="233">
        <v>2114</v>
      </c>
      <c r="G101" s="190">
        <v>108</v>
      </c>
      <c r="H101" s="190">
        <v>226</v>
      </c>
      <c r="I101" s="190">
        <v>179</v>
      </c>
      <c r="J101" s="190">
        <v>1291</v>
      </c>
      <c r="K101" s="190">
        <v>2132</v>
      </c>
      <c r="L101" s="232">
        <v>21</v>
      </c>
      <c r="M101" s="190">
        <v>7</v>
      </c>
      <c r="N101" s="190">
        <v>-75</v>
      </c>
      <c r="O101" s="190">
        <v>-1176</v>
      </c>
      <c r="P101" s="233">
        <v>-18</v>
      </c>
      <c r="Q101" s="192">
        <v>0.194444444444444</v>
      </c>
      <c r="R101" s="192">
        <v>3.09734513274336E-2</v>
      </c>
      <c r="S101" s="192">
        <v>-0.41899441340782101</v>
      </c>
      <c r="T101" s="192">
        <v>-0.91092176607281194</v>
      </c>
      <c r="U101" s="241">
        <v>-8.4427767354596592E-3</v>
      </c>
    </row>
    <row r="102" spans="1:21" x14ac:dyDescent="0.25">
      <c r="A102" s="184">
        <v>44044</v>
      </c>
      <c r="B102" s="232">
        <v>137</v>
      </c>
      <c r="C102" s="190">
        <v>170</v>
      </c>
      <c r="D102" s="190">
        <v>105</v>
      </c>
      <c r="E102" s="190">
        <v>364</v>
      </c>
      <c r="F102" s="233">
        <v>1874</v>
      </c>
      <c r="G102" s="190">
        <v>116.19047619047601</v>
      </c>
      <c r="H102" s="190">
        <v>182.857142857143</v>
      </c>
      <c r="I102" s="190">
        <v>141.90476190476201</v>
      </c>
      <c r="J102" s="190">
        <v>1054.2857142857099</v>
      </c>
      <c r="K102" s="190">
        <v>1813.3333333333301</v>
      </c>
      <c r="L102" s="232">
        <v>20.8095238095238</v>
      </c>
      <c r="M102" s="190">
        <v>-12.857142857142801</v>
      </c>
      <c r="N102" s="190">
        <v>-36.904761904761898</v>
      </c>
      <c r="O102" s="190">
        <v>-690.28571428571399</v>
      </c>
      <c r="P102" s="233">
        <v>60.6666666666667</v>
      </c>
      <c r="Q102" s="192">
        <v>0.179098360655738</v>
      </c>
      <c r="R102" s="192">
        <v>-7.0312499999999903E-2</v>
      </c>
      <c r="S102" s="192">
        <v>-0.26006711409395999</v>
      </c>
      <c r="T102" s="192">
        <v>-0.654742547425474</v>
      </c>
      <c r="U102" s="241">
        <v>3.3455882352941203E-2</v>
      </c>
    </row>
    <row r="103" spans="1:21" x14ac:dyDescent="0.25">
      <c r="A103" s="184">
        <v>44075</v>
      </c>
      <c r="B103" s="232">
        <v>117</v>
      </c>
      <c r="C103" s="190">
        <v>249</v>
      </c>
      <c r="D103" s="190">
        <v>128</v>
      </c>
      <c r="E103" s="190">
        <v>652</v>
      </c>
      <c r="F103" s="233">
        <v>2041</v>
      </c>
      <c r="G103" s="190">
        <v>117.333333333333</v>
      </c>
      <c r="H103" s="190">
        <v>222.09523809523799</v>
      </c>
      <c r="I103" s="190">
        <v>141.42857142857099</v>
      </c>
      <c r="J103" s="190">
        <v>1106.2857142857099</v>
      </c>
      <c r="K103" s="190">
        <v>1908.7619047619</v>
      </c>
      <c r="L103" s="232">
        <v>-0.33333333333334297</v>
      </c>
      <c r="M103" s="190">
        <v>26.904761904761902</v>
      </c>
      <c r="N103" s="190">
        <v>-13.4285714285714</v>
      </c>
      <c r="O103" s="190">
        <v>-454.28571428571399</v>
      </c>
      <c r="P103" s="233">
        <v>132.23809523809501</v>
      </c>
      <c r="Q103" s="192">
        <v>-2.8409090909091699E-3</v>
      </c>
      <c r="R103" s="192">
        <v>0.121140651801029</v>
      </c>
      <c r="S103" s="192">
        <v>-9.4949494949495006E-2</v>
      </c>
      <c r="T103" s="192">
        <v>-0.41064049586776902</v>
      </c>
      <c r="U103" s="241">
        <v>6.9279513022652395E-2</v>
      </c>
    </row>
    <row r="104" spans="1:21" x14ac:dyDescent="0.25">
      <c r="A104" s="184">
        <v>44105</v>
      </c>
      <c r="B104" s="232">
        <v>126</v>
      </c>
      <c r="C104" s="190">
        <v>229</v>
      </c>
      <c r="D104" s="190">
        <v>132</v>
      </c>
      <c r="E104" s="190">
        <v>822</v>
      </c>
      <c r="F104" s="233">
        <v>2118</v>
      </c>
      <c r="G104" s="190">
        <v>114.782608695652</v>
      </c>
      <c r="H104" s="190">
        <v>233.39130434782601</v>
      </c>
      <c r="I104" s="190">
        <v>149.21739130434801</v>
      </c>
      <c r="J104" s="190">
        <v>1176.52173913043</v>
      </c>
      <c r="K104" s="190">
        <v>1948.4347826087001</v>
      </c>
      <c r="L104" s="232">
        <v>11.2173913043478</v>
      </c>
      <c r="M104" s="190">
        <v>-4.3913043478260896</v>
      </c>
      <c r="N104" s="190">
        <v>-17.2173913043478</v>
      </c>
      <c r="O104" s="190">
        <v>-354.52173913043498</v>
      </c>
      <c r="P104" s="233">
        <v>169.565217391304</v>
      </c>
      <c r="Q104" s="192">
        <v>9.7727272727272704E-2</v>
      </c>
      <c r="R104" s="192">
        <v>-1.88152011922504E-2</v>
      </c>
      <c r="S104" s="192">
        <v>-0.115384615384615</v>
      </c>
      <c r="T104" s="192">
        <v>-0.30133037694013298</v>
      </c>
      <c r="U104" s="241">
        <v>8.7026375686169499E-2</v>
      </c>
    </row>
    <row r="105" spans="1:21" x14ac:dyDescent="0.25">
      <c r="A105" s="184">
        <v>44136</v>
      </c>
      <c r="B105" s="232">
        <v>108</v>
      </c>
      <c r="C105" s="190">
        <v>226</v>
      </c>
      <c r="D105" s="190">
        <v>163</v>
      </c>
      <c r="E105" s="190">
        <v>877</v>
      </c>
      <c r="F105" s="233">
        <v>2067</v>
      </c>
      <c r="G105" s="190">
        <v>127</v>
      </c>
      <c r="H105" s="190">
        <v>239</v>
      </c>
      <c r="I105" s="190">
        <v>137</v>
      </c>
      <c r="J105" s="190">
        <v>1174</v>
      </c>
      <c r="K105" s="190">
        <v>1712</v>
      </c>
      <c r="L105" s="232">
        <v>-19</v>
      </c>
      <c r="M105" s="190">
        <v>-13</v>
      </c>
      <c r="N105" s="190">
        <v>26</v>
      </c>
      <c r="O105" s="190">
        <v>-297</v>
      </c>
      <c r="P105" s="233">
        <v>355</v>
      </c>
      <c r="Q105" s="192">
        <v>-0.14960629921259799</v>
      </c>
      <c r="R105" s="192">
        <v>-5.4393305439330498E-2</v>
      </c>
      <c r="S105" s="192">
        <v>0.18978102189780999</v>
      </c>
      <c r="T105" s="192">
        <v>-0.25298126064735899</v>
      </c>
      <c r="U105" s="241">
        <v>0.207359813084112</v>
      </c>
    </row>
    <row r="106" spans="1:21" x14ac:dyDescent="0.25">
      <c r="A106" s="184">
        <v>44166</v>
      </c>
      <c r="B106" s="232">
        <v>105</v>
      </c>
      <c r="C106" s="190">
        <v>232</v>
      </c>
      <c r="D106" s="190">
        <v>200</v>
      </c>
      <c r="E106" s="190">
        <v>868</v>
      </c>
      <c r="F106" s="233">
        <v>2000</v>
      </c>
      <c r="G106" s="190">
        <v>120.75</v>
      </c>
      <c r="H106" s="190">
        <v>190.05</v>
      </c>
      <c r="I106" s="190">
        <v>142.80000000000001</v>
      </c>
      <c r="J106" s="190">
        <v>1157.0999999999999</v>
      </c>
      <c r="K106" s="190">
        <v>1869</v>
      </c>
      <c r="L106" s="232">
        <v>-15.75</v>
      </c>
      <c r="M106" s="190">
        <v>41.95</v>
      </c>
      <c r="N106" s="190">
        <v>57.2</v>
      </c>
      <c r="O106" s="190">
        <v>-289.10000000000002</v>
      </c>
      <c r="P106" s="233">
        <v>131</v>
      </c>
      <c r="Q106" s="192">
        <v>-0.13043478260869601</v>
      </c>
      <c r="R106" s="192">
        <v>0.220731386477243</v>
      </c>
      <c r="S106" s="192">
        <v>0.40056022408963599</v>
      </c>
      <c r="T106" s="192">
        <v>-0.249848759830611</v>
      </c>
      <c r="U106" s="241">
        <v>7.0090957731407194E-2</v>
      </c>
    </row>
    <row r="107" spans="1:21" x14ac:dyDescent="0.25">
      <c r="A107" s="3" t="s">
        <v>87</v>
      </c>
      <c r="B107" s="232"/>
      <c r="C107" s="190"/>
      <c r="D107" s="190"/>
      <c r="E107" s="190"/>
      <c r="F107" s="233"/>
      <c r="G107" s="190"/>
      <c r="H107" s="190"/>
      <c r="I107" s="190"/>
      <c r="J107" s="190"/>
      <c r="K107" s="190"/>
      <c r="L107" s="232"/>
      <c r="M107" s="190"/>
      <c r="N107" s="190"/>
      <c r="O107" s="190"/>
      <c r="P107" s="233"/>
      <c r="Q107" s="192"/>
      <c r="R107" s="192"/>
      <c r="S107" s="192"/>
      <c r="T107" s="192"/>
      <c r="U107" s="241"/>
    </row>
    <row r="108" spans="1:21" x14ac:dyDescent="0.25">
      <c r="A108" s="184">
        <v>43466</v>
      </c>
      <c r="B108" s="232">
        <v>642</v>
      </c>
      <c r="C108" s="190">
        <v>544</v>
      </c>
      <c r="D108" s="190">
        <v>343</v>
      </c>
      <c r="E108" s="190">
        <v>255</v>
      </c>
      <c r="F108" s="233">
        <v>1064</v>
      </c>
      <c r="G108" s="190">
        <v>642</v>
      </c>
      <c r="H108" s="190">
        <v>544</v>
      </c>
      <c r="I108" s="190">
        <v>343</v>
      </c>
      <c r="J108" s="190">
        <v>255</v>
      </c>
      <c r="K108" s="190">
        <v>1064</v>
      </c>
      <c r="L108" s="232">
        <v>0</v>
      </c>
      <c r="M108" s="190">
        <v>0</v>
      </c>
      <c r="N108" s="190">
        <v>0</v>
      </c>
      <c r="O108" s="190">
        <v>0</v>
      </c>
      <c r="P108" s="233">
        <v>0</v>
      </c>
      <c r="Q108" s="192">
        <v>0</v>
      </c>
      <c r="R108" s="192">
        <v>0</v>
      </c>
      <c r="S108" s="192">
        <v>0</v>
      </c>
      <c r="T108" s="192">
        <v>0</v>
      </c>
      <c r="U108" s="241">
        <v>0</v>
      </c>
    </row>
    <row r="109" spans="1:21" x14ac:dyDescent="0.25">
      <c r="A109" s="184">
        <v>43497</v>
      </c>
      <c r="B109" s="232">
        <v>500</v>
      </c>
      <c r="C109" s="190">
        <v>536</v>
      </c>
      <c r="D109" s="190">
        <v>301</v>
      </c>
      <c r="E109" s="190">
        <v>254</v>
      </c>
      <c r="F109" s="233">
        <v>1074</v>
      </c>
      <c r="G109" s="190">
        <v>500</v>
      </c>
      <c r="H109" s="190">
        <v>536</v>
      </c>
      <c r="I109" s="190">
        <v>301</v>
      </c>
      <c r="J109" s="190">
        <v>254</v>
      </c>
      <c r="K109" s="190">
        <v>1074</v>
      </c>
      <c r="L109" s="232">
        <v>0</v>
      </c>
      <c r="M109" s="190">
        <v>0</v>
      </c>
      <c r="N109" s="190">
        <v>0</v>
      </c>
      <c r="O109" s="190">
        <v>0</v>
      </c>
      <c r="P109" s="233">
        <v>0</v>
      </c>
      <c r="Q109" s="192">
        <v>0</v>
      </c>
      <c r="R109" s="192">
        <v>0</v>
      </c>
      <c r="S109" s="192">
        <v>0</v>
      </c>
      <c r="T109" s="192">
        <v>0</v>
      </c>
      <c r="U109" s="241">
        <v>0</v>
      </c>
    </row>
    <row r="110" spans="1:21" x14ac:dyDescent="0.25">
      <c r="A110" s="184">
        <v>43525</v>
      </c>
      <c r="B110" s="232">
        <v>570</v>
      </c>
      <c r="C110" s="190">
        <v>529</v>
      </c>
      <c r="D110" s="190">
        <v>293</v>
      </c>
      <c r="E110" s="190">
        <v>282</v>
      </c>
      <c r="F110" s="233">
        <v>1119</v>
      </c>
      <c r="G110" s="190">
        <v>570</v>
      </c>
      <c r="H110" s="190">
        <v>529</v>
      </c>
      <c r="I110" s="190">
        <v>293</v>
      </c>
      <c r="J110" s="190">
        <v>282</v>
      </c>
      <c r="K110" s="190">
        <v>1119</v>
      </c>
      <c r="L110" s="232">
        <v>0</v>
      </c>
      <c r="M110" s="190">
        <v>0</v>
      </c>
      <c r="N110" s="190">
        <v>0</v>
      </c>
      <c r="O110" s="190">
        <v>0</v>
      </c>
      <c r="P110" s="233">
        <v>0</v>
      </c>
      <c r="Q110" s="192">
        <v>0</v>
      </c>
      <c r="R110" s="192">
        <v>0</v>
      </c>
      <c r="S110" s="192">
        <v>0</v>
      </c>
      <c r="T110" s="192">
        <v>0</v>
      </c>
      <c r="U110" s="241">
        <v>0</v>
      </c>
    </row>
    <row r="111" spans="1:21" x14ac:dyDescent="0.25">
      <c r="A111" s="184">
        <v>43556</v>
      </c>
      <c r="B111" s="232">
        <v>535</v>
      </c>
      <c r="C111" s="190">
        <v>568</v>
      </c>
      <c r="D111" s="190">
        <v>266</v>
      </c>
      <c r="E111" s="190">
        <v>265</v>
      </c>
      <c r="F111" s="233">
        <v>1114</v>
      </c>
      <c r="G111" s="190">
        <v>535</v>
      </c>
      <c r="H111" s="190">
        <v>568</v>
      </c>
      <c r="I111" s="190">
        <v>266</v>
      </c>
      <c r="J111" s="190">
        <v>265</v>
      </c>
      <c r="K111" s="190">
        <v>1114</v>
      </c>
      <c r="L111" s="232">
        <v>0</v>
      </c>
      <c r="M111" s="190">
        <v>0</v>
      </c>
      <c r="N111" s="190">
        <v>0</v>
      </c>
      <c r="O111" s="190">
        <v>0</v>
      </c>
      <c r="P111" s="233">
        <v>0</v>
      </c>
      <c r="Q111" s="192">
        <v>0</v>
      </c>
      <c r="R111" s="192">
        <v>0</v>
      </c>
      <c r="S111" s="192">
        <v>0</v>
      </c>
      <c r="T111" s="192">
        <v>0</v>
      </c>
      <c r="U111" s="241">
        <v>0</v>
      </c>
    </row>
    <row r="112" spans="1:21" x14ac:dyDescent="0.25">
      <c r="A112" s="184">
        <v>43586</v>
      </c>
      <c r="B112" s="232">
        <v>570</v>
      </c>
      <c r="C112" s="190">
        <v>606</v>
      </c>
      <c r="D112" s="190">
        <v>369</v>
      </c>
      <c r="E112" s="190">
        <v>264</v>
      </c>
      <c r="F112" s="233">
        <v>1118</v>
      </c>
      <c r="G112" s="190">
        <v>570</v>
      </c>
      <c r="H112" s="190">
        <v>606</v>
      </c>
      <c r="I112" s="190">
        <v>369</v>
      </c>
      <c r="J112" s="190">
        <v>264</v>
      </c>
      <c r="K112" s="190">
        <v>1118</v>
      </c>
      <c r="L112" s="232">
        <v>0</v>
      </c>
      <c r="M112" s="190">
        <v>0</v>
      </c>
      <c r="N112" s="190">
        <v>0</v>
      </c>
      <c r="O112" s="190">
        <v>0</v>
      </c>
      <c r="P112" s="233">
        <v>0</v>
      </c>
      <c r="Q112" s="192">
        <v>0</v>
      </c>
      <c r="R112" s="192">
        <v>0</v>
      </c>
      <c r="S112" s="192">
        <v>0</v>
      </c>
      <c r="T112" s="192">
        <v>0</v>
      </c>
      <c r="U112" s="241">
        <v>0</v>
      </c>
    </row>
    <row r="113" spans="1:21" x14ac:dyDescent="0.25">
      <c r="A113" s="184">
        <v>43617</v>
      </c>
      <c r="B113" s="232">
        <v>598</v>
      </c>
      <c r="C113" s="190">
        <v>556</v>
      </c>
      <c r="D113" s="190">
        <v>322</v>
      </c>
      <c r="E113" s="190">
        <v>280</v>
      </c>
      <c r="F113" s="233">
        <v>1128</v>
      </c>
      <c r="G113" s="190">
        <v>598</v>
      </c>
      <c r="H113" s="190">
        <v>556</v>
      </c>
      <c r="I113" s="190">
        <v>322</v>
      </c>
      <c r="J113" s="190">
        <v>280</v>
      </c>
      <c r="K113" s="190">
        <v>1128</v>
      </c>
      <c r="L113" s="232">
        <v>0</v>
      </c>
      <c r="M113" s="190">
        <v>0</v>
      </c>
      <c r="N113" s="190">
        <v>0</v>
      </c>
      <c r="O113" s="190">
        <v>0</v>
      </c>
      <c r="P113" s="233">
        <v>0</v>
      </c>
      <c r="Q113" s="192">
        <v>0</v>
      </c>
      <c r="R113" s="192">
        <v>0</v>
      </c>
      <c r="S113" s="192">
        <v>0</v>
      </c>
      <c r="T113" s="192">
        <v>0</v>
      </c>
      <c r="U113" s="241">
        <v>0</v>
      </c>
    </row>
    <row r="114" spans="1:21" x14ac:dyDescent="0.25">
      <c r="A114" s="184">
        <v>43647</v>
      </c>
      <c r="B114" s="232">
        <v>640</v>
      </c>
      <c r="C114" s="190">
        <v>638</v>
      </c>
      <c r="D114" s="190">
        <v>339</v>
      </c>
      <c r="E114" s="190">
        <v>299</v>
      </c>
      <c r="F114" s="233">
        <v>1241</v>
      </c>
      <c r="G114" s="190">
        <v>640</v>
      </c>
      <c r="H114" s="190">
        <v>638</v>
      </c>
      <c r="I114" s="190">
        <v>339</v>
      </c>
      <c r="J114" s="190">
        <v>299</v>
      </c>
      <c r="K114" s="190">
        <v>1241</v>
      </c>
      <c r="L114" s="232">
        <v>0</v>
      </c>
      <c r="M114" s="190">
        <v>0</v>
      </c>
      <c r="N114" s="190">
        <v>0</v>
      </c>
      <c r="O114" s="190">
        <v>0</v>
      </c>
      <c r="P114" s="233">
        <v>0</v>
      </c>
      <c r="Q114" s="192">
        <v>0</v>
      </c>
      <c r="R114" s="192">
        <v>0</v>
      </c>
      <c r="S114" s="192">
        <v>0</v>
      </c>
      <c r="T114" s="192">
        <v>0</v>
      </c>
      <c r="U114" s="241">
        <v>0</v>
      </c>
    </row>
    <row r="115" spans="1:21" x14ac:dyDescent="0.25">
      <c r="A115" s="184">
        <v>43678</v>
      </c>
      <c r="B115" s="232">
        <v>601</v>
      </c>
      <c r="C115" s="190">
        <v>521</v>
      </c>
      <c r="D115" s="190">
        <v>313</v>
      </c>
      <c r="E115" s="190">
        <v>361</v>
      </c>
      <c r="F115" s="233">
        <v>1155</v>
      </c>
      <c r="G115" s="190">
        <v>601</v>
      </c>
      <c r="H115" s="190">
        <v>521</v>
      </c>
      <c r="I115" s="190">
        <v>313</v>
      </c>
      <c r="J115" s="190">
        <v>361</v>
      </c>
      <c r="K115" s="190">
        <v>1155</v>
      </c>
      <c r="L115" s="232">
        <v>0</v>
      </c>
      <c r="M115" s="190">
        <v>0</v>
      </c>
      <c r="N115" s="190">
        <v>0</v>
      </c>
      <c r="O115" s="190">
        <v>0</v>
      </c>
      <c r="P115" s="233">
        <v>0</v>
      </c>
      <c r="Q115" s="192">
        <v>0</v>
      </c>
      <c r="R115" s="192">
        <v>0</v>
      </c>
      <c r="S115" s="192">
        <v>0</v>
      </c>
      <c r="T115" s="192">
        <v>0</v>
      </c>
      <c r="U115" s="241">
        <v>0</v>
      </c>
    </row>
    <row r="116" spans="1:21" x14ac:dyDescent="0.25">
      <c r="A116" s="184">
        <v>43709</v>
      </c>
      <c r="B116" s="232">
        <v>577</v>
      </c>
      <c r="C116" s="190">
        <v>572</v>
      </c>
      <c r="D116" s="190">
        <v>329</v>
      </c>
      <c r="E116" s="190">
        <v>386</v>
      </c>
      <c r="F116" s="233">
        <v>1189</v>
      </c>
      <c r="G116" s="190">
        <v>577</v>
      </c>
      <c r="H116" s="190">
        <v>572</v>
      </c>
      <c r="I116" s="190">
        <v>329</v>
      </c>
      <c r="J116" s="190">
        <v>386</v>
      </c>
      <c r="K116" s="190">
        <v>1189</v>
      </c>
      <c r="L116" s="232">
        <v>0</v>
      </c>
      <c r="M116" s="190">
        <v>0</v>
      </c>
      <c r="N116" s="190">
        <v>0</v>
      </c>
      <c r="O116" s="190">
        <v>0</v>
      </c>
      <c r="P116" s="233">
        <v>0</v>
      </c>
      <c r="Q116" s="192">
        <v>0</v>
      </c>
      <c r="R116" s="192">
        <v>0</v>
      </c>
      <c r="S116" s="192">
        <v>0</v>
      </c>
      <c r="T116" s="192">
        <v>0</v>
      </c>
      <c r="U116" s="241">
        <v>0</v>
      </c>
    </row>
    <row r="117" spans="1:21" x14ac:dyDescent="0.25">
      <c r="A117" s="184">
        <v>43739</v>
      </c>
      <c r="B117" s="232">
        <v>614</v>
      </c>
      <c r="C117" s="190">
        <v>616</v>
      </c>
      <c r="D117" s="190">
        <v>362</v>
      </c>
      <c r="E117" s="190">
        <v>414</v>
      </c>
      <c r="F117" s="233">
        <v>1305</v>
      </c>
      <c r="G117" s="190">
        <v>614</v>
      </c>
      <c r="H117" s="190">
        <v>616</v>
      </c>
      <c r="I117" s="190">
        <v>362</v>
      </c>
      <c r="J117" s="190">
        <v>414</v>
      </c>
      <c r="K117" s="190">
        <v>1305</v>
      </c>
      <c r="L117" s="232">
        <v>0</v>
      </c>
      <c r="M117" s="190">
        <v>0</v>
      </c>
      <c r="N117" s="190">
        <v>0</v>
      </c>
      <c r="O117" s="190">
        <v>0</v>
      </c>
      <c r="P117" s="233">
        <v>0</v>
      </c>
      <c r="Q117" s="192">
        <v>0</v>
      </c>
      <c r="R117" s="192">
        <v>0</v>
      </c>
      <c r="S117" s="192">
        <v>0</v>
      </c>
      <c r="T117" s="192">
        <v>0</v>
      </c>
      <c r="U117" s="241">
        <v>0</v>
      </c>
    </row>
    <row r="118" spans="1:21" x14ac:dyDescent="0.25">
      <c r="A118" s="184">
        <v>43770</v>
      </c>
      <c r="B118" s="232">
        <v>577</v>
      </c>
      <c r="C118" s="190">
        <v>570</v>
      </c>
      <c r="D118" s="190">
        <v>359</v>
      </c>
      <c r="E118" s="190">
        <v>410</v>
      </c>
      <c r="F118" s="233">
        <v>1177</v>
      </c>
      <c r="G118" s="190">
        <v>577</v>
      </c>
      <c r="H118" s="190">
        <v>570</v>
      </c>
      <c r="I118" s="190">
        <v>359</v>
      </c>
      <c r="J118" s="190">
        <v>410</v>
      </c>
      <c r="K118" s="190">
        <v>1177</v>
      </c>
      <c r="L118" s="232">
        <v>0</v>
      </c>
      <c r="M118" s="190">
        <v>0</v>
      </c>
      <c r="N118" s="190">
        <v>0</v>
      </c>
      <c r="O118" s="190">
        <v>0</v>
      </c>
      <c r="P118" s="233">
        <v>0</v>
      </c>
      <c r="Q118" s="192">
        <v>0</v>
      </c>
      <c r="R118" s="192">
        <v>0</v>
      </c>
      <c r="S118" s="192">
        <v>0</v>
      </c>
      <c r="T118" s="192">
        <v>0</v>
      </c>
      <c r="U118" s="241">
        <v>0</v>
      </c>
    </row>
    <row r="119" spans="1:21" x14ac:dyDescent="0.25">
      <c r="A119" s="184">
        <v>43800</v>
      </c>
      <c r="B119" s="232">
        <v>495</v>
      </c>
      <c r="C119" s="190">
        <v>538</v>
      </c>
      <c r="D119" s="190">
        <v>308</v>
      </c>
      <c r="E119" s="190">
        <v>375</v>
      </c>
      <c r="F119" s="233">
        <v>1091</v>
      </c>
      <c r="G119" s="190">
        <v>495</v>
      </c>
      <c r="H119" s="190">
        <v>538</v>
      </c>
      <c r="I119" s="190">
        <v>308</v>
      </c>
      <c r="J119" s="190">
        <v>375</v>
      </c>
      <c r="K119" s="190">
        <v>1091</v>
      </c>
      <c r="L119" s="232">
        <v>0</v>
      </c>
      <c r="M119" s="190">
        <v>0</v>
      </c>
      <c r="N119" s="190">
        <v>0</v>
      </c>
      <c r="O119" s="190">
        <v>0</v>
      </c>
      <c r="P119" s="233">
        <v>0</v>
      </c>
      <c r="Q119" s="192">
        <v>0</v>
      </c>
      <c r="R119" s="192">
        <v>0</v>
      </c>
      <c r="S119" s="192">
        <v>0</v>
      </c>
      <c r="T119" s="192">
        <v>0</v>
      </c>
      <c r="U119" s="241">
        <v>0</v>
      </c>
    </row>
    <row r="120" spans="1:21" x14ac:dyDescent="0.25">
      <c r="A120" s="184">
        <v>43831</v>
      </c>
      <c r="B120" s="232">
        <v>609</v>
      </c>
      <c r="C120" s="190">
        <v>612</v>
      </c>
      <c r="D120" s="190">
        <v>350</v>
      </c>
      <c r="E120" s="190">
        <v>440</v>
      </c>
      <c r="F120" s="233">
        <v>1162</v>
      </c>
      <c r="G120" s="190">
        <v>642</v>
      </c>
      <c r="H120" s="190">
        <v>544</v>
      </c>
      <c r="I120" s="190">
        <v>343</v>
      </c>
      <c r="J120" s="190">
        <v>255</v>
      </c>
      <c r="K120" s="190">
        <v>1064</v>
      </c>
      <c r="L120" s="232">
        <v>-33</v>
      </c>
      <c r="M120" s="190">
        <v>68</v>
      </c>
      <c r="N120" s="190">
        <v>7</v>
      </c>
      <c r="O120" s="190">
        <v>185</v>
      </c>
      <c r="P120" s="233">
        <v>98</v>
      </c>
      <c r="Q120" s="192">
        <v>-5.1401869158878503E-2</v>
      </c>
      <c r="R120" s="192">
        <v>0.125</v>
      </c>
      <c r="S120" s="192">
        <v>2.04081632653061E-2</v>
      </c>
      <c r="T120" s="192">
        <v>0.72549019607843102</v>
      </c>
      <c r="U120" s="241">
        <v>9.2105263157894704E-2</v>
      </c>
    </row>
    <row r="121" spans="1:21" x14ac:dyDescent="0.25">
      <c r="A121" s="184">
        <v>43862</v>
      </c>
      <c r="B121" s="232">
        <v>558</v>
      </c>
      <c r="C121" s="190">
        <v>568</v>
      </c>
      <c r="D121" s="190">
        <v>313</v>
      </c>
      <c r="E121" s="190">
        <v>383</v>
      </c>
      <c r="F121" s="233">
        <v>1099</v>
      </c>
      <c r="G121" s="190">
        <v>500</v>
      </c>
      <c r="H121" s="190">
        <v>536</v>
      </c>
      <c r="I121" s="190">
        <v>301</v>
      </c>
      <c r="J121" s="190">
        <v>254</v>
      </c>
      <c r="K121" s="190">
        <v>1074</v>
      </c>
      <c r="L121" s="232">
        <v>58</v>
      </c>
      <c r="M121" s="190">
        <v>32</v>
      </c>
      <c r="N121" s="190">
        <v>12</v>
      </c>
      <c r="O121" s="190">
        <v>129</v>
      </c>
      <c r="P121" s="233">
        <v>25</v>
      </c>
      <c r="Q121" s="192">
        <v>0.11600000000000001</v>
      </c>
      <c r="R121" s="192">
        <v>5.9701492537313397E-2</v>
      </c>
      <c r="S121" s="192">
        <v>3.9867109634551499E-2</v>
      </c>
      <c r="T121" s="192">
        <v>0.50787401574803104</v>
      </c>
      <c r="U121" s="241">
        <v>2.3277467411545599E-2</v>
      </c>
    </row>
    <row r="122" spans="1:21" x14ac:dyDescent="0.25">
      <c r="A122" s="184">
        <v>43891</v>
      </c>
      <c r="B122" s="232">
        <v>545</v>
      </c>
      <c r="C122" s="190">
        <v>595</v>
      </c>
      <c r="D122" s="190">
        <v>324</v>
      </c>
      <c r="E122" s="190">
        <v>435</v>
      </c>
      <c r="F122" s="233">
        <v>1169</v>
      </c>
      <c r="G122" s="190">
        <v>597.142857142857</v>
      </c>
      <c r="H122" s="190">
        <v>554.19047619047603</v>
      </c>
      <c r="I122" s="190">
        <v>306.95238095238102</v>
      </c>
      <c r="J122" s="190">
        <v>295.42857142857099</v>
      </c>
      <c r="K122" s="190">
        <v>1172.2857142857099</v>
      </c>
      <c r="L122" s="232">
        <v>-52.142857142857203</v>
      </c>
      <c r="M122" s="190">
        <v>40.809523809523697</v>
      </c>
      <c r="N122" s="190">
        <v>17.047619047619001</v>
      </c>
      <c r="O122" s="190">
        <v>139.57142857142901</v>
      </c>
      <c r="P122" s="233">
        <v>-3.2857142857144499</v>
      </c>
      <c r="Q122" s="192">
        <v>-8.7320574162679507E-2</v>
      </c>
      <c r="R122" s="192">
        <v>7.3638082144698302E-2</v>
      </c>
      <c r="S122" s="192">
        <v>5.5538318336953101E-2</v>
      </c>
      <c r="T122" s="192">
        <v>0.47243713733075399</v>
      </c>
      <c r="U122" s="241">
        <v>-2.8028271996101799E-3</v>
      </c>
    </row>
    <row r="123" spans="1:21" x14ac:dyDescent="0.25">
      <c r="A123" s="184">
        <v>43922</v>
      </c>
      <c r="B123" s="232">
        <v>488</v>
      </c>
      <c r="C123" s="190">
        <v>230</v>
      </c>
      <c r="D123" s="190">
        <v>150</v>
      </c>
      <c r="E123" s="190">
        <v>55</v>
      </c>
      <c r="F123" s="233">
        <v>464</v>
      </c>
      <c r="G123" s="190">
        <v>535</v>
      </c>
      <c r="H123" s="190">
        <v>568</v>
      </c>
      <c r="I123" s="190">
        <v>266</v>
      </c>
      <c r="J123" s="190">
        <v>265</v>
      </c>
      <c r="K123" s="190">
        <v>1114</v>
      </c>
      <c r="L123" s="232">
        <v>-47</v>
      </c>
      <c r="M123" s="190">
        <v>-338</v>
      </c>
      <c r="N123" s="190">
        <v>-116</v>
      </c>
      <c r="O123" s="190">
        <v>-210</v>
      </c>
      <c r="P123" s="233">
        <v>-650</v>
      </c>
      <c r="Q123" s="192">
        <v>-8.7850467289719597E-2</v>
      </c>
      <c r="R123" s="192">
        <v>-0.59507042253521103</v>
      </c>
      <c r="S123" s="192">
        <v>-0.43609022556390997</v>
      </c>
      <c r="T123" s="192">
        <v>-0.79245283018867896</v>
      </c>
      <c r="U123" s="241">
        <v>-0.58348294434470405</v>
      </c>
    </row>
    <row r="124" spans="1:21" x14ac:dyDescent="0.25">
      <c r="A124" s="184">
        <v>43952</v>
      </c>
      <c r="B124" s="232">
        <v>555</v>
      </c>
      <c r="C124" s="190">
        <v>206</v>
      </c>
      <c r="D124" s="190">
        <v>138</v>
      </c>
      <c r="E124" s="190">
        <v>91</v>
      </c>
      <c r="F124" s="233">
        <v>569</v>
      </c>
      <c r="G124" s="190">
        <v>515.71428571428601</v>
      </c>
      <c r="H124" s="190">
        <v>548.28571428571399</v>
      </c>
      <c r="I124" s="190">
        <v>333.857142857143</v>
      </c>
      <c r="J124" s="190">
        <v>238.857142857143</v>
      </c>
      <c r="K124" s="190">
        <v>1011.52380952381</v>
      </c>
      <c r="L124" s="232">
        <v>39.285714285714299</v>
      </c>
      <c r="M124" s="190">
        <v>-342.28571428571399</v>
      </c>
      <c r="N124" s="190">
        <v>-195.857142857143</v>
      </c>
      <c r="O124" s="190">
        <v>-147.857142857143</v>
      </c>
      <c r="P124" s="233">
        <v>-442.52380952380997</v>
      </c>
      <c r="Q124" s="192">
        <v>7.6177285318559704E-2</v>
      </c>
      <c r="R124" s="192">
        <v>-0.62428348097967701</v>
      </c>
      <c r="S124" s="192">
        <v>-0.58664955070603297</v>
      </c>
      <c r="T124" s="192">
        <v>-0.61901913875598102</v>
      </c>
      <c r="U124" s="241">
        <v>-0.43748234629507599</v>
      </c>
    </row>
    <row r="125" spans="1:21" x14ac:dyDescent="0.25">
      <c r="A125" s="184">
        <v>43983</v>
      </c>
      <c r="B125" s="232">
        <v>682</v>
      </c>
      <c r="C125" s="190">
        <v>322</v>
      </c>
      <c r="D125" s="190">
        <v>243</v>
      </c>
      <c r="E125" s="190">
        <v>196</v>
      </c>
      <c r="F125" s="233">
        <v>945</v>
      </c>
      <c r="G125" s="190">
        <v>657.8</v>
      </c>
      <c r="H125" s="190">
        <v>611.6</v>
      </c>
      <c r="I125" s="190">
        <v>354.2</v>
      </c>
      <c r="J125" s="190">
        <v>308</v>
      </c>
      <c r="K125" s="190">
        <v>1240.8</v>
      </c>
      <c r="L125" s="232">
        <v>24.1999999999999</v>
      </c>
      <c r="M125" s="190">
        <v>-289.60000000000002</v>
      </c>
      <c r="N125" s="190">
        <v>-111.2</v>
      </c>
      <c r="O125" s="190">
        <v>-112</v>
      </c>
      <c r="P125" s="233">
        <v>-295.8</v>
      </c>
      <c r="Q125" s="192">
        <v>3.6789297658862803E-2</v>
      </c>
      <c r="R125" s="192">
        <v>-0.47351209941138001</v>
      </c>
      <c r="S125" s="192">
        <v>-0.31394692264257501</v>
      </c>
      <c r="T125" s="192">
        <v>-0.36363636363636398</v>
      </c>
      <c r="U125" s="241">
        <v>-0.23839458413926501</v>
      </c>
    </row>
    <row r="126" spans="1:21" x14ac:dyDescent="0.25">
      <c r="A126" s="184">
        <v>44013</v>
      </c>
      <c r="B126" s="232">
        <v>695</v>
      </c>
      <c r="C126" s="190">
        <v>409</v>
      </c>
      <c r="D126" s="190">
        <v>298</v>
      </c>
      <c r="E126" s="190">
        <v>138</v>
      </c>
      <c r="F126" s="233">
        <v>1120</v>
      </c>
      <c r="G126" s="190">
        <v>640</v>
      </c>
      <c r="H126" s="190">
        <v>638</v>
      </c>
      <c r="I126" s="190">
        <v>339</v>
      </c>
      <c r="J126" s="190">
        <v>299</v>
      </c>
      <c r="K126" s="190">
        <v>1241</v>
      </c>
      <c r="L126" s="232">
        <v>55</v>
      </c>
      <c r="M126" s="190">
        <v>-229</v>
      </c>
      <c r="N126" s="190">
        <v>-41</v>
      </c>
      <c r="O126" s="190">
        <v>-161</v>
      </c>
      <c r="P126" s="233">
        <v>-121</v>
      </c>
      <c r="Q126" s="192">
        <v>8.59375E-2</v>
      </c>
      <c r="R126" s="192">
        <v>-0.35893416927899702</v>
      </c>
      <c r="S126" s="192">
        <v>-0.12094395280236001</v>
      </c>
      <c r="T126" s="192">
        <v>-0.53846153846153799</v>
      </c>
      <c r="U126" s="241">
        <v>-9.7502014504431897E-2</v>
      </c>
    </row>
    <row r="127" spans="1:21" x14ac:dyDescent="0.25">
      <c r="A127" s="184">
        <v>44044</v>
      </c>
      <c r="B127" s="232">
        <v>647</v>
      </c>
      <c r="C127" s="190">
        <v>401</v>
      </c>
      <c r="D127" s="190">
        <v>283</v>
      </c>
      <c r="E127" s="190">
        <v>174</v>
      </c>
      <c r="F127" s="233">
        <v>1133</v>
      </c>
      <c r="G127" s="190">
        <v>572.38095238095195</v>
      </c>
      <c r="H127" s="190">
        <v>496.19047619047598</v>
      </c>
      <c r="I127" s="190">
        <v>298.09523809523802</v>
      </c>
      <c r="J127" s="190">
        <v>343.80952380952402</v>
      </c>
      <c r="K127" s="190">
        <v>1100</v>
      </c>
      <c r="L127" s="232">
        <v>74.619047619047706</v>
      </c>
      <c r="M127" s="190">
        <v>-95.190476190476105</v>
      </c>
      <c r="N127" s="190">
        <v>-15.0952380952381</v>
      </c>
      <c r="O127" s="190">
        <v>-169.80952380952399</v>
      </c>
      <c r="P127" s="233">
        <v>33</v>
      </c>
      <c r="Q127" s="192">
        <v>0.13036605657238001</v>
      </c>
      <c r="R127" s="192">
        <v>-0.191842610364683</v>
      </c>
      <c r="S127" s="192">
        <v>-5.0638977635782699E-2</v>
      </c>
      <c r="T127" s="192">
        <v>-0.49390581717451498</v>
      </c>
      <c r="U127" s="241">
        <v>0.03</v>
      </c>
    </row>
    <row r="128" spans="1:21" x14ac:dyDescent="0.25">
      <c r="A128" s="184">
        <v>44075</v>
      </c>
      <c r="B128" s="232">
        <v>720</v>
      </c>
      <c r="C128" s="190">
        <v>448</v>
      </c>
      <c r="D128" s="190">
        <v>359</v>
      </c>
      <c r="E128" s="190">
        <v>240</v>
      </c>
      <c r="F128" s="233">
        <v>1278</v>
      </c>
      <c r="G128" s="190">
        <v>604.47619047619003</v>
      </c>
      <c r="H128" s="190">
        <v>599.23809523809496</v>
      </c>
      <c r="I128" s="190">
        <v>344.66666666666703</v>
      </c>
      <c r="J128" s="190">
        <v>404.38095238095201</v>
      </c>
      <c r="K128" s="190">
        <v>1245.61904761905</v>
      </c>
      <c r="L128" s="232">
        <v>115.52380952381</v>
      </c>
      <c r="M128" s="190">
        <v>-151.23809523809501</v>
      </c>
      <c r="N128" s="190">
        <v>14.3333333333333</v>
      </c>
      <c r="O128" s="190">
        <v>-164.38095238095201</v>
      </c>
      <c r="P128" s="233">
        <v>32.380952380952301</v>
      </c>
      <c r="Q128" s="192">
        <v>0.191113912084449</v>
      </c>
      <c r="R128" s="192">
        <v>-0.252383979656707</v>
      </c>
      <c r="S128" s="192">
        <v>4.1586073500967102E-2</v>
      </c>
      <c r="T128" s="192">
        <v>-0.40650023551578002</v>
      </c>
      <c r="U128" s="241">
        <v>2.5995871243978799E-2</v>
      </c>
    </row>
    <row r="129" spans="1:21" x14ac:dyDescent="0.25">
      <c r="A129" s="184">
        <v>44105</v>
      </c>
      <c r="B129" s="232">
        <v>616</v>
      </c>
      <c r="C129" s="190">
        <v>485</v>
      </c>
      <c r="D129" s="190">
        <v>399</v>
      </c>
      <c r="E129" s="190">
        <v>316</v>
      </c>
      <c r="F129" s="233">
        <v>1352</v>
      </c>
      <c r="G129" s="190">
        <v>587.304347826087</v>
      </c>
      <c r="H129" s="190">
        <v>589.21739130434798</v>
      </c>
      <c r="I129" s="190">
        <v>346.26086956521698</v>
      </c>
      <c r="J129" s="190">
        <v>396</v>
      </c>
      <c r="K129" s="190">
        <v>1248.26086956522</v>
      </c>
      <c r="L129" s="232">
        <v>28.695652173913</v>
      </c>
      <c r="M129" s="190">
        <v>-104.217391304348</v>
      </c>
      <c r="N129" s="190">
        <v>52.739130434782602</v>
      </c>
      <c r="O129" s="190">
        <v>-80</v>
      </c>
      <c r="P129" s="233">
        <v>103.73913043478299</v>
      </c>
      <c r="Q129" s="192">
        <v>4.8859934853420099E-2</v>
      </c>
      <c r="R129" s="192">
        <v>-0.17687426210153501</v>
      </c>
      <c r="S129" s="192">
        <v>0.15231039678553501</v>
      </c>
      <c r="T129" s="192">
        <v>-0.20202020202020199</v>
      </c>
      <c r="U129" s="241">
        <v>8.3106931382793403E-2</v>
      </c>
    </row>
    <row r="130" spans="1:21" x14ac:dyDescent="0.25">
      <c r="A130" s="184">
        <v>44136</v>
      </c>
      <c r="B130" s="232">
        <v>572</v>
      </c>
      <c r="C130" s="190">
        <v>478</v>
      </c>
      <c r="D130" s="190">
        <v>405</v>
      </c>
      <c r="E130" s="190">
        <v>404</v>
      </c>
      <c r="F130" s="233">
        <v>1221</v>
      </c>
      <c r="G130" s="190">
        <v>577</v>
      </c>
      <c r="H130" s="190">
        <v>570</v>
      </c>
      <c r="I130" s="190">
        <v>359</v>
      </c>
      <c r="J130" s="190">
        <v>410</v>
      </c>
      <c r="K130" s="190">
        <v>1177</v>
      </c>
      <c r="L130" s="232">
        <v>-5</v>
      </c>
      <c r="M130" s="190">
        <v>-92</v>
      </c>
      <c r="N130" s="190">
        <v>46</v>
      </c>
      <c r="O130" s="190">
        <v>-6</v>
      </c>
      <c r="P130" s="233">
        <v>44</v>
      </c>
      <c r="Q130" s="192">
        <v>-8.6655112651646393E-3</v>
      </c>
      <c r="R130" s="192">
        <v>-0.16140350877192999</v>
      </c>
      <c r="S130" s="192">
        <v>0.128133704735376</v>
      </c>
      <c r="T130" s="192">
        <v>-1.46341463414634E-2</v>
      </c>
      <c r="U130" s="241">
        <v>3.7383177570093497E-2</v>
      </c>
    </row>
    <row r="131" spans="1:21" x14ac:dyDescent="0.25">
      <c r="A131" s="184">
        <v>44166</v>
      </c>
      <c r="B131" s="232">
        <v>560</v>
      </c>
      <c r="C131" s="190">
        <v>455</v>
      </c>
      <c r="D131" s="190">
        <v>364</v>
      </c>
      <c r="E131" s="190">
        <v>461</v>
      </c>
      <c r="F131" s="233">
        <v>1179</v>
      </c>
      <c r="G131" s="190">
        <v>519.75</v>
      </c>
      <c r="H131" s="190">
        <v>564.9</v>
      </c>
      <c r="I131" s="190">
        <v>323.39999999999998</v>
      </c>
      <c r="J131" s="190">
        <v>393.75</v>
      </c>
      <c r="K131" s="190">
        <v>1145.55</v>
      </c>
      <c r="L131" s="232">
        <v>40.25</v>
      </c>
      <c r="M131" s="190">
        <v>-109.9</v>
      </c>
      <c r="N131" s="190">
        <v>40.6</v>
      </c>
      <c r="O131" s="190">
        <v>67.25</v>
      </c>
      <c r="P131" s="233">
        <v>33.450000000000003</v>
      </c>
      <c r="Q131" s="192">
        <v>7.7441077441077394E-2</v>
      </c>
      <c r="R131" s="192">
        <v>-0.19454770755886</v>
      </c>
      <c r="S131" s="192">
        <v>0.12554112554112501</v>
      </c>
      <c r="T131" s="192">
        <v>0.170793650793651</v>
      </c>
      <c r="U131" s="241">
        <v>2.9199947623412398E-2</v>
      </c>
    </row>
    <row r="132" spans="1:21" x14ac:dyDescent="0.25">
      <c r="A132" s="3" t="s">
        <v>88</v>
      </c>
      <c r="B132" s="232"/>
      <c r="C132" s="190"/>
      <c r="D132" s="190"/>
      <c r="E132" s="190"/>
      <c r="F132" s="233"/>
      <c r="G132" s="190"/>
      <c r="H132" s="190"/>
      <c r="I132" s="190"/>
      <c r="J132" s="190"/>
      <c r="K132" s="190"/>
      <c r="L132" s="232"/>
      <c r="M132" s="190"/>
      <c r="N132" s="190"/>
      <c r="O132" s="190"/>
      <c r="P132" s="233"/>
      <c r="Q132" s="192"/>
      <c r="R132" s="192"/>
      <c r="S132" s="192"/>
      <c r="T132" s="192"/>
      <c r="U132" s="241"/>
    </row>
    <row r="133" spans="1:21" x14ac:dyDescent="0.25">
      <c r="A133" s="184">
        <v>43466</v>
      </c>
      <c r="B133" s="232">
        <v>26</v>
      </c>
      <c r="C133" s="190">
        <v>121</v>
      </c>
      <c r="D133" s="190">
        <v>47</v>
      </c>
      <c r="E133" s="190"/>
      <c r="F133" s="233">
        <v>66</v>
      </c>
      <c r="G133" s="190">
        <v>26</v>
      </c>
      <c r="H133" s="190">
        <v>121</v>
      </c>
      <c r="I133" s="190">
        <v>47</v>
      </c>
      <c r="J133" s="190"/>
      <c r="K133" s="190">
        <v>66</v>
      </c>
      <c r="L133" s="232">
        <v>0</v>
      </c>
      <c r="M133" s="190">
        <v>0</v>
      </c>
      <c r="N133" s="190">
        <v>0</v>
      </c>
      <c r="O133" s="190"/>
      <c r="P133" s="233">
        <v>0</v>
      </c>
      <c r="Q133" s="192">
        <v>0</v>
      </c>
      <c r="R133" s="192">
        <v>0</v>
      </c>
      <c r="S133" s="192">
        <v>0</v>
      </c>
      <c r="T133" s="192"/>
      <c r="U133" s="241">
        <v>0</v>
      </c>
    </row>
    <row r="134" spans="1:21" x14ac:dyDescent="0.25">
      <c r="A134" s="184">
        <v>43497</v>
      </c>
      <c r="B134" s="232">
        <v>32</v>
      </c>
      <c r="C134" s="190">
        <v>99</v>
      </c>
      <c r="D134" s="190">
        <v>36</v>
      </c>
      <c r="E134" s="190"/>
      <c r="F134" s="233">
        <v>60</v>
      </c>
      <c r="G134" s="190">
        <v>32</v>
      </c>
      <c r="H134" s="190">
        <v>99</v>
      </c>
      <c r="I134" s="190">
        <v>36</v>
      </c>
      <c r="J134" s="190"/>
      <c r="K134" s="190">
        <v>60</v>
      </c>
      <c r="L134" s="232">
        <v>0</v>
      </c>
      <c r="M134" s="190">
        <v>0</v>
      </c>
      <c r="N134" s="190">
        <v>0</v>
      </c>
      <c r="O134" s="190"/>
      <c r="P134" s="233">
        <v>0</v>
      </c>
      <c r="Q134" s="192">
        <v>0</v>
      </c>
      <c r="R134" s="192">
        <v>0</v>
      </c>
      <c r="S134" s="192">
        <v>0</v>
      </c>
      <c r="T134" s="192"/>
      <c r="U134" s="241">
        <v>0</v>
      </c>
    </row>
    <row r="135" spans="1:21" x14ac:dyDescent="0.25">
      <c r="A135" s="184">
        <v>43525</v>
      </c>
      <c r="B135" s="232">
        <v>26</v>
      </c>
      <c r="C135" s="190">
        <v>110</v>
      </c>
      <c r="D135" s="190">
        <v>34</v>
      </c>
      <c r="E135" s="190"/>
      <c r="F135" s="233">
        <v>53</v>
      </c>
      <c r="G135" s="190">
        <v>26</v>
      </c>
      <c r="H135" s="190">
        <v>110</v>
      </c>
      <c r="I135" s="190">
        <v>34</v>
      </c>
      <c r="J135" s="190"/>
      <c r="K135" s="190">
        <v>53</v>
      </c>
      <c r="L135" s="232">
        <v>0</v>
      </c>
      <c r="M135" s="190">
        <v>0</v>
      </c>
      <c r="N135" s="190">
        <v>0</v>
      </c>
      <c r="O135" s="190"/>
      <c r="P135" s="233">
        <v>0</v>
      </c>
      <c r="Q135" s="192">
        <v>0</v>
      </c>
      <c r="R135" s="192">
        <v>0</v>
      </c>
      <c r="S135" s="192">
        <v>0</v>
      </c>
      <c r="T135" s="192"/>
      <c r="U135" s="241">
        <v>0</v>
      </c>
    </row>
    <row r="136" spans="1:21" x14ac:dyDescent="0.25">
      <c r="A136" s="184">
        <v>43556</v>
      </c>
      <c r="B136" s="232">
        <v>33</v>
      </c>
      <c r="C136" s="190">
        <v>112</v>
      </c>
      <c r="D136" s="190">
        <v>44</v>
      </c>
      <c r="E136" s="190"/>
      <c r="F136" s="233">
        <v>70</v>
      </c>
      <c r="G136" s="190">
        <v>33</v>
      </c>
      <c r="H136" s="190">
        <v>112</v>
      </c>
      <c r="I136" s="190">
        <v>44</v>
      </c>
      <c r="J136" s="190"/>
      <c r="K136" s="190">
        <v>70</v>
      </c>
      <c r="L136" s="232">
        <v>0</v>
      </c>
      <c r="M136" s="190">
        <v>0</v>
      </c>
      <c r="N136" s="190">
        <v>0</v>
      </c>
      <c r="O136" s="190"/>
      <c r="P136" s="233">
        <v>0</v>
      </c>
      <c r="Q136" s="192">
        <v>0</v>
      </c>
      <c r="R136" s="192">
        <v>0</v>
      </c>
      <c r="S136" s="192">
        <v>0</v>
      </c>
      <c r="T136" s="192"/>
      <c r="U136" s="241">
        <v>0</v>
      </c>
    </row>
    <row r="137" spans="1:21" x14ac:dyDescent="0.25">
      <c r="A137" s="184">
        <v>43586</v>
      </c>
      <c r="B137" s="232">
        <v>17</v>
      </c>
      <c r="C137" s="190">
        <v>116</v>
      </c>
      <c r="D137" s="190">
        <v>42</v>
      </c>
      <c r="E137" s="190"/>
      <c r="F137" s="233">
        <v>80</v>
      </c>
      <c r="G137" s="190">
        <v>17</v>
      </c>
      <c r="H137" s="190">
        <v>116</v>
      </c>
      <c r="I137" s="190">
        <v>42</v>
      </c>
      <c r="J137" s="190"/>
      <c r="K137" s="190">
        <v>80</v>
      </c>
      <c r="L137" s="232">
        <v>0</v>
      </c>
      <c r="M137" s="190">
        <v>0</v>
      </c>
      <c r="N137" s="190">
        <v>0</v>
      </c>
      <c r="O137" s="190"/>
      <c r="P137" s="233">
        <v>0</v>
      </c>
      <c r="Q137" s="192">
        <v>0</v>
      </c>
      <c r="R137" s="192">
        <v>0</v>
      </c>
      <c r="S137" s="192">
        <v>0</v>
      </c>
      <c r="T137" s="192"/>
      <c r="U137" s="241">
        <v>0</v>
      </c>
    </row>
    <row r="138" spans="1:21" x14ac:dyDescent="0.25">
      <c r="A138" s="184">
        <v>43617</v>
      </c>
      <c r="B138" s="232">
        <v>26</v>
      </c>
      <c r="C138" s="190">
        <v>94</v>
      </c>
      <c r="D138" s="190">
        <v>44</v>
      </c>
      <c r="E138" s="190"/>
      <c r="F138" s="233">
        <v>70</v>
      </c>
      <c r="G138" s="190">
        <v>26</v>
      </c>
      <c r="H138" s="190">
        <v>94</v>
      </c>
      <c r="I138" s="190">
        <v>44</v>
      </c>
      <c r="J138" s="190"/>
      <c r="K138" s="190">
        <v>70</v>
      </c>
      <c r="L138" s="232">
        <v>0</v>
      </c>
      <c r="M138" s="190">
        <v>0</v>
      </c>
      <c r="N138" s="190">
        <v>0</v>
      </c>
      <c r="O138" s="190"/>
      <c r="P138" s="233">
        <v>0</v>
      </c>
      <c r="Q138" s="192">
        <v>0</v>
      </c>
      <c r="R138" s="192">
        <v>0</v>
      </c>
      <c r="S138" s="192">
        <v>0</v>
      </c>
      <c r="T138" s="192"/>
      <c r="U138" s="241">
        <v>0</v>
      </c>
    </row>
    <row r="139" spans="1:21" x14ac:dyDescent="0.25">
      <c r="A139" s="184">
        <v>43647</v>
      </c>
      <c r="B139" s="232">
        <v>28</v>
      </c>
      <c r="C139" s="190">
        <v>117</v>
      </c>
      <c r="D139" s="190">
        <v>46</v>
      </c>
      <c r="E139" s="190"/>
      <c r="F139" s="233">
        <v>63</v>
      </c>
      <c r="G139" s="190">
        <v>28</v>
      </c>
      <c r="H139" s="190">
        <v>117</v>
      </c>
      <c r="I139" s="190">
        <v>46</v>
      </c>
      <c r="J139" s="190"/>
      <c r="K139" s="190">
        <v>63</v>
      </c>
      <c r="L139" s="232">
        <v>0</v>
      </c>
      <c r="M139" s="190">
        <v>0</v>
      </c>
      <c r="N139" s="190">
        <v>0</v>
      </c>
      <c r="O139" s="190"/>
      <c r="P139" s="233">
        <v>0</v>
      </c>
      <c r="Q139" s="192">
        <v>0</v>
      </c>
      <c r="R139" s="192">
        <v>0</v>
      </c>
      <c r="S139" s="192">
        <v>0</v>
      </c>
      <c r="T139" s="192"/>
      <c r="U139" s="241">
        <v>0</v>
      </c>
    </row>
    <row r="140" spans="1:21" x14ac:dyDescent="0.25">
      <c r="A140" s="184">
        <v>43678</v>
      </c>
      <c r="B140" s="232">
        <v>25</v>
      </c>
      <c r="C140" s="190">
        <v>102</v>
      </c>
      <c r="D140" s="190">
        <v>42</v>
      </c>
      <c r="E140" s="190"/>
      <c r="F140" s="233">
        <v>74</v>
      </c>
      <c r="G140" s="190">
        <v>25</v>
      </c>
      <c r="H140" s="190">
        <v>102</v>
      </c>
      <c r="I140" s="190">
        <v>42</v>
      </c>
      <c r="J140" s="190"/>
      <c r="K140" s="190">
        <v>74</v>
      </c>
      <c r="L140" s="232">
        <v>0</v>
      </c>
      <c r="M140" s="190">
        <v>0</v>
      </c>
      <c r="N140" s="190">
        <v>0</v>
      </c>
      <c r="O140" s="190"/>
      <c r="P140" s="233">
        <v>0</v>
      </c>
      <c r="Q140" s="192">
        <v>0</v>
      </c>
      <c r="R140" s="192">
        <v>0</v>
      </c>
      <c r="S140" s="192">
        <v>0</v>
      </c>
      <c r="T140" s="192"/>
      <c r="U140" s="241">
        <v>0</v>
      </c>
    </row>
    <row r="141" spans="1:21" x14ac:dyDescent="0.25">
      <c r="A141" s="184">
        <v>43709</v>
      </c>
      <c r="B141" s="232">
        <v>25</v>
      </c>
      <c r="C141" s="190">
        <v>114</v>
      </c>
      <c r="D141" s="190">
        <v>55</v>
      </c>
      <c r="E141" s="190"/>
      <c r="F141" s="233">
        <v>78</v>
      </c>
      <c r="G141" s="190">
        <v>25</v>
      </c>
      <c r="H141" s="190">
        <v>114</v>
      </c>
      <c r="I141" s="190">
        <v>55</v>
      </c>
      <c r="J141" s="190"/>
      <c r="K141" s="190">
        <v>78</v>
      </c>
      <c r="L141" s="232">
        <v>0</v>
      </c>
      <c r="M141" s="190">
        <v>0</v>
      </c>
      <c r="N141" s="190">
        <v>0</v>
      </c>
      <c r="O141" s="190"/>
      <c r="P141" s="233">
        <v>0</v>
      </c>
      <c r="Q141" s="192">
        <v>0</v>
      </c>
      <c r="R141" s="192">
        <v>0</v>
      </c>
      <c r="S141" s="192">
        <v>0</v>
      </c>
      <c r="T141" s="192"/>
      <c r="U141" s="241">
        <v>0</v>
      </c>
    </row>
    <row r="142" spans="1:21" x14ac:dyDescent="0.25">
      <c r="A142" s="184">
        <v>43739</v>
      </c>
      <c r="B142" s="232">
        <v>14</v>
      </c>
      <c r="C142" s="190">
        <v>101</v>
      </c>
      <c r="D142" s="190">
        <v>54</v>
      </c>
      <c r="E142" s="190"/>
      <c r="F142" s="233">
        <v>82</v>
      </c>
      <c r="G142" s="190">
        <v>14</v>
      </c>
      <c r="H142" s="190">
        <v>101</v>
      </c>
      <c r="I142" s="190">
        <v>54</v>
      </c>
      <c r="J142" s="190"/>
      <c r="K142" s="190">
        <v>82</v>
      </c>
      <c r="L142" s="232">
        <v>0</v>
      </c>
      <c r="M142" s="190">
        <v>0</v>
      </c>
      <c r="N142" s="190">
        <v>0</v>
      </c>
      <c r="O142" s="190"/>
      <c r="P142" s="233">
        <v>0</v>
      </c>
      <c r="Q142" s="192">
        <v>0</v>
      </c>
      <c r="R142" s="192">
        <v>0</v>
      </c>
      <c r="S142" s="192">
        <v>0</v>
      </c>
      <c r="T142" s="192"/>
      <c r="U142" s="241">
        <v>0</v>
      </c>
    </row>
    <row r="143" spans="1:21" x14ac:dyDescent="0.25">
      <c r="A143" s="184">
        <v>43770</v>
      </c>
      <c r="B143" s="232">
        <v>26</v>
      </c>
      <c r="C143" s="190">
        <v>112</v>
      </c>
      <c r="D143" s="190">
        <v>40</v>
      </c>
      <c r="E143" s="190"/>
      <c r="F143" s="233">
        <v>79</v>
      </c>
      <c r="G143" s="190">
        <v>26</v>
      </c>
      <c r="H143" s="190">
        <v>112</v>
      </c>
      <c r="I143" s="190">
        <v>40</v>
      </c>
      <c r="J143" s="190"/>
      <c r="K143" s="190">
        <v>79</v>
      </c>
      <c r="L143" s="232">
        <v>0</v>
      </c>
      <c r="M143" s="190">
        <v>0</v>
      </c>
      <c r="N143" s="190">
        <v>0</v>
      </c>
      <c r="O143" s="190"/>
      <c r="P143" s="233">
        <v>0</v>
      </c>
      <c r="Q143" s="192">
        <v>0</v>
      </c>
      <c r="R143" s="192">
        <v>0</v>
      </c>
      <c r="S143" s="192">
        <v>0</v>
      </c>
      <c r="T143" s="192"/>
      <c r="U143" s="241">
        <v>0</v>
      </c>
    </row>
    <row r="144" spans="1:21" x14ac:dyDescent="0.25">
      <c r="A144" s="184">
        <v>43800</v>
      </c>
      <c r="B144" s="232">
        <v>12</v>
      </c>
      <c r="C144" s="190">
        <v>98</v>
      </c>
      <c r="D144" s="190">
        <v>41</v>
      </c>
      <c r="E144" s="190"/>
      <c r="F144" s="233">
        <v>61</v>
      </c>
      <c r="G144" s="190">
        <v>12</v>
      </c>
      <c r="H144" s="190">
        <v>98</v>
      </c>
      <c r="I144" s="190">
        <v>41</v>
      </c>
      <c r="J144" s="190"/>
      <c r="K144" s="190">
        <v>61</v>
      </c>
      <c r="L144" s="232">
        <v>0</v>
      </c>
      <c r="M144" s="190">
        <v>0</v>
      </c>
      <c r="N144" s="190">
        <v>0</v>
      </c>
      <c r="O144" s="190"/>
      <c r="P144" s="233">
        <v>0</v>
      </c>
      <c r="Q144" s="192">
        <v>0</v>
      </c>
      <c r="R144" s="192">
        <v>0</v>
      </c>
      <c r="S144" s="192">
        <v>0</v>
      </c>
      <c r="T144" s="192"/>
      <c r="U144" s="241">
        <v>0</v>
      </c>
    </row>
    <row r="145" spans="1:21" x14ac:dyDescent="0.25">
      <c r="A145" s="184">
        <v>43831</v>
      </c>
      <c r="B145" s="232">
        <v>33</v>
      </c>
      <c r="C145" s="190">
        <v>105</v>
      </c>
      <c r="D145" s="190">
        <v>38</v>
      </c>
      <c r="E145" s="190"/>
      <c r="F145" s="233">
        <v>77</v>
      </c>
      <c r="G145" s="190">
        <v>26</v>
      </c>
      <c r="H145" s="190">
        <v>121</v>
      </c>
      <c r="I145" s="190">
        <v>47</v>
      </c>
      <c r="J145" s="190"/>
      <c r="K145" s="190">
        <v>66</v>
      </c>
      <c r="L145" s="232">
        <v>7</v>
      </c>
      <c r="M145" s="190">
        <v>-16</v>
      </c>
      <c r="N145" s="190">
        <v>-9</v>
      </c>
      <c r="O145" s="190"/>
      <c r="P145" s="233">
        <v>11</v>
      </c>
      <c r="Q145" s="192">
        <v>0.269230769230769</v>
      </c>
      <c r="R145" s="192">
        <v>-0.13223140495867799</v>
      </c>
      <c r="S145" s="192">
        <v>-0.19148936170212799</v>
      </c>
      <c r="T145" s="192"/>
      <c r="U145" s="241">
        <v>0.16666666666666699</v>
      </c>
    </row>
    <row r="146" spans="1:21" x14ac:dyDescent="0.25">
      <c r="A146" s="184">
        <v>43862</v>
      </c>
      <c r="B146" s="232">
        <v>24</v>
      </c>
      <c r="C146" s="190">
        <v>113</v>
      </c>
      <c r="D146" s="190">
        <v>43</v>
      </c>
      <c r="E146" s="190"/>
      <c r="F146" s="233">
        <v>82</v>
      </c>
      <c r="G146" s="190">
        <v>32</v>
      </c>
      <c r="H146" s="190">
        <v>99</v>
      </c>
      <c r="I146" s="190">
        <v>36</v>
      </c>
      <c r="J146" s="190"/>
      <c r="K146" s="190">
        <v>60</v>
      </c>
      <c r="L146" s="232">
        <v>-8</v>
      </c>
      <c r="M146" s="190">
        <v>14</v>
      </c>
      <c r="N146" s="190">
        <v>7</v>
      </c>
      <c r="O146" s="190"/>
      <c r="P146" s="233">
        <v>22</v>
      </c>
      <c r="Q146" s="192">
        <v>-0.25</v>
      </c>
      <c r="R146" s="192">
        <v>0.14141414141414099</v>
      </c>
      <c r="S146" s="192">
        <v>0.194444444444444</v>
      </c>
      <c r="T146" s="192"/>
      <c r="U146" s="241">
        <v>0.36666666666666697</v>
      </c>
    </row>
    <row r="147" spans="1:21" x14ac:dyDescent="0.25">
      <c r="A147" s="184">
        <v>43891</v>
      </c>
      <c r="B147" s="232">
        <v>25</v>
      </c>
      <c r="C147" s="190">
        <v>105</v>
      </c>
      <c r="D147" s="190">
        <v>47</v>
      </c>
      <c r="E147" s="190"/>
      <c r="F147" s="233">
        <v>75</v>
      </c>
      <c r="G147" s="190">
        <v>27.238095238095202</v>
      </c>
      <c r="H147" s="190">
        <v>115.238095238095</v>
      </c>
      <c r="I147" s="190">
        <v>35.619047619047599</v>
      </c>
      <c r="J147" s="190"/>
      <c r="K147" s="190">
        <v>55.523809523809497</v>
      </c>
      <c r="L147" s="232">
        <v>-2.2380952380952399</v>
      </c>
      <c r="M147" s="190">
        <v>-10.2380952380952</v>
      </c>
      <c r="N147" s="190">
        <v>11.380952380952399</v>
      </c>
      <c r="O147" s="190"/>
      <c r="P147" s="233">
        <v>19.476190476190499</v>
      </c>
      <c r="Q147" s="192">
        <v>-8.21678321678323E-2</v>
      </c>
      <c r="R147" s="192">
        <v>-8.8842975206611594E-2</v>
      </c>
      <c r="S147" s="192">
        <v>0.31951871657754</v>
      </c>
      <c r="T147" s="192"/>
      <c r="U147" s="241">
        <v>0.35077186963979401</v>
      </c>
    </row>
    <row r="148" spans="1:21" x14ac:dyDescent="0.25">
      <c r="A148" s="184">
        <v>43922</v>
      </c>
      <c r="B148" s="232">
        <v>14</v>
      </c>
      <c r="C148" s="190">
        <v>53</v>
      </c>
      <c r="D148" s="190">
        <v>23</v>
      </c>
      <c r="E148" s="190"/>
      <c r="F148" s="233">
        <v>64</v>
      </c>
      <c r="G148" s="190">
        <v>33</v>
      </c>
      <c r="H148" s="190">
        <v>112</v>
      </c>
      <c r="I148" s="190">
        <v>44</v>
      </c>
      <c r="J148" s="190"/>
      <c r="K148" s="190">
        <v>70</v>
      </c>
      <c r="L148" s="232">
        <v>-19</v>
      </c>
      <c r="M148" s="190">
        <v>-59</v>
      </c>
      <c r="N148" s="190">
        <v>-21</v>
      </c>
      <c r="O148" s="190"/>
      <c r="P148" s="233">
        <v>-6</v>
      </c>
      <c r="Q148" s="192">
        <v>-0.57575757575757602</v>
      </c>
      <c r="R148" s="192">
        <v>-0.52678571428571397</v>
      </c>
      <c r="S148" s="192">
        <v>-0.47727272727272702</v>
      </c>
      <c r="T148" s="192"/>
      <c r="U148" s="241">
        <v>-8.5714285714285701E-2</v>
      </c>
    </row>
    <row r="149" spans="1:21" x14ac:dyDescent="0.25">
      <c r="A149" s="184">
        <v>43952</v>
      </c>
      <c r="B149" s="232">
        <v>17</v>
      </c>
      <c r="C149" s="190">
        <v>48</v>
      </c>
      <c r="D149" s="190">
        <v>16</v>
      </c>
      <c r="E149" s="190"/>
      <c r="F149" s="233">
        <v>49</v>
      </c>
      <c r="G149" s="190">
        <v>15.380952380952399</v>
      </c>
      <c r="H149" s="190">
        <v>104.95238095238101</v>
      </c>
      <c r="I149" s="190">
        <v>38</v>
      </c>
      <c r="J149" s="190"/>
      <c r="K149" s="190">
        <v>72.380952380952394</v>
      </c>
      <c r="L149" s="232">
        <v>1.61904761904762</v>
      </c>
      <c r="M149" s="190">
        <v>-56.952380952380899</v>
      </c>
      <c r="N149" s="190">
        <v>-22</v>
      </c>
      <c r="O149" s="190"/>
      <c r="P149" s="233">
        <v>-23.380952380952401</v>
      </c>
      <c r="Q149" s="192">
        <v>0.105263157894737</v>
      </c>
      <c r="R149" s="192">
        <v>-0.54264972776769504</v>
      </c>
      <c r="S149" s="192">
        <v>-0.57894736842105299</v>
      </c>
      <c r="T149" s="192"/>
      <c r="U149" s="241">
        <v>-0.32302631578947399</v>
      </c>
    </row>
    <row r="150" spans="1:21" x14ac:dyDescent="0.25">
      <c r="A150" s="184">
        <v>43983</v>
      </c>
      <c r="B150" s="232">
        <v>19</v>
      </c>
      <c r="C150" s="190">
        <v>68</v>
      </c>
      <c r="D150" s="190">
        <v>37</v>
      </c>
      <c r="E150" s="190"/>
      <c r="F150" s="233">
        <v>51</v>
      </c>
      <c r="G150" s="190">
        <v>28.6</v>
      </c>
      <c r="H150" s="190">
        <v>103.4</v>
      </c>
      <c r="I150" s="190">
        <v>48.4</v>
      </c>
      <c r="J150" s="190"/>
      <c r="K150" s="190">
        <v>77</v>
      </c>
      <c r="L150" s="232">
        <v>-9.6</v>
      </c>
      <c r="M150" s="190">
        <v>-35.4</v>
      </c>
      <c r="N150" s="190">
        <v>-11.4</v>
      </c>
      <c r="O150" s="190"/>
      <c r="P150" s="233">
        <v>-26</v>
      </c>
      <c r="Q150" s="192">
        <v>-0.33566433566433601</v>
      </c>
      <c r="R150" s="192">
        <v>-0.34235976789168299</v>
      </c>
      <c r="S150" s="192">
        <v>-0.23553719008264501</v>
      </c>
      <c r="T150" s="192"/>
      <c r="U150" s="241">
        <v>-0.337662337662338</v>
      </c>
    </row>
    <row r="151" spans="1:21" x14ac:dyDescent="0.25">
      <c r="A151" s="184">
        <v>44013</v>
      </c>
      <c r="B151" s="232">
        <v>23</v>
      </c>
      <c r="C151" s="190">
        <v>91</v>
      </c>
      <c r="D151" s="190">
        <v>46</v>
      </c>
      <c r="E151" s="190"/>
      <c r="F151" s="233">
        <v>59</v>
      </c>
      <c r="G151" s="190">
        <v>28</v>
      </c>
      <c r="H151" s="190">
        <v>117</v>
      </c>
      <c r="I151" s="190">
        <v>46</v>
      </c>
      <c r="J151" s="190"/>
      <c r="K151" s="190">
        <v>63</v>
      </c>
      <c r="L151" s="232">
        <v>-5</v>
      </c>
      <c r="M151" s="190">
        <v>-26</v>
      </c>
      <c r="N151" s="190">
        <v>0</v>
      </c>
      <c r="O151" s="190"/>
      <c r="P151" s="233">
        <v>-4</v>
      </c>
      <c r="Q151" s="192">
        <v>-0.17857142857142899</v>
      </c>
      <c r="R151" s="192">
        <v>-0.22222222222222199</v>
      </c>
      <c r="S151" s="192">
        <v>0</v>
      </c>
      <c r="T151" s="192"/>
      <c r="U151" s="241">
        <v>-6.3492063492063502E-2</v>
      </c>
    </row>
    <row r="152" spans="1:21" x14ac:dyDescent="0.25">
      <c r="A152" s="184">
        <v>44044</v>
      </c>
      <c r="B152" s="232">
        <v>26</v>
      </c>
      <c r="C152" s="190">
        <v>69</v>
      </c>
      <c r="D152" s="190">
        <v>32</v>
      </c>
      <c r="E152" s="190"/>
      <c r="F152" s="233">
        <v>69</v>
      </c>
      <c r="G152" s="190">
        <v>23.8095238095238</v>
      </c>
      <c r="H152" s="190">
        <v>97.142857142857096</v>
      </c>
      <c r="I152" s="190">
        <v>40</v>
      </c>
      <c r="J152" s="190"/>
      <c r="K152" s="190">
        <v>70.476190476190496</v>
      </c>
      <c r="L152" s="232">
        <v>2.1904761904761898</v>
      </c>
      <c r="M152" s="190">
        <v>-28.1428571428571</v>
      </c>
      <c r="N152" s="190">
        <v>-8</v>
      </c>
      <c r="O152" s="190"/>
      <c r="P152" s="233">
        <v>-1.4761904761904701</v>
      </c>
      <c r="Q152" s="192">
        <v>9.2000000000000096E-2</v>
      </c>
      <c r="R152" s="192">
        <v>-0.28970588235294098</v>
      </c>
      <c r="S152" s="192">
        <v>-0.2</v>
      </c>
      <c r="T152" s="192"/>
      <c r="U152" s="241">
        <v>-2.0945945945945801E-2</v>
      </c>
    </row>
    <row r="153" spans="1:21" x14ac:dyDescent="0.25">
      <c r="A153" s="184">
        <v>44075</v>
      </c>
      <c r="B153" s="232">
        <v>19</v>
      </c>
      <c r="C153" s="190">
        <v>91</v>
      </c>
      <c r="D153" s="190">
        <v>52</v>
      </c>
      <c r="E153" s="190"/>
      <c r="F153" s="233">
        <v>74</v>
      </c>
      <c r="G153" s="190">
        <v>26.1904761904762</v>
      </c>
      <c r="H153" s="190">
        <v>119.428571428571</v>
      </c>
      <c r="I153" s="190">
        <v>57.619047619047599</v>
      </c>
      <c r="J153" s="190"/>
      <c r="K153" s="190">
        <v>81.714285714285694</v>
      </c>
      <c r="L153" s="232">
        <v>-7.1904761904761898</v>
      </c>
      <c r="M153" s="190">
        <v>-28.428571428571399</v>
      </c>
      <c r="N153" s="190">
        <v>-5.6190476190476204</v>
      </c>
      <c r="O153" s="190"/>
      <c r="P153" s="233">
        <v>-7.7142857142857197</v>
      </c>
      <c r="Q153" s="192">
        <v>-0.27454545454545498</v>
      </c>
      <c r="R153" s="192">
        <v>-0.23803827751196199</v>
      </c>
      <c r="S153" s="192">
        <v>-9.7520661157024804E-2</v>
      </c>
      <c r="T153" s="192"/>
      <c r="U153" s="241">
        <v>-9.4405594405594498E-2</v>
      </c>
    </row>
    <row r="154" spans="1:21" x14ac:dyDescent="0.25">
      <c r="A154" s="184">
        <v>44105</v>
      </c>
      <c r="B154" s="232">
        <v>29</v>
      </c>
      <c r="C154" s="190">
        <v>82</v>
      </c>
      <c r="D154" s="190">
        <v>70</v>
      </c>
      <c r="E154" s="190"/>
      <c r="F154" s="233">
        <v>79</v>
      </c>
      <c r="G154" s="190">
        <v>13.3913043478261</v>
      </c>
      <c r="H154" s="190">
        <v>96.608695652173907</v>
      </c>
      <c r="I154" s="190">
        <v>51.652173913043498</v>
      </c>
      <c r="J154" s="190"/>
      <c r="K154" s="190">
        <v>78.434782608695699</v>
      </c>
      <c r="L154" s="232">
        <v>15.6086956521739</v>
      </c>
      <c r="M154" s="190">
        <v>-14.6086956521739</v>
      </c>
      <c r="N154" s="190">
        <v>18.347826086956498</v>
      </c>
      <c r="O154" s="190"/>
      <c r="P154" s="233">
        <v>0.56521739130434401</v>
      </c>
      <c r="Q154" s="192">
        <v>1.1655844155844199</v>
      </c>
      <c r="R154" s="192">
        <v>-0.151215121512151</v>
      </c>
      <c r="S154" s="192">
        <v>0.35521885521885499</v>
      </c>
      <c r="T154" s="192"/>
      <c r="U154" s="241">
        <v>7.2062084257205703E-3</v>
      </c>
    </row>
    <row r="155" spans="1:21" x14ac:dyDescent="0.25">
      <c r="A155" s="184">
        <v>44136</v>
      </c>
      <c r="B155" s="232">
        <v>16</v>
      </c>
      <c r="C155" s="190">
        <v>120</v>
      </c>
      <c r="D155" s="190">
        <v>70</v>
      </c>
      <c r="E155" s="190"/>
      <c r="F155" s="233">
        <v>64</v>
      </c>
      <c r="G155" s="190">
        <v>26</v>
      </c>
      <c r="H155" s="190">
        <v>112</v>
      </c>
      <c r="I155" s="190">
        <v>40</v>
      </c>
      <c r="J155" s="190"/>
      <c r="K155" s="190">
        <v>79</v>
      </c>
      <c r="L155" s="232">
        <v>-10</v>
      </c>
      <c r="M155" s="190">
        <v>8</v>
      </c>
      <c r="N155" s="190">
        <v>30</v>
      </c>
      <c r="O155" s="190"/>
      <c r="P155" s="233">
        <v>-15</v>
      </c>
      <c r="Q155" s="192">
        <v>-0.38461538461538503</v>
      </c>
      <c r="R155" s="192">
        <v>7.1428571428571397E-2</v>
      </c>
      <c r="S155" s="192">
        <v>0.75</v>
      </c>
      <c r="T155" s="192"/>
      <c r="U155" s="241">
        <v>-0.189873417721519</v>
      </c>
    </row>
    <row r="156" spans="1:21" x14ac:dyDescent="0.25">
      <c r="A156" s="184">
        <v>44166</v>
      </c>
      <c r="B156" s="232">
        <v>16</v>
      </c>
      <c r="C156" s="190">
        <v>95</v>
      </c>
      <c r="D156" s="190">
        <v>61</v>
      </c>
      <c r="E156" s="190"/>
      <c r="F156" s="233">
        <v>89</v>
      </c>
      <c r="G156" s="190">
        <v>12.6</v>
      </c>
      <c r="H156" s="190">
        <v>102.9</v>
      </c>
      <c r="I156" s="190">
        <v>43.05</v>
      </c>
      <c r="J156" s="190"/>
      <c r="K156" s="190">
        <v>64.05</v>
      </c>
      <c r="L156" s="232">
        <v>3.4</v>
      </c>
      <c r="M156" s="190">
        <v>-7.9000000000000101</v>
      </c>
      <c r="N156" s="190">
        <v>17.95</v>
      </c>
      <c r="O156" s="190"/>
      <c r="P156" s="233">
        <v>24.95</v>
      </c>
      <c r="Q156" s="192">
        <v>0.26984126984126999</v>
      </c>
      <c r="R156" s="192">
        <v>-7.6773566569485002E-2</v>
      </c>
      <c r="S156" s="192">
        <v>0.41695702671312401</v>
      </c>
      <c r="T156" s="192"/>
      <c r="U156" s="241">
        <v>0.389539422326308</v>
      </c>
    </row>
    <row r="157" spans="1:21" x14ac:dyDescent="0.25">
      <c r="A157" s="3" t="s">
        <v>89</v>
      </c>
      <c r="B157" s="232"/>
      <c r="C157" s="190"/>
      <c r="D157" s="190"/>
      <c r="E157" s="190"/>
      <c r="F157" s="233"/>
      <c r="G157" s="190"/>
      <c r="H157" s="190"/>
      <c r="I157" s="190"/>
      <c r="J157" s="190"/>
      <c r="K157" s="190"/>
      <c r="L157" s="232"/>
      <c r="M157" s="190"/>
      <c r="N157" s="190"/>
      <c r="O157" s="190"/>
      <c r="P157" s="233"/>
      <c r="Q157" s="192"/>
      <c r="R157" s="192"/>
      <c r="S157" s="192"/>
      <c r="T157" s="192"/>
      <c r="U157" s="241"/>
    </row>
    <row r="158" spans="1:21" x14ac:dyDescent="0.25">
      <c r="A158" s="184">
        <v>43466</v>
      </c>
      <c r="B158" s="232">
        <v>225</v>
      </c>
      <c r="C158" s="190">
        <v>287</v>
      </c>
      <c r="D158" s="190">
        <v>162</v>
      </c>
      <c r="E158" s="190">
        <v>65</v>
      </c>
      <c r="F158" s="233">
        <v>677</v>
      </c>
      <c r="G158" s="190">
        <v>225</v>
      </c>
      <c r="H158" s="190">
        <v>287</v>
      </c>
      <c r="I158" s="190">
        <v>162</v>
      </c>
      <c r="J158" s="190">
        <v>65</v>
      </c>
      <c r="K158" s="190">
        <v>677</v>
      </c>
      <c r="L158" s="232">
        <v>0</v>
      </c>
      <c r="M158" s="190">
        <v>0</v>
      </c>
      <c r="N158" s="190">
        <v>0</v>
      </c>
      <c r="O158" s="190">
        <v>0</v>
      </c>
      <c r="P158" s="233">
        <v>0</v>
      </c>
      <c r="Q158" s="192">
        <v>0</v>
      </c>
      <c r="R158" s="192">
        <v>0</v>
      </c>
      <c r="S158" s="192">
        <v>0</v>
      </c>
      <c r="T158" s="192">
        <v>0</v>
      </c>
      <c r="U158" s="241">
        <v>0</v>
      </c>
    </row>
    <row r="159" spans="1:21" x14ac:dyDescent="0.25">
      <c r="A159" s="184">
        <v>43497</v>
      </c>
      <c r="B159" s="232">
        <v>181</v>
      </c>
      <c r="C159" s="190">
        <v>295</v>
      </c>
      <c r="D159" s="190">
        <v>127</v>
      </c>
      <c r="E159" s="190">
        <v>64</v>
      </c>
      <c r="F159" s="233">
        <v>648</v>
      </c>
      <c r="G159" s="190">
        <v>181</v>
      </c>
      <c r="H159" s="190">
        <v>295</v>
      </c>
      <c r="I159" s="190">
        <v>127</v>
      </c>
      <c r="J159" s="190">
        <v>64</v>
      </c>
      <c r="K159" s="190">
        <v>648</v>
      </c>
      <c r="L159" s="232">
        <v>0</v>
      </c>
      <c r="M159" s="190">
        <v>0</v>
      </c>
      <c r="N159" s="190">
        <v>0</v>
      </c>
      <c r="O159" s="190">
        <v>0</v>
      </c>
      <c r="P159" s="233">
        <v>0</v>
      </c>
      <c r="Q159" s="192">
        <v>0</v>
      </c>
      <c r="R159" s="192">
        <v>0</v>
      </c>
      <c r="S159" s="192">
        <v>0</v>
      </c>
      <c r="T159" s="192">
        <v>0</v>
      </c>
      <c r="U159" s="241">
        <v>0</v>
      </c>
    </row>
    <row r="160" spans="1:21" x14ac:dyDescent="0.25">
      <c r="A160" s="184">
        <v>43525</v>
      </c>
      <c r="B160" s="232">
        <v>224</v>
      </c>
      <c r="C160" s="190">
        <v>304</v>
      </c>
      <c r="D160" s="190">
        <v>161</v>
      </c>
      <c r="E160" s="190">
        <v>70</v>
      </c>
      <c r="F160" s="233">
        <v>648</v>
      </c>
      <c r="G160" s="190">
        <v>224</v>
      </c>
      <c r="H160" s="190">
        <v>304</v>
      </c>
      <c r="I160" s="190">
        <v>161</v>
      </c>
      <c r="J160" s="190">
        <v>70</v>
      </c>
      <c r="K160" s="190">
        <v>648</v>
      </c>
      <c r="L160" s="232">
        <v>0</v>
      </c>
      <c r="M160" s="190">
        <v>0</v>
      </c>
      <c r="N160" s="190">
        <v>0</v>
      </c>
      <c r="O160" s="190">
        <v>0</v>
      </c>
      <c r="P160" s="233">
        <v>0</v>
      </c>
      <c r="Q160" s="192">
        <v>0</v>
      </c>
      <c r="R160" s="192">
        <v>0</v>
      </c>
      <c r="S160" s="192">
        <v>0</v>
      </c>
      <c r="T160" s="192">
        <v>0</v>
      </c>
      <c r="U160" s="241">
        <v>0</v>
      </c>
    </row>
    <row r="161" spans="1:21" x14ac:dyDescent="0.25">
      <c r="A161" s="184">
        <v>43556</v>
      </c>
      <c r="B161" s="232">
        <v>214</v>
      </c>
      <c r="C161" s="190">
        <v>345</v>
      </c>
      <c r="D161" s="190">
        <v>161</v>
      </c>
      <c r="E161" s="190">
        <v>91</v>
      </c>
      <c r="F161" s="233">
        <v>655</v>
      </c>
      <c r="G161" s="190">
        <v>214</v>
      </c>
      <c r="H161" s="190">
        <v>345</v>
      </c>
      <c r="I161" s="190">
        <v>161</v>
      </c>
      <c r="J161" s="190">
        <v>91</v>
      </c>
      <c r="K161" s="190">
        <v>655</v>
      </c>
      <c r="L161" s="232">
        <v>0</v>
      </c>
      <c r="M161" s="190">
        <v>0</v>
      </c>
      <c r="N161" s="190">
        <v>0</v>
      </c>
      <c r="O161" s="190">
        <v>0</v>
      </c>
      <c r="P161" s="233">
        <v>0</v>
      </c>
      <c r="Q161" s="192">
        <v>0</v>
      </c>
      <c r="R161" s="192">
        <v>0</v>
      </c>
      <c r="S161" s="192">
        <v>0</v>
      </c>
      <c r="T161" s="192">
        <v>0</v>
      </c>
      <c r="U161" s="241">
        <v>0</v>
      </c>
    </row>
    <row r="162" spans="1:21" x14ac:dyDescent="0.25">
      <c r="A162" s="184">
        <v>43586</v>
      </c>
      <c r="B162" s="232">
        <v>216</v>
      </c>
      <c r="C162" s="190">
        <v>312</v>
      </c>
      <c r="D162" s="190">
        <v>160</v>
      </c>
      <c r="E162" s="190">
        <v>95</v>
      </c>
      <c r="F162" s="233">
        <v>699</v>
      </c>
      <c r="G162" s="190">
        <v>216</v>
      </c>
      <c r="H162" s="190">
        <v>312</v>
      </c>
      <c r="I162" s="190">
        <v>160</v>
      </c>
      <c r="J162" s="190">
        <v>95</v>
      </c>
      <c r="K162" s="190">
        <v>699</v>
      </c>
      <c r="L162" s="232">
        <v>0</v>
      </c>
      <c r="M162" s="190">
        <v>0</v>
      </c>
      <c r="N162" s="190">
        <v>0</v>
      </c>
      <c r="O162" s="190">
        <v>0</v>
      </c>
      <c r="P162" s="233">
        <v>0</v>
      </c>
      <c r="Q162" s="192">
        <v>0</v>
      </c>
      <c r="R162" s="192">
        <v>0</v>
      </c>
      <c r="S162" s="192">
        <v>0</v>
      </c>
      <c r="T162" s="192">
        <v>0</v>
      </c>
      <c r="U162" s="241">
        <v>0</v>
      </c>
    </row>
    <row r="163" spans="1:21" x14ac:dyDescent="0.25">
      <c r="A163" s="184">
        <v>43617</v>
      </c>
      <c r="B163" s="232">
        <v>216</v>
      </c>
      <c r="C163" s="190">
        <v>314</v>
      </c>
      <c r="D163" s="190">
        <v>134</v>
      </c>
      <c r="E163" s="190">
        <v>68</v>
      </c>
      <c r="F163" s="233">
        <v>635</v>
      </c>
      <c r="G163" s="190">
        <v>216</v>
      </c>
      <c r="H163" s="190">
        <v>314</v>
      </c>
      <c r="I163" s="190">
        <v>134</v>
      </c>
      <c r="J163" s="190">
        <v>68</v>
      </c>
      <c r="K163" s="190">
        <v>635</v>
      </c>
      <c r="L163" s="232">
        <v>0</v>
      </c>
      <c r="M163" s="190">
        <v>0</v>
      </c>
      <c r="N163" s="190">
        <v>0</v>
      </c>
      <c r="O163" s="190">
        <v>0</v>
      </c>
      <c r="P163" s="233">
        <v>0</v>
      </c>
      <c r="Q163" s="192">
        <v>0</v>
      </c>
      <c r="R163" s="192">
        <v>0</v>
      </c>
      <c r="S163" s="192">
        <v>0</v>
      </c>
      <c r="T163" s="192">
        <v>0</v>
      </c>
      <c r="U163" s="241">
        <v>0</v>
      </c>
    </row>
    <row r="164" spans="1:21" x14ac:dyDescent="0.25">
      <c r="A164" s="184">
        <v>43647</v>
      </c>
      <c r="B164" s="232">
        <v>249</v>
      </c>
      <c r="C164" s="190">
        <v>300</v>
      </c>
      <c r="D164" s="190">
        <v>159</v>
      </c>
      <c r="E164" s="190">
        <v>71</v>
      </c>
      <c r="F164" s="233">
        <v>697</v>
      </c>
      <c r="G164" s="190">
        <v>249</v>
      </c>
      <c r="H164" s="190">
        <v>300</v>
      </c>
      <c r="I164" s="190">
        <v>159</v>
      </c>
      <c r="J164" s="190">
        <v>71</v>
      </c>
      <c r="K164" s="190">
        <v>697</v>
      </c>
      <c r="L164" s="232">
        <v>0</v>
      </c>
      <c r="M164" s="190">
        <v>0</v>
      </c>
      <c r="N164" s="190">
        <v>0</v>
      </c>
      <c r="O164" s="190">
        <v>0</v>
      </c>
      <c r="P164" s="233">
        <v>0</v>
      </c>
      <c r="Q164" s="192">
        <v>0</v>
      </c>
      <c r="R164" s="192">
        <v>0</v>
      </c>
      <c r="S164" s="192">
        <v>0</v>
      </c>
      <c r="T164" s="192">
        <v>0</v>
      </c>
      <c r="U164" s="241">
        <v>0</v>
      </c>
    </row>
    <row r="165" spans="1:21" x14ac:dyDescent="0.25">
      <c r="A165" s="184">
        <v>43678</v>
      </c>
      <c r="B165" s="232">
        <v>209</v>
      </c>
      <c r="C165" s="190">
        <v>313</v>
      </c>
      <c r="D165" s="190">
        <v>160</v>
      </c>
      <c r="E165" s="190">
        <v>73</v>
      </c>
      <c r="F165" s="233">
        <v>627</v>
      </c>
      <c r="G165" s="190">
        <v>209</v>
      </c>
      <c r="H165" s="190">
        <v>313</v>
      </c>
      <c r="I165" s="190">
        <v>160</v>
      </c>
      <c r="J165" s="190">
        <v>73</v>
      </c>
      <c r="K165" s="190">
        <v>627</v>
      </c>
      <c r="L165" s="232">
        <v>0</v>
      </c>
      <c r="M165" s="190">
        <v>0</v>
      </c>
      <c r="N165" s="190">
        <v>0</v>
      </c>
      <c r="O165" s="190">
        <v>0</v>
      </c>
      <c r="P165" s="233">
        <v>0</v>
      </c>
      <c r="Q165" s="192">
        <v>0</v>
      </c>
      <c r="R165" s="192">
        <v>0</v>
      </c>
      <c r="S165" s="192">
        <v>0</v>
      </c>
      <c r="T165" s="192">
        <v>0</v>
      </c>
      <c r="U165" s="241">
        <v>0</v>
      </c>
    </row>
    <row r="166" spans="1:21" x14ac:dyDescent="0.25">
      <c r="A166" s="184">
        <v>43709</v>
      </c>
      <c r="B166" s="232">
        <v>203</v>
      </c>
      <c r="C166" s="190">
        <v>299</v>
      </c>
      <c r="D166" s="190">
        <v>151</v>
      </c>
      <c r="E166" s="190">
        <v>68</v>
      </c>
      <c r="F166" s="233">
        <v>645</v>
      </c>
      <c r="G166" s="190">
        <v>203</v>
      </c>
      <c r="H166" s="190">
        <v>299</v>
      </c>
      <c r="I166" s="190">
        <v>151</v>
      </c>
      <c r="J166" s="190">
        <v>68</v>
      </c>
      <c r="K166" s="190">
        <v>645</v>
      </c>
      <c r="L166" s="232">
        <v>0</v>
      </c>
      <c r="M166" s="190">
        <v>0</v>
      </c>
      <c r="N166" s="190">
        <v>0</v>
      </c>
      <c r="O166" s="190">
        <v>0</v>
      </c>
      <c r="P166" s="233">
        <v>0</v>
      </c>
      <c r="Q166" s="192">
        <v>0</v>
      </c>
      <c r="R166" s="192">
        <v>0</v>
      </c>
      <c r="S166" s="192">
        <v>0</v>
      </c>
      <c r="T166" s="192">
        <v>0</v>
      </c>
      <c r="U166" s="241">
        <v>0</v>
      </c>
    </row>
    <row r="167" spans="1:21" x14ac:dyDescent="0.25">
      <c r="A167" s="184">
        <v>43739</v>
      </c>
      <c r="B167" s="232">
        <v>198</v>
      </c>
      <c r="C167" s="190">
        <v>332</v>
      </c>
      <c r="D167" s="190">
        <v>174</v>
      </c>
      <c r="E167" s="190">
        <v>58</v>
      </c>
      <c r="F167" s="233">
        <v>694</v>
      </c>
      <c r="G167" s="190">
        <v>198</v>
      </c>
      <c r="H167" s="190">
        <v>332</v>
      </c>
      <c r="I167" s="190">
        <v>174</v>
      </c>
      <c r="J167" s="190">
        <v>58</v>
      </c>
      <c r="K167" s="190">
        <v>694</v>
      </c>
      <c r="L167" s="232">
        <v>0</v>
      </c>
      <c r="M167" s="190">
        <v>0</v>
      </c>
      <c r="N167" s="190">
        <v>0</v>
      </c>
      <c r="O167" s="190">
        <v>0</v>
      </c>
      <c r="P167" s="233">
        <v>0</v>
      </c>
      <c r="Q167" s="192">
        <v>0</v>
      </c>
      <c r="R167" s="192">
        <v>0</v>
      </c>
      <c r="S167" s="192">
        <v>0</v>
      </c>
      <c r="T167" s="192">
        <v>0</v>
      </c>
      <c r="U167" s="241">
        <v>0</v>
      </c>
    </row>
    <row r="168" spans="1:21" x14ac:dyDescent="0.25">
      <c r="A168" s="184">
        <v>43770</v>
      </c>
      <c r="B168" s="232">
        <v>181</v>
      </c>
      <c r="C168" s="190">
        <v>295</v>
      </c>
      <c r="D168" s="190">
        <v>138</v>
      </c>
      <c r="E168" s="190">
        <v>68</v>
      </c>
      <c r="F168" s="233">
        <v>643</v>
      </c>
      <c r="G168" s="190">
        <v>181</v>
      </c>
      <c r="H168" s="190">
        <v>295</v>
      </c>
      <c r="I168" s="190">
        <v>138</v>
      </c>
      <c r="J168" s="190">
        <v>68</v>
      </c>
      <c r="K168" s="190">
        <v>643</v>
      </c>
      <c r="L168" s="232">
        <v>0</v>
      </c>
      <c r="M168" s="190">
        <v>0</v>
      </c>
      <c r="N168" s="190">
        <v>0</v>
      </c>
      <c r="O168" s="190">
        <v>0</v>
      </c>
      <c r="P168" s="233">
        <v>0</v>
      </c>
      <c r="Q168" s="192">
        <v>0</v>
      </c>
      <c r="R168" s="192">
        <v>0</v>
      </c>
      <c r="S168" s="192">
        <v>0</v>
      </c>
      <c r="T168" s="192">
        <v>0</v>
      </c>
      <c r="U168" s="241">
        <v>0</v>
      </c>
    </row>
    <row r="169" spans="1:21" x14ac:dyDescent="0.25">
      <c r="A169" s="184">
        <v>43800</v>
      </c>
      <c r="B169" s="232">
        <v>202</v>
      </c>
      <c r="C169" s="190">
        <v>298</v>
      </c>
      <c r="D169" s="190">
        <v>140</v>
      </c>
      <c r="E169" s="190">
        <v>62</v>
      </c>
      <c r="F169" s="233">
        <v>583</v>
      </c>
      <c r="G169" s="190">
        <v>202</v>
      </c>
      <c r="H169" s="190">
        <v>298</v>
      </c>
      <c r="I169" s="190">
        <v>140</v>
      </c>
      <c r="J169" s="190">
        <v>62</v>
      </c>
      <c r="K169" s="190">
        <v>583</v>
      </c>
      <c r="L169" s="232">
        <v>0</v>
      </c>
      <c r="M169" s="190">
        <v>0</v>
      </c>
      <c r="N169" s="190">
        <v>0</v>
      </c>
      <c r="O169" s="190">
        <v>0</v>
      </c>
      <c r="P169" s="233">
        <v>0</v>
      </c>
      <c r="Q169" s="192">
        <v>0</v>
      </c>
      <c r="R169" s="192">
        <v>0</v>
      </c>
      <c r="S169" s="192">
        <v>0</v>
      </c>
      <c r="T169" s="192">
        <v>0</v>
      </c>
      <c r="U169" s="241">
        <v>0</v>
      </c>
    </row>
    <row r="170" spans="1:21" x14ac:dyDescent="0.25">
      <c r="A170" s="184">
        <v>43831</v>
      </c>
      <c r="B170" s="232">
        <v>224</v>
      </c>
      <c r="C170" s="190">
        <v>310</v>
      </c>
      <c r="D170" s="190">
        <v>181</v>
      </c>
      <c r="E170" s="190">
        <v>69</v>
      </c>
      <c r="F170" s="233">
        <v>638</v>
      </c>
      <c r="G170" s="190">
        <v>225</v>
      </c>
      <c r="H170" s="190">
        <v>287</v>
      </c>
      <c r="I170" s="190">
        <v>162</v>
      </c>
      <c r="J170" s="190">
        <v>65</v>
      </c>
      <c r="K170" s="190">
        <v>677</v>
      </c>
      <c r="L170" s="232">
        <v>-1</v>
      </c>
      <c r="M170" s="190">
        <v>23</v>
      </c>
      <c r="N170" s="190">
        <v>19</v>
      </c>
      <c r="O170" s="190">
        <v>4</v>
      </c>
      <c r="P170" s="233">
        <v>-39</v>
      </c>
      <c r="Q170" s="192">
        <v>-4.4444444444444401E-3</v>
      </c>
      <c r="R170" s="192">
        <v>8.0139372822299604E-2</v>
      </c>
      <c r="S170" s="192">
        <v>0.117283950617284</v>
      </c>
      <c r="T170" s="192">
        <v>6.15384615384615E-2</v>
      </c>
      <c r="U170" s="241">
        <v>-5.7607090103397297E-2</v>
      </c>
    </row>
    <row r="171" spans="1:21" x14ac:dyDescent="0.25">
      <c r="A171" s="184">
        <v>43862</v>
      </c>
      <c r="B171" s="232">
        <v>194</v>
      </c>
      <c r="C171" s="190">
        <v>313</v>
      </c>
      <c r="D171" s="190">
        <v>132</v>
      </c>
      <c r="E171" s="190">
        <v>47</v>
      </c>
      <c r="F171" s="233">
        <v>645</v>
      </c>
      <c r="G171" s="190">
        <v>181</v>
      </c>
      <c r="H171" s="190">
        <v>295</v>
      </c>
      <c r="I171" s="190">
        <v>127</v>
      </c>
      <c r="J171" s="190">
        <v>64</v>
      </c>
      <c r="K171" s="190">
        <v>648</v>
      </c>
      <c r="L171" s="232">
        <v>13</v>
      </c>
      <c r="M171" s="190">
        <v>18</v>
      </c>
      <c r="N171" s="190">
        <v>5</v>
      </c>
      <c r="O171" s="190">
        <v>-17</v>
      </c>
      <c r="P171" s="233">
        <v>-3</v>
      </c>
      <c r="Q171" s="192">
        <v>7.18232044198895E-2</v>
      </c>
      <c r="R171" s="192">
        <v>6.1016949152542403E-2</v>
      </c>
      <c r="S171" s="192">
        <v>3.9370078740157501E-2</v>
      </c>
      <c r="T171" s="192">
        <v>-0.265625</v>
      </c>
      <c r="U171" s="241">
        <v>-4.6296296296296302E-3</v>
      </c>
    </row>
    <row r="172" spans="1:21" x14ac:dyDescent="0.25">
      <c r="A172" s="184">
        <v>43891</v>
      </c>
      <c r="B172" s="232">
        <v>196</v>
      </c>
      <c r="C172" s="190">
        <v>324</v>
      </c>
      <c r="D172" s="190">
        <v>146</v>
      </c>
      <c r="E172" s="190">
        <v>57</v>
      </c>
      <c r="F172" s="233">
        <v>651</v>
      </c>
      <c r="G172" s="190">
        <v>234.666666666667</v>
      </c>
      <c r="H172" s="190">
        <v>318.47619047619003</v>
      </c>
      <c r="I172" s="190">
        <v>168.666666666667</v>
      </c>
      <c r="J172" s="190">
        <v>73.3333333333333</v>
      </c>
      <c r="K172" s="190">
        <v>678.857142857143</v>
      </c>
      <c r="L172" s="232">
        <v>-38.6666666666667</v>
      </c>
      <c r="M172" s="190">
        <v>5.5238095238095202</v>
      </c>
      <c r="N172" s="190">
        <v>-22.6666666666667</v>
      </c>
      <c r="O172" s="190">
        <v>-16.3333333333333</v>
      </c>
      <c r="P172" s="233">
        <v>-27.8571428571429</v>
      </c>
      <c r="Q172" s="192">
        <v>-0.16477272727272699</v>
      </c>
      <c r="R172" s="192">
        <v>1.7344497607655499E-2</v>
      </c>
      <c r="S172" s="192">
        <v>-0.13438735177865599</v>
      </c>
      <c r="T172" s="192">
        <v>-0.222727272727273</v>
      </c>
      <c r="U172" s="241">
        <v>-4.1035353535353598E-2</v>
      </c>
    </row>
    <row r="173" spans="1:21" x14ac:dyDescent="0.25">
      <c r="A173" s="184">
        <v>43922</v>
      </c>
      <c r="B173" s="232">
        <v>155</v>
      </c>
      <c r="C173" s="190">
        <v>220</v>
      </c>
      <c r="D173" s="190">
        <v>120</v>
      </c>
      <c r="E173" s="190">
        <v>98</v>
      </c>
      <c r="F173" s="233">
        <v>558</v>
      </c>
      <c r="G173" s="190">
        <v>214</v>
      </c>
      <c r="H173" s="190">
        <v>345</v>
      </c>
      <c r="I173" s="190">
        <v>161</v>
      </c>
      <c r="J173" s="190">
        <v>91</v>
      </c>
      <c r="K173" s="190">
        <v>655</v>
      </c>
      <c r="L173" s="232">
        <v>-59</v>
      </c>
      <c r="M173" s="190">
        <v>-125</v>
      </c>
      <c r="N173" s="190">
        <v>-41</v>
      </c>
      <c r="O173" s="190">
        <v>7</v>
      </c>
      <c r="P173" s="233">
        <v>-97</v>
      </c>
      <c r="Q173" s="192">
        <v>-0.27570093457943901</v>
      </c>
      <c r="R173" s="192">
        <v>-0.36231884057970998</v>
      </c>
      <c r="S173" s="192">
        <v>-0.25465838509316802</v>
      </c>
      <c r="T173" s="192">
        <v>7.69230769230769E-2</v>
      </c>
      <c r="U173" s="241">
        <v>-0.14809160305343499</v>
      </c>
    </row>
    <row r="174" spans="1:21" x14ac:dyDescent="0.25">
      <c r="A174" s="184">
        <v>43952</v>
      </c>
      <c r="B174" s="232">
        <v>175</v>
      </c>
      <c r="C174" s="190">
        <v>152</v>
      </c>
      <c r="D174" s="190">
        <v>114</v>
      </c>
      <c r="E174" s="190">
        <v>50</v>
      </c>
      <c r="F174" s="233">
        <v>501</v>
      </c>
      <c r="G174" s="190">
        <v>195.42857142857099</v>
      </c>
      <c r="H174" s="190">
        <v>282.28571428571399</v>
      </c>
      <c r="I174" s="190">
        <v>144.76190476190499</v>
      </c>
      <c r="J174" s="190">
        <v>85.952380952380906</v>
      </c>
      <c r="K174" s="190">
        <v>632.42857142857099</v>
      </c>
      <c r="L174" s="232">
        <v>-20.428571428571399</v>
      </c>
      <c r="M174" s="190">
        <v>-130.28571428571399</v>
      </c>
      <c r="N174" s="190">
        <v>-30.761904761904798</v>
      </c>
      <c r="O174" s="190">
        <v>-35.952380952380899</v>
      </c>
      <c r="P174" s="233">
        <v>-131.42857142857099</v>
      </c>
      <c r="Q174" s="192">
        <v>-0.10453216374269</v>
      </c>
      <c r="R174" s="192">
        <v>-0.46153846153846201</v>
      </c>
      <c r="S174" s="192">
        <v>-0.21249999999999999</v>
      </c>
      <c r="T174" s="192">
        <v>-0.41828254847645402</v>
      </c>
      <c r="U174" s="241">
        <v>-0.20781567653038199</v>
      </c>
    </row>
    <row r="175" spans="1:21" x14ac:dyDescent="0.25">
      <c r="A175" s="184">
        <v>43983</v>
      </c>
      <c r="B175" s="232">
        <v>211</v>
      </c>
      <c r="C175" s="190">
        <v>197</v>
      </c>
      <c r="D175" s="190">
        <v>113</v>
      </c>
      <c r="E175" s="190">
        <v>23</v>
      </c>
      <c r="F175" s="233">
        <v>577</v>
      </c>
      <c r="G175" s="190">
        <v>237.6</v>
      </c>
      <c r="H175" s="190">
        <v>345.4</v>
      </c>
      <c r="I175" s="190">
        <v>147.4</v>
      </c>
      <c r="J175" s="190">
        <v>74.8</v>
      </c>
      <c r="K175" s="190">
        <v>698.5</v>
      </c>
      <c r="L175" s="232">
        <v>-26.6</v>
      </c>
      <c r="M175" s="190">
        <v>-148.4</v>
      </c>
      <c r="N175" s="190">
        <v>-34.4</v>
      </c>
      <c r="O175" s="190">
        <v>-51.8</v>
      </c>
      <c r="P175" s="233">
        <v>-121.5</v>
      </c>
      <c r="Q175" s="192">
        <v>-0.111952861952862</v>
      </c>
      <c r="R175" s="192">
        <v>-0.429646786334685</v>
      </c>
      <c r="S175" s="192">
        <v>-0.23337856173677099</v>
      </c>
      <c r="T175" s="192">
        <v>-0.69251336898395699</v>
      </c>
      <c r="U175" s="241">
        <v>-0.17394416607015001</v>
      </c>
    </row>
    <row r="176" spans="1:21" x14ac:dyDescent="0.25">
      <c r="A176" s="184">
        <v>44013</v>
      </c>
      <c r="B176" s="232">
        <v>236</v>
      </c>
      <c r="C176" s="190">
        <v>246</v>
      </c>
      <c r="D176" s="190">
        <v>162</v>
      </c>
      <c r="E176" s="190">
        <v>43</v>
      </c>
      <c r="F176" s="233">
        <v>644</v>
      </c>
      <c r="G176" s="190">
        <v>249</v>
      </c>
      <c r="H176" s="190">
        <v>300</v>
      </c>
      <c r="I176" s="190">
        <v>159</v>
      </c>
      <c r="J176" s="190">
        <v>71</v>
      </c>
      <c r="K176" s="190">
        <v>697</v>
      </c>
      <c r="L176" s="232">
        <v>-13</v>
      </c>
      <c r="M176" s="190">
        <v>-54</v>
      </c>
      <c r="N176" s="190">
        <v>3</v>
      </c>
      <c r="O176" s="190">
        <v>-28</v>
      </c>
      <c r="P176" s="233">
        <v>-53</v>
      </c>
      <c r="Q176" s="192">
        <v>-5.22088353413655E-2</v>
      </c>
      <c r="R176" s="192">
        <v>-0.18</v>
      </c>
      <c r="S176" s="192">
        <v>1.88679245283019E-2</v>
      </c>
      <c r="T176" s="192">
        <v>-0.39436619718309901</v>
      </c>
      <c r="U176" s="241">
        <v>-7.60401721664275E-2</v>
      </c>
    </row>
    <row r="177" spans="1:21" x14ac:dyDescent="0.25">
      <c r="A177" s="184">
        <v>44044</v>
      </c>
      <c r="B177" s="232">
        <v>215</v>
      </c>
      <c r="C177" s="190">
        <v>240</v>
      </c>
      <c r="D177" s="190">
        <v>126</v>
      </c>
      <c r="E177" s="190">
        <v>29</v>
      </c>
      <c r="F177" s="233">
        <v>578</v>
      </c>
      <c r="G177" s="190">
        <v>199.04761904761901</v>
      </c>
      <c r="H177" s="190">
        <v>298.09523809523802</v>
      </c>
      <c r="I177" s="190">
        <v>152.38095238095201</v>
      </c>
      <c r="J177" s="190">
        <v>69.523809523809504</v>
      </c>
      <c r="K177" s="190">
        <v>597.142857142857</v>
      </c>
      <c r="L177" s="232">
        <v>15.952380952381001</v>
      </c>
      <c r="M177" s="190">
        <v>-58.095238095238102</v>
      </c>
      <c r="N177" s="190">
        <v>-26.380952380952401</v>
      </c>
      <c r="O177" s="190">
        <v>-40.523809523809497</v>
      </c>
      <c r="P177" s="233">
        <v>-19.1428571428571</v>
      </c>
      <c r="Q177" s="192">
        <v>8.0143540669856503E-2</v>
      </c>
      <c r="R177" s="192">
        <v>-0.194888178913738</v>
      </c>
      <c r="S177" s="192">
        <v>-0.173125</v>
      </c>
      <c r="T177" s="192">
        <v>-0.58287671232876703</v>
      </c>
      <c r="U177" s="241">
        <v>-3.20574162679425E-2</v>
      </c>
    </row>
    <row r="178" spans="1:21" x14ac:dyDescent="0.25">
      <c r="A178" s="184">
        <v>44075</v>
      </c>
      <c r="B178" s="232">
        <v>195</v>
      </c>
      <c r="C178" s="190">
        <v>268</v>
      </c>
      <c r="D178" s="190">
        <v>188</v>
      </c>
      <c r="E178" s="190">
        <v>66</v>
      </c>
      <c r="F178" s="233">
        <v>663</v>
      </c>
      <c r="G178" s="190">
        <v>212.666666666667</v>
      </c>
      <c r="H178" s="190">
        <v>313.23809523809501</v>
      </c>
      <c r="I178" s="190">
        <v>158.19047619047601</v>
      </c>
      <c r="J178" s="190">
        <v>71.238095238095198</v>
      </c>
      <c r="K178" s="190">
        <v>675.71428571428601</v>
      </c>
      <c r="L178" s="232">
        <v>-17.6666666666667</v>
      </c>
      <c r="M178" s="190">
        <v>-45.238095238095198</v>
      </c>
      <c r="N178" s="190">
        <v>29.8095238095238</v>
      </c>
      <c r="O178" s="190">
        <v>-5.2380952380952399</v>
      </c>
      <c r="P178" s="233">
        <v>-12.714285714285801</v>
      </c>
      <c r="Q178" s="192">
        <v>-8.3072100313479696E-2</v>
      </c>
      <c r="R178" s="192">
        <v>-0.14442079659470999</v>
      </c>
      <c r="S178" s="192">
        <v>0.188440698374473</v>
      </c>
      <c r="T178" s="192">
        <v>-7.3529411764705899E-2</v>
      </c>
      <c r="U178" s="241">
        <v>-1.8816067653277001E-2</v>
      </c>
    </row>
    <row r="179" spans="1:21" x14ac:dyDescent="0.25">
      <c r="A179" s="184">
        <v>44105</v>
      </c>
      <c r="B179" s="232">
        <v>222</v>
      </c>
      <c r="C179" s="190">
        <v>311</v>
      </c>
      <c r="D179" s="190">
        <v>196</v>
      </c>
      <c r="E179" s="190">
        <v>59</v>
      </c>
      <c r="F179" s="233">
        <v>753</v>
      </c>
      <c r="G179" s="190">
        <v>189.39130434782601</v>
      </c>
      <c r="H179" s="190">
        <v>317.56521739130397</v>
      </c>
      <c r="I179" s="190">
        <v>166.434782608696</v>
      </c>
      <c r="J179" s="190">
        <v>55.478260869565197</v>
      </c>
      <c r="K179" s="190">
        <v>663.82608695652198</v>
      </c>
      <c r="L179" s="232">
        <v>32.6086956521739</v>
      </c>
      <c r="M179" s="190">
        <v>-6.5652173913043699</v>
      </c>
      <c r="N179" s="190">
        <v>29.565217391304301</v>
      </c>
      <c r="O179" s="190">
        <v>3.52173913043478</v>
      </c>
      <c r="P179" s="233">
        <v>89.173913043478294</v>
      </c>
      <c r="Q179" s="192">
        <v>0.17217630853994501</v>
      </c>
      <c r="R179" s="192">
        <v>-2.06736035049289E-2</v>
      </c>
      <c r="S179" s="192">
        <v>0.17763845350052199</v>
      </c>
      <c r="T179" s="192">
        <v>6.3479623824451395E-2</v>
      </c>
      <c r="U179" s="241">
        <v>0.13433324600471599</v>
      </c>
    </row>
    <row r="180" spans="1:21" x14ac:dyDescent="0.25">
      <c r="A180" s="184">
        <v>44136</v>
      </c>
      <c r="B180" s="232">
        <v>199</v>
      </c>
      <c r="C180" s="190">
        <v>265</v>
      </c>
      <c r="D180" s="190">
        <v>191</v>
      </c>
      <c r="E180" s="190">
        <v>68</v>
      </c>
      <c r="F180" s="233">
        <v>643</v>
      </c>
      <c r="G180" s="190">
        <v>181</v>
      </c>
      <c r="H180" s="190">
        <v>295</v>
      </c>
      <c r="I180" s="190">
        <v>138</v>
      </c>
      <c r="J180" s="190">
        <v>68</v>
      </c>
      <c r="K180" s="190">
        <v>643</v>
      </c>
      <c r="L180" s="232">
        <v>18</v>
      </c>
      <c r="M180" s="190">
        <v>-30</v>
      </c>
      <c r="N180" s="190">
        <v>53</v>
      </c>
      <c r="O180" s="190">
        <v>0</v>
      </c>
      <c r="P180" s="233">
        <v>0</v>
      </c>
      <c r="Q180" s="192">
        <v>9.9447513812154706E-2</v>
      </c>
      <c r="R180" s="192">
        <v>-0.101694915254237</v>
      </c>
      <c r="S180" s="192">
        <v>0.38405797101449302</v>
      </c>
      <c r="T180" s="192">
        <v>0</v>
      </c>
      <c r="U180" s="241">
        <v>0</v>
      </c>
    </row>
    <row r="181" spans="1:21" x14ac:dyDescent="0.25">
      <c r="A181" s="184">
        <v>44166</v>
      </c>
      <c r="B181" s="232">
        <v>190</v>
      </c>
      <c r="C181" s="190">
        <v>285</v>
      </c>
      <c r="D181" s="190">
        <v>199</v>
      </c>
      <c r="E181" s="190">
        <v>75</v>
      </c>
      <c r="F181" s="233">
        <v>634</v>
      </c>
      <c r="G181" s="190">
        <v>212.1</v>
      </c>
      <c r="H181" s="190">
        <v>312.89999999999998</v>
      </c>
      <c r="I181" s="190">
        <v>147</v>
      </c>
      <c r="J181" s="190">
        <v>65.099999999999994</v>
      </c>
      <c r="K181" s="190">
        <v>612.15</v>
      </c>
      <c r="L181" s="232">
        <v>-22.1</v>
      </c>
      <c r="M181" s="190">
        <v>-27.9</v>
      </c>
      <c r="N181" s="190">
        <v>52</v>
      </c>
      <c r="O181" s="190">
        <v>9.8999999999999897</v>
      </c>
      <c r="P181" s="233">
        <v>21.85</v>
      </c>
      <c r="Q181" s="192">
        <v>-0.104196133899104</v>
      </c>
      <c r="R181" s="192">
        <v>-8.9165867689357706E-2</v>
      </c>
      <c r="S181" s="192">
        <v>0.35374149659863902</v>
      </c>
      <c r="T181" s="192">
        <v>0.15207373271889399</v>
      </c>
      <c r="U181" s="241">
        <v>3.5693865882545202E-2</v>
      </c>
    </row>
    <row r="182" spans="1:21" x14ac:dyDescent="0.25">
      <c r="A182" s="3" t="s">
        <v>90</v>
      </c>
      <c r="B182" s="232"/>
      <c r="C182" s="190"/>
      <c r="D182" s="190"/>
      <c r="E182" s="190"/>
      <c r="F182" s="233"/>
      <c r="G182" s="190"/>
      <c r="H182" s="190"/>
      <c r="I182" s="190"/>
      <c r="J182" s="190"/>
      <c r="K182" s="190"/>
      <c r="L182" s="232"/>
      <c r="M182" s="190"/>
      <c r="N182" s="190"/>
      <c r="O182" s="190"/>
      <c r="P182" s="233"/>
      <c r="Q182" s="192"/>
      <c r="R182" s="192"/>
      <c r="S182" s="192"/>
      <c r="T182" s="192"/>
      <c r="U182" s="241"/>
    </row>
    <row r="183" spans="1:21" x14ac:dyDescent="0.25">
      <c r="A183" s="184">
        <v>43466</v>
      </c>
      <c r="B183" s="232">
        <v>525</v>
      </c>
      <c r="C183" s="190">
        <v>598</v>
      </c>
      <c r="D183" s="190">
        <v>333</v>
      </c>
      <c r="E183" s="190"/>
      <c r="F183" s="233">
        <v>620</v>
      </c>
      <c r="G183" s="190">
        <v>525</v>
      </c>
      <c r="H183" s="190">
        <v>598</v>
      </c>
      <c r="I183" s="190">
        <v>333</v>
      </c>
      <c r="J183" s="190"/>
      <c r="K183" s="190">
        <v>620</v>
      </c>
      <c r="L183" s="232">
        <v>0</v>
      </c>
      <c r="M183" s="190">
        <v>0</v>
      </c>
      <c r="N183" s="190">
        <v>0</v>
      </c>
      <c r="O183" s="190"/>
      <c r="P183" s="233">
        <v>0</v>
      </c>
      <c r="Q183" s="192">
        <v>0</v>
      </c>
      <c r="R183" s="192">
        <v>0</v>
      </c>
      <c r="S183" s="192">
        <v>0</v>
      </c>
      <c r="T183" s="192"/>
      <c r="U183" s="241">
        <v>0</v>
      </c>
    </row>
    <row r="184" spans="1:21" x14ac:dyDescent="0.25">
      <c r="A184" s="184">
        <v>43497</v>
      </c>
      <c r="B184" s="232">
        <v>473</v>
      </c>
      <c r="C184" s="190">
        <v>498</v>
      </c>
      <c r="D184" s="190">
        <v>263</v>
      </c>
      <c r="E184" s="190"/>
      <c r="F184" s="233">
        <v>557</v>
      </c>
      <c r="G184" s="190">
        <v>473</v>
      </c>
      <c r="H184" s="190">
        <v>498</v>
      </c>
      <c r="I184" s="190">
        <v>263</v>
      </c>
      <c r="J184" s="190"/>
      <c r="K184" s="190">
        <v>557</v>
      </c>
      <c r="L184" s="232">
        <v>0</v>
      </c>
      <c r="M184" s="190">
        <v>0</v>
      </c>
      <c r="N184" s="190">
        <v>0</v>
      </c>
      <c r="O184" s="190"/>
      <c r="P184" s="233">
        <v>0</v>
      </c>
      <c r="Q184" s="192">
        <v>0</v>
      </c>
      <c r="R184" s="192">
        <v>0</v>
      </c>
      <c r="S184" s="192">
        <v>0</v>
      </c>
      <c r="T184" s="192"/>
      <c r="U184" s="241">
        <v>0</v>
      </c>
    </row>
    <row r="185" spans="1:21" x14ac:dyDescent="0.25">
      <c r="A185" s="184">
        <v>43525</v>
      </c>
      <c r="B185" s="232">
        <v>469</v>
      </c>
      <c r="C185" s="190">
        <v>609</v>
      </c>
      <c r="D185" s="190">
        <v>295</v>
      </c>
      <c r="E185" s="190"/>
      <c r="F185" s="233">
        <v>585</v>
      </c>
      <c r="G185" s="190">
        <v>469</v>
      </c>
      <c r="H185" s="190">
        <v>609</v>
      </c>
      <c r="I185" s="190">
        <v>295</v>
      </c>
      <c r="J185" s="190"/>
      <c r="K185" s="190">
        <v>585</v>
      </c>
      <c r="L185" s="232">
        <v>0</v>
      </c>
      <c r="M185" s="190">
        <v>0</v>
      </c>
      <c r="N185" s="190">
        <v>0</v>
      </c>
      <c r="O185" s="190"/>
      <c r="P185" s="233">
        <v>0</v>
      </c>
      <c r="Q185" s="192">
        <v>0</v>
      </c>
      <c r="R185" s="192">
        <v>0</v>
      </c>
      <c r="S185" s="192">
        <v>0</v>
      </c>
      <c r="T185" s="192"/>
      <c r="U185" s="241">
        <v>0</v>
      </c>
    </row>
    <row r="186" spans="1:21" x14ac:dyDescent="0.25">
      <c r="A186" s="184">
        <v>43556</v>
      </c>
      <c r="B186" s="232">
        <v>545</v>
      </c>
      <c r="C186" s="190">
        <v>551</v>
      </c>
      <c r="D186" s="190">
        <v>251</v>
      </c>
      <c r="E186" s="190"/>
      <c r="F186" s="233">
        <v>537</v>
      </c>
      <c r="G186" s="190">
        <v>545</v>
      </c>
      <c r="H186" s="190">
        <v>551</v>
      </c>
      <c r="I186" s="190">
        <v>251</v>
      </c>
      <c r="J186" s="190"/>
      <c r="K186" s="190">
        <v>537</v>
      </c>
      <c r="L186" s="232">
        <v>0</v>
      </c>
      <c r="M186" s="190">
        <v>0</v>
      </c>
      <c r="N186" s="190">
        <v>0</v>
      </c>
      <c r="O186" s="190"/>
      <c r="P186" s="233">
        <v>0</v>
      </c>
      <c r="Q186" s="192">
        <v>0</v>
      </c>
      <c r="R186" s="192">
        <v>0</v>
      </c>
      <c r="S186" s="192">
        <v>0</v>
      </c>
      <c r="T186" s="192"/>
      <c r="U186" s="241">
        <v>0</v>
      </c>
    </row>
    <row r="187" spans="1:21" x14ac:dyDescent="0.25">
      <c r="A187" s="184">
        <v>43586</v>
      </c>
      <c r="B187" s="232">
        <v>578</v>
      </c>
      <c r="C187" s="190">
        <v>582</v>
      </c>
      <c r="D187" s="190">
        <v>302</v>
      </c>
      <c r="E187" s="190"/>
      <c r="F187" s="233">
        <v>620</v>
      </c>
      <c r="G187" s="190">
        <v>578</v>
      </c>
      <c r="H187" s="190">
        <v>582</v>
      </c>
      <c r="I187" s="190">
        <v>302</v>
      </c>
      <c r="J187" s="190"/>
      <c r="K187" s="190">
        <v>620</v>
      </c>
      <c r="L187" s="232">
        <v>0</v>
      </c>
      <c r="M187" s="190">
        <v>0</v>
      </c>
      <c r="N187" s="190">
        <v>0</v>
      </c>
      <c r="O187" s="190"/>
      <c r="P187" s="233">
        <v>0</v>
      </c>
      <c r="Q187" s="192">
        <v>0</v>
      </c>
      <c r="R187" s="192">
        <v>0</v>
      </c>
      <c r="S187" s="192">
        <v>0</v>
      </c>
      <c r="T187" s="192"/>
      <c r="U187" s="241">
        <v>0</v>
      </c>
    </row>
    <row r="188" spans="1:21" x14ac:dyDescent="0.25">
      <c r="A188" s="184">
        <v>43617</v>
      </c>
      <c r="B188" s="232">
        <v>469</v>
      </c>
      <c r="C188" s="190">
        <v>547</v>
      </c>
      <c r="D188" s="190">
        <v>283</v>
      </c>
      <c r="E188" s="190"/>
      <c r="F188" s="233">
        <v>544</v>
      </c>
      <c r="G188" s="190">
        <v>469</v>
      </c>
      <c r="H188" s="190">
        <v>547</v>
      </c>
      <c r="I188" s="190">
        <v>283</v>
      </c>
      <c r="J188" s="190"/>
      <c r="K188" s="190">
        <v>544</v>
      </c>
      <c r="L188" s="232">
        <v>0</v>
      </c>
      <c r="M188" s="190">
        <v>0</v>
      </c>
      <c r="N188" s="190">
        <v>0</v>
      </c>
      <c r="O188" s="190"/>
      <c r="P188" s="233">
        <v>0</v>
      </c>
      <c r="Q188" s="192">
        <v>0</v>
      </c>
      <c r="R188" s="192">
        <v>0</v>
      </c>
      <c r="S188" s="192">
        <v>0</v>
      </c>
      <c r="T188" s="192"/>
      <c r="U188" s="241">
        <v>0</v>
      </c>
    </row>
    <row r="189" spans="1:21" x14ac:dyDescent="0.25">
      <c r="A189" s="184">
        <v>43647</v>
      </c>
      <c r="B189" s="232">
        <v>524</v>
      </c>
      <c r="C189" s="190">
        <v>628</v>
      </c>
      <c r="D189" s="190">
        <v>317</v>
      </c>
      <c r="E189" s="190"/>
      <c r="F189" s="233">
        <v>607</v>
      </c>
      <c r="G189" s="190">
        <v>524</v>
      </c>
      <c r="H189" s="190">
        <v>628</v>
      </c>
      <c r="I189" s="190">
        <v>317</v>
      </c>
      <c r="J189" s="190"/>
      <c r="K189" s="190">
        <v>607</v>
      </c>
      <c r="L189" s="232">
        <v>0</v>
      </c>
      <c r="M189" s="190">
        <v>0</v>
      </c>
      <c r="N189" s="190">
        <v>0</v>
      </c>
      <c r="O189" s="190"/>
      <c r="P189" s="233">
        <v>0</v>
      </c>
      <c r="Q189" s="192">
        <v>0</v>
      </c>
      <c r="R189" s="192">
        <v>0</v>
      </c>
      <c r="S189" s="192">
        <v>0</v>
      </c>
      <c r="T189" s="192"/>
      <c r="U189" s="241">
        <v>0</v>
      </c>
    </row>
    <row r="190" spans="1:21" x14ac:dyDescent="0.25">
      <c r="A190" s="184">
        <v>43678</v>
      </c>
      <c r="B190" s="232">
        <v>518</v>
      </c>
      <c r="C190" s="190">
        <v>552</v>
      </c>
      <c r="D190" s="190">
        <v>274</v>
      </c>
      <c r="E190" s="190"/>
      <c r="F190" s="233">
        <v>543</v>
      </c>
      <c r="G190" s="190">
        <v>518</v>
      </c>
      <c r="H190" s="190">
        <v>552</v>
      </c>
      <c r="I190" s="190">
        <v>274</v>
      </c>
      <c r="J190" s="190"/>
      <c r="K190" s="190">
        <v>543</v>
      </c>
      <c r="L190" s="232">
        <v>0</v>
      </c>
      <c r="M190" s="190">
        <v>0</v>
      </c>
      <c r="N190" s="190">
        <v>0</v>
      </c>
      <c r="O190" s="190"/>
      <c r="P190" s="233">
        <v>0</v>
      </c>
      <c r="Q190" s="192">
        <v>0</v>
      </c>
      <c r="R190" s="192">
        <v>0</v>
      </c>
      <c r="S190" s="192">
        <v>0</v>
      </c>
      <c r="T190" s="192"/>
      <c r="U190" s="241">
        <v>0</v>
      </c>
    </row>
    <row r="191" spans="1:21" x14ac:dyDescent="0.25">
      <c r="A191" s="184">
        <v>43709</v>
      </c>
      <c r="B191" s="232">
        <v>454</v>
      </c>
      <c r="C191" s="190">
        <v>505</v>
      </c>
      <c r="D191" s="190">
        <v>270</v>
      </c>
      <c r="E191" s="190"/>
      <c r="F191" s="233">
        <v>501</v>
      </c>
      <c r="G191" s="190">
        <v>454</v>
      </c>
      <c r="H191" s="190">
        <v>505</v>
      </c>
      <c r="I191" s="190">
        <v>270</v>
      </c>
      <c r="J191" s="190"/>
      <c r="K191" s="190">
        <v>501</v>
      </c>
      <c r="L191" s="232">
        <v>0</v>
      </c>
      <c r="M191" s="190">
        <v>0</v>
      </c>
      <c r="N191" s="190">
        <v>0</v>
      </c>
      <c r="O191" s="190"/>
      <c r="P191" s="233">
        <v>0</v>
      </c>
      <c r="Q191" s="192">
        <v>0</v>
      </c>
      <c r="R191" s="192">
        <v>0</v>
      </c>
      <c r="S191" s="192">
        <v>0</v>
      </c>
      <c r="T191" s="192"/>
      <c r="U191" s="241">
        <v>0</v>
      </c>
    </row>
    <row r="192" spans="1:21" x14ac:dyDescent="0.25">
      <c r="A192" s="184">
        <v>43739</v>
      </c>
      <c r="B192" s="232">
        <v>565</v>
      </c>
      <c r="C192" s="190">
        <v>615</v>
      </c>
      <c r="D192" s="190">
        <v>313</v>
      </c>
      <c r="E192" s="190"/>
      <c r="F192" s="233">
        <v>635</v>
      </c>
      <c r="G192" s="190">
        <v>565</v>
      </c>
      <c r="H192" s="190">
        <v>615</v>
      </c>
      <c r="I192" s="190">
        <v>313</v>
      </c>
      <c r="J192" s="190"/>
      <c r="K192" s="190">
        <v>635</v>
      </c>
      <c r="L192" s="232">
        <v>0</v>
      </c>
      <c r="M192" s="190">
        <v>0</v>
      </c>
      <c r="N192" s="190">
        <v>0</v>
      </c>
      <c r="O192" s="190"/>
      <c r="P192" s="233">
        <v>0</v>
      </c>
      <c r="Q192" s="192">
        <v>0</v>
      </c>
      <c r="R192" s="192">
        <v>0</v>
      </c>
      <c r="S192" s="192">
        <v>0</v>
      </c>
      <c r="T192" s="192"/>
      <c r="U192" s="241">
        <v>0</v>
      </c>
    </row>
    <row r="193" spans="1:21" x14ac:dyDescent="0.25">
      <c r="A193" s="184">
        <v>43770</v>
      </c>
      <c r="B193" s="232">
        <v>485</v>
      </c>
      <c r="C193" s="190">
        <v>593</v>
      </c>
      <c r="D193" s="190">
        <v>275</v>
      </c>
      <c r="E193" s="190"/>
      <c r="F193" s="233">
        <v>587</v>
      </c>
      <c r="G193" s="190">
        <v>485</v>
      </c>
      <c r="H193" s="190">
        <v>593</v>
      </c>
      <c r="I193" s="190">
        <v>275</v>
      </c>
      <c r="J193" s="190"/>
      <c r="K193" s="190">
        <v>587</v>
      </c>
      <c r="L193" s="232">
        <v>0</v>
      </c>
      <c r="M193" s="190">
        <v>0</v>
      </c>
      <c r="N193" s="190">
        <v>0</v>
      </c>
      <c r="O193" s="190"/>
      <c r="P193" s="233">
        <v>0</v>
      </c>
      <c r="Q193" s="192">
        <v>0</v>
      </c>
      <c r="R193" s="192">
        <v>0</v>
      </c>
      <c r="S193" s="192">
        <v>0</v>
      </c>
      <c r="T193" s="192"/>
      <c r="U193" s="241">
        <v>0</v>
      </c>
    </row>
    <row r="194" spans="1:21" x14ac:dyDescent="0.25">
      <c r="A194" s="184">
        <v>43800</v>
      </c>
      <c r="B194" s="232">
        <v>451</v>
      </c>
      <c r="C194" s="190">
        <v>568</v>
      </c>
      <c r="D194" s="190">
        <v>242</v>
      </c>
      <c r="E194" s="190"/>
      <c r="F194" s="233">
        <v>596</v>
      </c>
      <c r="G194" s="190">
        <v>451</v>
      </c>
      <c r="H194" s="190">
        <v>568</v>
      </c>
      <c r="I194" s="190">
        <v>242</v>
      </c>
      <c r="J194" s="190"/>
      <c r="K194" s="190">
        <v>596</v>
      </c>
      <c r="L194" s="232">
        <v>0</v>
      </c>
      <c r="M194" s="190">
        <v>0</v>
      </c>
      <c r="N194" s="190">
        <v>0</v>
      </c>
      <c r="O194" s="190"/>
      <c r="P194" s="233">
        <v>0</v>
      </c>
      <c r="Q194" s="192">
        <v>0</v>
      </c>
      <c r="R194" s="192">
        <v>0</v>
      </c>
      <c r="S194" s="192">
        <v>0</v>
      </c>
      <c r="T194" s="192"/>
      <c r="U194" s="241">
        <v>0</v>
      </c>
    </row>
    <row r="195" spans="1:21" x14ac:dyDescent="0.25">
      <c r="A195" s="184">
        <v>43831</v>
      </c>
      <c r="B195" s="232">
        <v>501</v>
      </c>
      <c r="C195" s="190">
        <v>528</v>
      </c>
      <c r="D195" s="190">
        <v>316</v>
      </c>
      <c r="E195" s="190"/>
      <c r="F195" s="233">
        <v>534</v>
      </c>
      <c r="G195" s="190">
        <v>525</v>
      </c>
      <c r="H195" s="190">
        <v>598</v>
      </c>
      <c r="I195" s="190">
        <v>333</v>
      </c>
      <c r="J195" s="190"/>
      <c r="K195" s="190">
        <v>620</v>
      </c>
      <c r="L195" s="232">
        <v>-24</v>
      </c>
      <c r="M195" s="190">
        <v>-70</v>
      </c>
      <c r="N195" s="190">
        <v>-17</v>
      </c>
      <c r="O195" s="190"/>
      <c r="P195" s="233">
        <v>-86</v>
      </c>
      <c r="Q195" s="192">
        <v>-4.57142857142857E-2</v>
      </c>
      <c r="R195" s="192">
        <v>-0.117056856187291</v>
      </c>
      <c r="S195" s="192">
        <v>-5.1051051051051101E-2</v>
      </c>
      <c r="T195" s="192"/>
      <c r="U195" s="241">
        <v>-0.138709677419355</v>
      </c>
    </row>
    <row r="196" spans="1:21" x14ac:dyDescent="0.25">
      <c r="A196" s="184">
        <v>43862</v>
      </c>
      <c r="B196" s="232">
        <v>482</v>
      </c>
      <c r="C196" s="190">
        <v>545</v>
      </c>
      <c r="D196" s="190">
        <v>287</v>
      </c>
      <c r="E196" s="190"/>
      <c r="F196" s="233">
        <v>529</v>
      </c>
      <c r="G196" s="190">
        <v>473</v>
      </c>
      <c r="H196" s="190">
        <v>498</v>
      </c>
      <c r="I196" s="190">
        <v>263</v>
      </c>
      <c r="J196" s="190"/>
      <c r="K196" s="190">
        <v>557</v>
      </c>
      <c r="L196" s="232">
        <v>9</v>
      </c>
      <c r="M196" s="190">
        <v>47</v>
      </c>
      <c r="N196" s="190">
        <v>24</v>
      </c>
      <c r="O196" s="190"/>
      <c r="P196" s="233">
        <v>-28</v>
      </c>
      <c r="Q196" s="192">
        <v>1.90274841437632E-2</v>
      </c>
      <c r="R196" s="192">
        <v>9.4377510040160595E-2</v>
      </c>
      <c r="S196" s="192">
        <v>9.1254752851711002E-2</v>
      </c>
      <c r="T196" s="192"/>
      <c r="U196" s="241">
        <v>-5.0269299820466802E-2</v>
      </c>
    </row>
    <row r="197" spans="1:21" x14ac:dyDescent="0.25">
      <c r="A197" s="184">
        <v>43891</v>
      </c>
      <c r="B197" s="232">
        <v>474</v>
      </c>
      <c r="C197" s="190">
        <v>564</v>
      </c>
      <c r="D197" s="190">
        <v>270</v>
      </c>
      <c r="E197" s="190"/>
      <c r="F197" s="233">
        <v>576</v>
      </c>
      <c r="G197" s="190">
        <v>491.33333333333297</v>
      </c>
      <c r="H197" s="190">
        <v>638</v>
      </c>
      <c r="I197" s="190">
        <v>309.04761904761898</v>
      </c>
      <c r="J197" s="190"/>
      <c r="K197" s="190">
        <v>612.857142857143</v>
      </c>
      <c r="L197" s="232">
        <v>-17.3333333333334</v>
      </c>
      <c r="M197" s="190">
        <v>-74</v>
      </c>
      <c r="N197" s="190">
        <v>-39.047619047619001</v>
      </c>
      <c r="O197" s="190"/>
      <c r="P197" s="233">
        <v>-36.857142857142897</v>
      </c>
      <c r="Q197" s="192">
        <v>-3.5278154681139803E-2</v>
      </c>
      <c r="R197" s="192">
        <v>-0.115987460815047</v>
      </c>
      <c r="S197" s="192">
        <v>-0.126348228043143</v>
      </c>
      <c r="T197" s="192"/>
      <c r="U197" s="241">
        <v>-6.0139860139860203E-2</v>
      </c>
    </row>
    <row r="198" spans="1:21" x14ac:dyDescent="0.25">
      <c r="A198" s="184">
        <v>43922</v>
      </c>
      <c r="B198" s="232">
        <v>387</v>
      </c>
      <c r="C198" s="190">
        <v>361</v>
      </c>
      <c r="D198" s="190">
        <v>203</v>
      </c>
      <c r="E198" s="190"/>
      <c r="F198" s="233">
        <v>485</v>
      </c>
      <c r="G198" s="190">
        <v>545</v>
      </c>
      <c r="H198" s="190">
        <v>551</v>
      </c>
      <c r="I198" s="190">
        <v>251</v>
      </c>
      <c r="J198" s="190"/>
      <c r="K198" s="190">
        <v>537</v>
      </c>
      <c r="L198" s="232">
        <v>-158</v>
      </c>
      <c r="M198" s="190">
        <v>-190</v>
      </c>
      <c r="N198" s="190">
        <v>-48</v>
      </c>
      <c r="O198" s="190"/>
      <c r="P198" s="233">
        <v>-52</v>
      </c>
      <c r="Q198" s="192">
        <v>-0.28990825688073402</v>
      </c>
      <c r="R198" s="192">
        <v>-0.34482758620689702</v>
      </c>
      <c r="S198" s="192">
        <v>-0.19123505976095601</v>
      </c>
      <c r="T198" s="192"/>
      <c r="U198" s="241">
        <v>-9.6834264432029804E-2</v>
      </c>
    </row>
    <row r="199" spans="1:21" x14ac:dyDescent="0.25">
      <c r="A199" s="184">
        <v>43952</v>
      </c>
      <c r="B199" s="232">
        <v>495</v>
      </c>
      <c r="C199" s="190">
        <v>285</v>
      </c>
      <c r="D199" s="190">
        <v>211</v>
      </c>
      <c r="E199" s="190"/>
      <c r="F199" s="233">
        <v>372</v>
      </c>
      <c r="G199" s="190">
        <v>522.95238095238096</v>
      </c>
      <c r="H199" s="190">
        <v>526.57142857142901</v>
      </c>
      <c r="I199" s="190">
        <v>273.23809523809501</v>
      </c>
      <c r="J199" s="190"/>
      <c r="K199" s="190">
        <v>560.95238095238096</v>
      </c>
      <c r="L199" s="232">
        <v>-27.952380952380999</v>
      </c>
      <c r="M199" s="190">
        <v>-241.57142857142901</v>
      </c>
      <c r="N199" s="190">
        <v>-62.238095238095198</v>
      </c>
      <c r="O199" s="190"/>
      <c r="P199" s="233">
        <v>-188.95238095238099</v>
      </c>
      <c r="Q199" s="192">
        <v>-5.3451101802950297E-2</v>
      </c>
      <c r="R199" s="192">
        <v>-0.45876288659793801</v>
      </c>
      <c r="S199" s="192">
        <v>-0.227779714186128</v>
      </c>
      <c r="T199" s="192"/>
      <c r="U199" s="241">
        <v>-0.336842105263158</v>
      </c>
    </row>
    <row r="200" spans="1:21" x14ac:dyDescent="0.25">
      <c r="A200" s="184">
        <v>43983</v>
      </c>
      <c r="B200" s="232">
        <v>570</v>
      </c>
      <c r="C200" s="190">
        <v>362</v>
      </c>
      <c r="D200" s="190">
        <v>278</v>
      </c>
      <c r="E200" s="190"/>
      <c r="F200" s="233">
        <v>484</v>
      </c>
      <c r="G200" s="190">
        <v>515.9</v>
      </c>
      <c r="H200" s="190">
        <v>601.70000000000005</v>
      </c>
      <c r="I200" s="190">
        <v>311.3</v>
      </c>
      <c r="J200" s="190"/>
      <c r="K200" s="190">
        <v>598.4</v>
      </c>
      <c r="L200" s="232">
        <v>54.099999999999902</v>
      </c>
      <c r="M200" s="190">
        <v>-239.7</v>
      </c>
      <c r="N200" s="190">
        <v>-33.299999999999997</v>
      </c>
      <c r="O200" s="190"/>
      <c r="P200" s="233">
        <v>-114.4</v>
      </c>
      <c r="Q200" s="192">
        <v>0.104865283969761</v>
      </c>
      <c r="R200" s="192">
        <v>-0.39837128136945299</v>
      </c>
      <c r="S200" s="192">
        <v>-0.10697076774815301</v>
      </c>
      <c r="T200" s="192"/>
      <c r="U200" s="241">
        <v>-0.191176470588235</v>
      </c>
    </row>
    <row r="201" spans="1:21" x14ac:dyDescent="0.25">
      <c r="A201" s="184">
        <v>44013</v>
      </c>
      <c r="B201" s="232">
        <v>582</v>
      </c>
      <c r="C201" s="190">
        <v>419</v>
      </c>
      <c r="D201" s="190">
        <v>312</v>
      </c>
      <c r="E201" s="190"/>
      <c r="F201" s="233">
        <v>493</v>
      </c>
      <c r="G201" s="190">
        <v>524</v>
      </c>
      <c r="H201" s="190">
        <v>628</v>
      </c>
      <c r="I201" s="190">
        <v>317</v>
      </c>
      <c r="J201" s="190"/>
      <c r="K201" s="190">
        <v>607</v>
      </c>
      <c r="L201" s="232">
        <v>58</v>
      </c>
      <c r="M201" s="190">
        <v>-209</v>
      </c>
      <c r="N201" s="190">
        <v>-5</v>
      </c>
      <c r="O201" s="190"/>
      <c r="P201" s="233">
        <v>-114</v>
      </c>
      <c r="Q201" s="192">
        <v>0.110687022900763</v>
      </c>
      <c r="R201" s="192">
        <v>-0.33280254777070101</v>
      </c>
      <c r="S201" s="192">
        <v>-1.5772870662460602E-2</v>
      </c>
      <c r="T201" s="192"/>
      <c r="U201" s="241">
        <v>-0.18780889621087299</v>
      </c>
    </row>
    <row r="202" spans="1:21" x14ac:dyDescent="0.25">
      <c r="A202" s="184">
        <v>44044</v>
      </c>
      <c r="B202" s="232">
        <v>559</v>
      </c>
      <c r="C202" s="190">
        <v>416</v>
      </c>
      <c r="D202" s="190">
        <v>243</v>
      </c>
      <c r="E202" s="190"/>
      <c r="F202" s="233">
        <v>434</v>
      </c>
      <c r="G202" s="190">
        <v>493.33333333333297</v>
      </c>
      <c r="H202" s="190">
        <v>525.71428571428601</v>
      </c>
      <c r="I202" s="190">
        <v>260.95238095238102</v>
      </c>
      <c r="J202" s="190"/>
      <c r="K202" s="190">
        <v>517.142857142857</v>
      </c>
      <c r="L202" s="232">
        <v>65.6666666666667</v>
      </c>
      <c r="M202" s="190">
        <v>-109.71428571428601</v>
      </c>
      <c r="N202" s="190">
        <v>-17.952380952380999</v>
      </c>
      <c r="O202" s="190"/>
      <c r="P202" s="233">
        <v>-83.142857142857096</v>
      </c>
      <c r="Q202" s="192">
        <v>0.133108108108108</v>
      </c>
      <c r="R202" s="192">
        <v>-0.208695652173913</v>
      </c>
      <c r="S202" s="192">
        <v>-6.8795620437956201E-2</v>
      </c>
      <c r="T202" s="192"/>
      <c r="U202" s="241">
        <v>-0.160773480662983</v>
      </c>
    </row>
    <row r="203" spans="1:21" x14ac:dyDescent="0.25">
      <c r="A203" s="184">
        <v>44075</v>
      </c>
      <c r="B203" s="232">
        <v>570</v>
      </c>
      <c r="C203" s="190">
        <v>448</v>
      </c>
      <c r="D203" s="190">
        <v>313</v>
      </c>
      <c r="E203" s="190"/>
      <c r="F203" s="233">
        <v>573</v>
      </c>
      <c r="G203" s="190">
        <v>475.61904761904799</v>
      </c>
      <c r="H203" s="190">
        <v>529.04761904761904</v>
      </c>
      <c r="I203" s="190">
        <v>282.857142857143</v>
      </c>
      <c r="J203" s="190"/>
      <c r="K203" s="190">
        <v>524.857142857143</v>
      </c>
      <c r="L203" s="232">
        <v>94.380952380952394</v>
      </c>
      <c r="M203" s="190">
        <v>-81.047619047618994</v>
      </c>
      <c r="N203" s="190">
        <v>30.1428571428571</v>
      </c>
      <c r="O203" s="190"/>
      <c r="P203" s="233">
        <v>48.142857142857103</v>
      </c>
      <c r="Q203" s="192">
        <v>0.198438125750901</v>
      </c>
      <c r="R203" s="192">
        <v>-0.15319531953195301</v>
      </c>
      <c r="S203" s="192">
        <v>0.106565656565656</v>
      </c>
      <c r="T203" s="192"/>
      <c r="U203" s="241">
        <v>9.1725639629831199E-2</v>
      </c>
    </row>
    <row r="204" spans="1:21" x14ac:dyDescent="0.25">
      <c r="A204" s="184">
        <v>44105</v>
      </c>
      <c r="B204" s="232">
        <v>517</v>
      </c>
      <c r="C204" s="190">
        <v>443</v>
      </c>
      <c r="D204" s="190">
        <v>299</v>
      </c>
      <c r="E204" s="190"/>
      <c r="F204" s="233">
        <v>595</v>
      </c>
      <c r="G204" s="190">
        <v>540.43478260869597</v>
      </c>
      <c r="H204" s="190">
        <v>588.26086956521704</v>
      </c>
      <c r="I204" s="190">
        <v>299.39130434782601</v>
      </c>
      <c r="J204" s="190"/>
      <c r="K204" s="190">
        <v>607.39130434782601</v>
      </c>
      <c r="L204" s="232">
        <v>-23.434782608695599</v>
      </c>
      <c r="M204" s="190">
        <v>-145.26086956521701</v>
      </c>
      <c r="N204" s="190">
        <v>-0.391304347826122</v>
      </c>
      <c r="O204" s="190"/>
      <c r="P204" s="233">
        <v>-12.3913043478261</v>
      </c>
      <c r="Q204" s="192">
        <v>-4.3362831858407003E-2</v>
      </c>
      <c r="R204" s="192">
        <v>-0.24693274205469301</v>
      </c>
      <c r="S204" s="192">
        <v>-1.30699970955574E-3</v>
      </c>
      <c r="T204" s="192"/>
      <c r="U204" s="241">
        <v>-2.0400858983536201E-2</v>
      </c>
    </row>
    <row r="205" spans="1:21" x14ac:dyDescent="0.25">
      <c r="A205" s="184">
        <v>44136</v>
      </c>
      <c r="B205" s="232">
        <v>517</v>
      </c>
      <c r="C205" s="190">
        <v>438</v>
      </c>
      <c r="D205" s="190">
        <v>314</v>
      </c>
      <c r="E205" s="190"/>
      <c r="F205" s="233">
        <v>556</v>
      </c>
      <c r="G205" s="190">
        <v>485</v>
      </c>
      <c r="H205" s="190">
        <v>593</v>
      </c>
      <c r="I205" s="190">
        <v>275</v>
      </c>
      <c r="J205" s="190"/>
      <c r="K205" s="190">
        <v>587</v>
      </c>
      <c r="L205" s="232">
        <v>32</v>
      </c>
      <c r="M205" s="190">
        <v>-155</v>
      </c>
      <c r="N205" s="190">
        <v>39</v>
      </c>
      <c r="O205" s="190"/>
      <c r="P205" s="233">
        <v>-31</v>
      </c>
      <c r="Q205" s="192">
        <v>6.5979381443298998E-2</v>
      </c>
      <c r="R205" s="192">
        <v>-0.26138279932546399</v>
      </c>
      <c r="S205" s="192">
        <v>0.14181818181818201</v>
      </c>
      <c r="T205" s="192"/>
      <c r="U205" s="241">
        <v>-5.2810902896081799E-2</v>
      </c>
    </row>
    <row r="206" spans="1:21" x14ac:dyDescent="0.25">
      <c r="A206" s="184">
        <v>44166</v>
      </c>
      <c r="B206" s="232">
        <v>476</v>
      </c>
      <c r="C206" s="190">
        <v>457</v>
      </c>
      <c r="D206" s="190">
        <v>316</v>
      </c>
      <c r="E206" s="190"/>
      <c r="F206" s="233">
        <v>634</v>
      </c>
      <c r="G206" s="190">
        <v>473.55</v>
      </c>
      <c r="H206" s="190">
        <v>596.4</v>
      </c>
      <c r="I206" s="190">
        <v>254.1</v>
      </c>
      <c r="J206" s="190"/>
      <c r="K206" s="190">
        <v>625.79999999999995</v>
      </c>
      <c r="L206" s="232">
        <v>2.44999999999999</v>
      </c>
      <c r="M206" s="190">
        <v>-139.4</v>
      </c>
      <c r="N206" s="190">
        <v>61.9</v>
      </c>
      <c r="O206" s="190"/>
      <c r="P206" s="233">
        <v>8.19999999999993</v>
      </c>
      <c r="Q206" s="192">
        <v>5.1736881005173402E-3</v>
      </c>
      <c r="R206" s="192">
        <v>-0.233735747820255</v>
      </c>
      <c r="S206" s="192">
        <v>0.24360487996851601</v>
      </c>
      <c r="T206" s="192"/>
      <c r="U206" s="241">
        <v>1.3103227868328401E-2</v>
      </c>
    </row>
    <row r="207" spans="1:21" x14ac:dyDescent="0.25">
      <c r="A207" s="3" t="s">
        <v>91</v>
      </c>
      <c r="B207" s="232"/>
      <c r="C207" s="190"/>
      <c r="D207" s="190"/>
      <c r="E207" s="190"/>
      <c r="F207" s="233"/>
      <c r="G207" s="190"/>
      <c r="H207" s="190"/>
      <c r="I207" s="190"/>
      <c r="J207" s="190"/>
      <c r="K207" s="190"/>
      <c r="L207" s="232"/>
      <c r="M207" s="190"/>
      <c r="N207" s="190"/>
      <c r="O207" s="190"/>
      <c r="P207" s="233"/>
      <c r="Q207" s="192"/>
      <c r="R207" s="192"/>
      <c r="S207" s="192"/>
      <c r="T207" s="192"/>
      <c r="U207" s="241"/>
    </row>
    <row r="208" spans="1:21" x14ac:dyDescent="0.25">
      <c r="A208" s="184">
        <v>43466</v>
      </c>
      <c r="B208" s="232">
        <v>55</v>
      </c>
      <c r="C208" s="190">
        <v>161</v>
      </c>
      <c r="D208" s="190">
        <v>156</v>
      </c>
      <c r="E208" s="190"/>
      <c r="F208" s="233">
        <v>423</v>
      </c>
      <c r="G208" s="190">
        <v>55</v>
      </c>
      <c r="H208" s="190">
        <v>161</v>
      </c>
      <c r="I208" s="190">
        <v>156</v>
      </c>
      <c r="J208" s="190"/>
      <c r="K208" s="190">
        <v>423</v>
      </c>
      <c r="L208" s="232">
        <v>0</v>
      </c>
      <c r="M208" s="190">
        <v>0</v>
      </c>
      <c r="N208" s="190">
        <v>0</v>
      </c>
      <c r="O208" s="190"/>
      <c r="P208" s="233">
        <v>0</v>
      </c>
      <c r="Q208" s="192">
        <v>0</v>
      </c>
      <c r="R208" s="192">
        <v>0</v>
      </c>
      <c r="S208" s="192">
        <v>0</v>
      </c>
      <c r="T208" s="192"/>
      <c r="U208" s="241">
        <v>0</v>
      </c>
    </row>
    <row r="209" spans="1:21" x14ac:dyDescent="0.25">
      <c r="A209" s="184">
        <v>43497</v>
      </c>
      <c r="B209" s="232">
        <v>56</v>
      </c>
      <c r="C209" s="190">
        <v>174</v>
      </c>
      <c r="D209" s="190">
        <v>109</v>
      </c>
      <c r="E209" s="190"/>
      <c r="F209" s="233">
        <v>390</v>
      </c>
      <c r="G209" s="190">
        <v>56</v>
      </c>
      <c r="H209" s="190">
        <v>174</v>
      </c>
      <c r="I209" s="190">
        <v>109</v>
      </c>
      <c r="J209" s="190"/>
      <c r="K209" s="190">
        <v>390</v>
      </c>
      <c r="L209" s="232">
        <v>0</v>
      </c>
      <c r="M209" s="190">
        <v>0</v>
      </c>
      <c r="N209" s="190">
        <v>0</v>
      </c>
      <c r="O209" s="190"/>
      <c r="P209" s="233">
        <v>0</v>
      </c>
      <c r="Q209" s="192">
        <v>0</v>
      </c>
      <c r="R209" s="192">
        <v>0</v>
      </c>
      <c r="S209" s="192">
        <v>0</v>
      </c>
      <c r="T209" s="192"/>
      <c r="U209" s="241">
        <v>0</v>
      </c>
    </row>
    <row r="210" spans="1:21" x14ac:dyDescent="0.25">
      <c r="A210" s="184">
        <v>43525</v>
      </c>
      <c r="B210" s="232">
        <v>59</v>
      </c>
      <c r="C210" s="190">
        <v>161</v>
      </c>
      <c r="D210" s="190">
        <v>113</v>
      </c>
      <c r="E210" s="190"/>
      <c r="F210" s="233">
        <v>450</v>
      </c>
      <c r="G210" s="190">
        <v>59</v>
      </c>
      <c r="H210" s="190">
        <v>161</v>
      </c>
      <c r="I210" s="190">
        <v>113</v>
      </c>
      <c r="J210" s="190"/>
      <c r="K210" s="190">
        <v>450</v>
      </c>
      <c r="L210" s="232">
        <v>0</v>
      </c>
      <c r="M210" s="190">
        <v>0</v>
      </c>
      <c r="N210" s="190">
        <v>0</v>
      </c>
      <c r="O210" s="190"/>
      <c r="P210" s="233">
        <v>0</v>
      </c>
      <c r="Q210" s="192">
        <v>0</v>
      </c>
      <c r="R210" s="192">
        <v>0</v>
      </c>
      <c r="S210" s="192">
        <v>0</v>
      </c>
      <c r="T210" s="192"/>
      <c r="U210" s="241">
        <v>0</v>
      </c>
    </row>
    <row r="211" spans="1:21" x14ac:dyDescent="0.25">
      <c r="A211" s="184">
        <v>43556</v>
      </c>
      <c r="B211" s="232">
        <v>46</v>
      </c>
      <c r="C211" s="190">
        <v>143</v>
      </c>
      <c r="D211" s="190">
        <v>108</v>
      </c>
      <c r="E211" s="190"/>
      <c r="F211" s="233">
        <v>431</v>
      </c>
      <c r="G211" s="190">
        <v>46</v>
      </c>
      <c r="H211" s="190">
        <v>143</v>
      </c>
      <c r="I211" s="190">
        <v>108</v>
      </c>
      <c r="J211" s="190"/>
      <c r="K211" s="190">
        <v>431</v>
      </c>
      <c r="L211" s="232">
        <v>0</v>
      </c>
      <c r="M211" s="190">
        <v>0</v>
      </c>
      <c r="N211" s="190">
        <v>0</v>
      </c>
      <c r="O211" s="190"/>
      <c r="P211" s="233">
        <v>0</v>
      </c>
      <c r="Q211" s="192">
        <v>0</v>
      </c>
      <c r="R211" s="192">
        <v>0</v>
      </c>
      <c r="S211" s="192">
        <v>0</v>
      </c>
      <c r="T211" s="192"/>
      <c r="U211" s="241">
        <v>0</v>
      </c>
    </row>
    <row r="212" spans="1:21" x14ac:dyDescent="0.25">
      <c r="A212" s="184">
        <v>43586</v>
      </c>
      <c r="B212" s="232">
        <v>76</v>
      </c>
      <c r="C212" s="190">
        <v>159</v>
      </c>
      <c r="D212" s="190">
        <v>137</v>
      </c>
      <c r="E212" s="190"/>
      <c r="F212" s="233">
        <v>473</v>
      </c>
      <c r="G212" s="190">
        <v>76</v>
      </c>
      <c r="H212" s="190">
        <v>159</v>
      </c>
      <c r="I212" s="190">
        <v>137</v>
      </c>
      <c r="J212" s="190"/>
      <c r="K212" s="190">
        <v>473</v>
      </c>
      <c r="L212" s="232">
        <v>0</v>
      </c>
      <c r="M212" s="190">
        <v>0</v>
      </c>
      <c r="N212" s="190">
        <v>0</v>
      </c>
      <c r="O212" s="190"/>
      <c r="P212" s="233">
        <v>0</v>
      </c>
      <c r="Q212" s="192">
        <v>0</v>
      </c>
      <c r="R212" s="192">
        <v>0</v>
      </c>
      <c r="S212" s="192">
        <v>0</v>
      </c>
      <c r="T212" s="192"/>
      <c r="U212" s="241">
        <v>0</v>
      </c>
    </row>
    <row r="213" spans="1:21" x14ac:dyDescent="0.25">
      <c r="A213" s="184">
        <v>43617</v>
      </c>
      <c r="B213" s="232">
        <v>56</v>
      </c>
      <c r="C213" s="190">
        <v>194</v>
      </c>
      <c r="D213" s="190">
        <v>130</v>
      </c>
      <c r="E213" s="190"/>
      <c r="F213" s="233">
        <v>436</v>
      </c>
      <c r="G213" s="190">
        <v>56</v>
      </c>
      <c r="H213" s="190">
        <v>194</v>
      </c>
      <c r="I213" s="190">
        <v>130</v>
      </c>
      <c r="J213" s="190"/>
      <c r="K213" s="190">
        <v>436</v>
      </c>
      <c r="L213" s="232">
        <v>0</v>
      </c>
      <c r="M213" s="190">
        <v>0</v>
      </c>
      <c r="N213" s="190">
        <v>0</v>
      </c>
      <c r="O213" s="190"/>
      <c r="P213" s="233">
        <v>0</v>
      </c>
      <c r="Q213" s="192">
        <v>0</v>
      </c>
      <c r="R213" s="192">
        <v>0</v>
      </c>
      <c r="S213" s="192">
        <v>0</v>
      </c>
      <c r="T213" s="192"/>
      <c r="U213" s="241">
        <v>0</v>
      </c>
    </row>
    <row r="214" spans="1:21" x14ac:dyDescent="0.25">
      <c r="A214" s="184">
        <v>43647</v>
      </c>
      <c r="B214" s="232">
        <v>59</v>
      </c>
      <c r="C214" s="190">
        <v>193</v>
      </c>
      <c r="D214" s="190">
        <v>132</v>
      </c>
      <c r="E214" s="190"/>
      <c r="F214" s="233">
        <v>517</v>
      </c>
      <c r="G214" s="190">
        <v>59</v>
      </c>
      <c r="H214" s="190">
        <v>193</v>
      </c>
      <c r="I214" s="190">
        <v>132</v>
      </c>
      <c r="J214" s="190"/>
      <c r="K214" s="190">
        <v>517</v>
      </c>
      <c r="L214" s="232">
        <v>0</v>
      </c>
      <c r="M214" s="190">
        <v>0</v>
      </c>
      <c r="N214" s="190">
        <v>0</v>
      </c>
      <c r="O214" s="190"/>
      <c r="P214" s="233">
        <v>0</v>
      </c>
      <c r="Q214" s="192">
        <v>0</v>
      </c>
      <c r="R214" s="192">
        <v>0</v>
      </c>
      <c r="S214" s="192">
        <v>0</v>
      </c>
      <c r="T214" s="192"/>
      <c r="U214" s="241">
        <v>0</v>
      </c>
    </row>
    <row r="215" spans="1:21" x14ac:dyDescent="0.25">
      <c r="A215" s="184">
        <v>43678</v>
      </c>
      <c r="B215" s="232">
        <v>62</v>
      </c>
      <c r="C215" s="190">
        <v>162</v>
      </c>
      <c r="D215" s="190">
        <v>117</v>
      </c>
      <c r="E215" s="190"/>
      <c r="F215" s="233">
        <v>437</v>
      </c>
      <c r="G215" s="190">
        <v>62</v>
      </c>
      <c r="H215" s="190">
        <v>162</v>
      </c>
      <c r="I215" s="190">
        <v>117</v>
      </c>
      <c r="J215" s="190"/>
      <c r="K215" s="190">
        <v>437</v>
      </c>
      <c r="L215" s="232">
        <v>0</v>
      </c>
      <c r="M215" s="190">
        <v>0</v>
      </c>
      <c r="N215" s="190">
        <v>0</v>
      </c>
      <c r="O215" s="190"/>
      <c r="P215" s="233">
        <v>0</v>
      </c>
      <c r="Q215" s="192">
        <v>0</v>
      </c>
      <c r="R215" s="192">
        <v>0</v>
      </c>
      <c r="S215" s="192">
        <v>0</v>
      </c>
      <c r="T215" s="192"/>
      <c r="U215" s="241">
        <v>0</v>
      </c>
    </row>
    <row r="216" spans="1:21" x14ac:dyDescent="0.25">
      <c r="A216" s="184">
        <v>43709</v>
      </c>
      <c r="B216" s="232">
        <v>68</v>
      </c>
      <c r="C216" s="190">
        <v>158</v>
      </c>
      <c r="D216" s="190">
        <v>129</v>
      </c>
      <c r="E216" s="190"/>
      <c r="F216" s="233">
        <v>442</v>
      </c>
      <c r="G216" s="190">
        <v>68</v>
      </c>
      <c r="H216" s="190">
        <v>158</v>
      </c>
      <c r="I216" s="190">
        <v>129</v>
      </c>
      <c r="J216" s="190"/>
      <c r="K216" s="190">
        <v>442</v>
      </c>
      <c r="L216" s="232">
        <v>0</v>
      </c>
      <c r="M216" s="190">
        <v>0</v>
      </c>
      <c r="N216" s="190">
        <v>0</v>
      </c>
      <c r="O216" s="190"/>
      <c r="P216" s="233">
        <v>0</v>
      </c>
      <c r="Q216" s="192">
        <v>0</v>
      </c>
      <c r="R216" s="192">
        <v>0</v>
      </c>
      <c r="S216" s="192">
        <v>0</v>
      </c>
      <c r="T216" s="192"/>
      <c r="U216" s="241">
        <v>0</v>
      </c>
    </row>
    <row r="217" spans="1:21" x14ac:dyDescent="0.25">
      <c r="A217" s="184">
        <v>43739</v>
      </c>
      <c r="B217" s="232">
        <v>73</v>
      </c>
      <c r="C217" s="190">
        <v>181</v>
      </c>
      <c r="D217" s="190">
        <v>143</v>
      </c>
      <c r="E217" s="190"/>
      <c r="F217" s="233">
        <v>477</v>
      </c>
      <c r="G217" s="190">
        <v>73</v>
      </c>
      <c r="H217" s="190">
        <v>181</v>
      </c>
      <c r="I217" s="190">
        <v>143</v>
      </c>
      <c r="J217" s="190"/>
      <c r="K217" s="190">
        <v>477</v>
      </c>
      <c r="L217" s="232">
        <v>0</v>
      </c>
      <c r="M217" s="190">
        <v>0</v>
      </c>
      <c r="N217" s="190">
        <v>0</v>
      </c>
      <c r="O217" s="190"/>
      <c r="P217" s="233">
        <v>0</v>
      </c>
      <c r="Q217" s="192">
        <v>0</v>
      </c>
      <c r="R217" s="192">
        <v>0</v>
      </c>
      <c r="S217" s="192">
        <v>0</v>
      </c>
      <c r="T217" s="192"/>
      <c r="U217" s="241">
        <v>0</v>
      </c>
    </row>
    <row r="218" spans="1:21" x14ac:dyDescent="0.25">
      <c r="A218" s="184">
        <v>43770</v>
      </c>
      <c r="B218" s="232">
        <v>61</v>
      </c>
      <c r="C218" s="190">
        <v>158</v>
      </c>
      <c r="D218" s="190">
        <v>130</v>
      </c>
      <c r="E218" s="190"/>
      <c r="F218" s="233">
        <v>419</v>
      </c>
      <c r="G218" s="190">
        <v>61</v>
      </c>
      <c r="H218" s="190">
        <v>158</v>
      </c>
      <c r="I218" s="190">
        <v>130</v>
      </c>
      <c r="J218" s="190"/>
      <c r="K218" s="190">
        <v>419</v>
      </c>
      <c r="L218" s="232">
        <v>0</v>
      </c>
      <c r="M218" s="190">
        <v>0</v>
      </c>
      <c r="N218" s="190">
        <v>0</v>
      </c>
      <c r="O218" s="190"/>
      <c r="P218" s="233">
        <v>0</v>
      </c>
      <c r="Q218" s="192">
        <v>0</v>
      </c>
      <c r="R218" s="192">
        <v>0</v>
      </c>
      <c r="S218" s="192">
        <v>0</v>
      </c>
      <c r="T218" s="192"/>
      <c r="U218" s="241">
        <v>0</v>
      </c>
    </row>
    <row r="219" spans="1:21" x14ac:dyDescent="0.25">
      <c r="A219" s="184">
        <v>43800</v>
      </c>
      <c r="B219" s="232">
        <v>61</v>
      </c>
      <c r="C219" s="190">
        <v>159</v>
      </c>
      <c r="D219" s="190">
        <v>114</v>
      </c>
      <c r="E219" s="190"/>
      <c r="F219" s="233">
        <v>439</v>
      </c>
      <c r="G219" s="190">
        <v>61</v>
      </c>
      <c r="H219" s="190">
        <v>159</v>
      </c>
      <c r="I219" s="190">
        <v>114</v>
      </c>
      <c r="J219" s="190"/>
      <c r="K219" s="190">
        <v>439</v>
      </c>
      <c r="L219" s="232">
        <v>0</v>
      </c>
      <c r="M219" s="190">
        <v>0</v>
      </c>
      <c r="N219" s="190">
        <v>0</v>
      </c>
      <c r="O219" s="190"/>
      <c r="P219" s="233">
        <v>0</v>
      </c>
      <c r="Q219" s="192">
        <v>0</v>
      </c>
      <c r="R219" s="192">
        <v>0</v>
      </c>
      <c r="S219" s="192">
        <v>0</v>
      </c>
      <c r="T219" s="192"/>
      <c r="U219" s="241">
        <v>0</v>
      </c>
    </row>
    <row r="220" spans="1:21" x14ac:dyDescent="0.25">
      <c r="A220" s="184">
        <v>43831</v>
      </c>
      <c r="B220" s="232">
        <v>68</v>
      </c>
      <c r="C220" s="190">
        <v>177</v>
      </c>
      <c r="D220" s="190">
        <v>129</v>
      </c>
      <c r="E220" s="190"/>
      <c r="F220" s="233">
        <v>434</v>
      </c>
      <c r="G220" s="190">
        <v>55</v>
      </c>
      <c r="H220" s="190">
        <v>161</v>
      </c>
      <c r="I220" s="190">
        <v>156</v>
      </c>
      <c r="J220" s="190"/>
      <c r="K220" s="190">
        <v>423</v>
      </c>
      <c r="L220" s="232">
        <v>13</v>
      </c>
      <c r="M220" s="190">
        <v>16</v>
      </c>
      <c r="N220" s="190">
        <v>-27</v>
      </c>
      <c r="O220" s="190"/>
      <c r="P220" s="233">
        <v>11</v>
      </c>
      <c r="Q220" s="192">
        <v>0.236363636363636</v>
      </c>
      <c r="R220" s="192">
        <v>9.9378881987577605E-2</v>
      </c>
      <c r="S220" s="192">
        <v>-0.17307692307692299</v>
      </c>
      <c r="T220" s="192"/>
      <c r="U220" s="241">
        <v>2.6004728132387699E-2</v>
      </c>
    </row>
    <row r="221" spans="1:21" x14ac:dyDescent="0.25">
      <c r="A221" s="184">
        <v>43862</v>
      </c>
      <c r="B221" s="232">
        <v>62</v>
      </c>
      <c r="C221" s="190">
        <v>160</v>
      </c>
      <c r="D221" s="190">
        <v>113</v>
      </c>
      <c r="E221" s="190"/>
      <c r="F221" s="233">
        <v>437</v>
      </c>
      <c r="G221" s="190">
        <v>56</v>
      </c>
      <c r="H221" s="190">
        <v>174</v>
      </c>
      <c r="I221" s="190">
        <v>109</v>
      </c>
      <c r="J221" s="190"/>
      <c r="K221" s="190">
        <v>390</v>
      </c>
      <c r="L221" s="232">
        <v>6</v>
      </c>
      <c r="M221" s="190">
        <v>-14</v>
      </c>
      <c r="N221" s="190">
        <v>4</v>
      </c>
      <c r="O221" s="190"/>
      <c r="P221" s="233">
        <v>47</v>
      </c>
      <c r="Q221" s="192">
        <v>0.107142857142857</v>
      </c>
      <c r="R221" s="192">
        <v>-8.04597701149425E-2</v>
      </c>
      <c r="S221" s="192">
        <v>3.6697247706422E-2</v>
      </c>
      <c r="T221" s="192"/>
      <c r="U221" s="241">
        <v>0.120512820512821</v>
      </c>
    </row>
    <row r="222" spans="1:21" x14ac:dyDescent="0.25">
      <c r="A222" s="184">
        <v>43891</v>
      </c>
      <c r="B222" s="232">
        <v>56</v>
      </c>
      <c r="C222" s="190">
        <v>172</v>
      </c>
      <c r="D222" s="190">
        <v>146</v>
      </c>
      <c r="E222" s="190"/>
      <c r="F222" s="233">
        <v>471</v>
      </c>
      <c r="G222" s="190">
        <v>61.809523809523803</v>
      </c>
      <c r="H222" s="190">
        <v>168.666666666667</v>
      </c>
      <c r="I222" s="190">
        <v>118.380952380952</v>
      </c>
      <c r="J222" s="190"/>
      <c r="K222" s="190">
        <v>471.42857142857099</v>
      </c>
      <c r="L222" s="232">
        <v>-5.8095238095238102</v>
      </c>
      <c r="M222" s="190">
        <v>3.3333333333333099</v>
      </c>
      <c r="N222" s="190">
        <v>27.619047619047599</v>
      </c>
      <c r="O222" s="190"/>
      <c r="P222" s="233">
        <v>-0.42857142857144498</v>
      </c>
      <c r="Q222" s="192">
        <v>-9.3990755007704194E-2</v>
      </c>
      <c r="R222" s="192">
        <v>1.9762845849802299E-2</v>
      </c>
      <c r="S222" s="192">
        <v>0.23330651649235701</v>
      </c>
      <c r="T222" s="192"/>
      <c r="U222" s="241">
        <v>-9.0909090909094303E-4</v>
      </c>
    </row>
    <row r="223" spans="1:21" x14ac:dyDescent="0.25">
      <c r="A223" s="184">
        <v>43922</v>
      </c>
      <c r="B223" s="232">
        <v>39</v>
      </c>
      <c r="C223" s="190">
        <v>82</v>
      </c>
      <c r="D223" s="190">
        <v>73</v>
      </c>
      <c r="E223" s="190"/>
      <c r="F223" s="233">
        <v>293</v>
      </c>
      <c r="G223" s="190">
        <v>46</v>
      </c>
      <c r="H223" s="190">
        <v>143</v>
      </c>
      <c r="I223" s="190">
        <v>108</v>
      </c>
      <c r="J223" s="190"/>
      <c r="K223" s="190">
        <v>431</v>
      </c>
      <c r="L223" s="232">
        <v>-7</v>
      </c>
      <c r="M223" s="190">
        <v>-61</v>
      </c>
      <c r="N223" s="190">
        <v>-35</v>
      </c>
      <c r="O223" s="190"/>
      <c r="P223" s="233">
        <v>-138</v>
      </c>
      <c r="Q223" s="192">
        <v>-0.15217391304347799</v>
      </c>
      <c r="R223" s="192">
        <v>-0.42657342657342701</v>
      </c>
      <c r="S223" s="192">
        <v>-0.32407407407407401</v>
      </c>
      <c r="T223" s="192"/>
      <c r="U223" s="241">
        <v>-0.320185614849188</v>
      </c>
    </row>
    <row r="224" spans="1:21" x14ac:dyDescent="0.25">
      <c r="A224" s="184">
        <v>43952</v>
      </c>
      <c r="B224" s="232">
        <v>47</v>
      </c>
      <c r="C224" s="190">
        <v>69</v>
      </c>
      <c r="D224" s="190">
        <v>62</v>
      </c>
      <c r="E224" s="190"/>
      <c r="F224" s="233">
        <v>304</v>
      </c>
      <c r="G224" s="190">
        <v>68.761904761904802</v>
      </c>
      <c r="H224" s="190">
        <v>143.857142857143</v>
      </c>
      <c r="I224" s="190">
        <v>123.95238095238101</v>
      </c>
      <c r="J224" s="190"/>
      <c r="K224" s="190">
        <v>427.95238095238102</v>
      </c>
      <c r="L224" s="232">
        <v>-21.761904761904798</v>
      </c>
      <c r="M224" s="190">
        <v>-74.857142857142904</v>
      </c>
      <c r="N224" s="190">
        <v>-61.952380952380899</v>
      </c>
      <c r="O224" s="190"/>
      <c r="P224" s="233">
        <v>-123.95238095238101</v>
      </c>
      <c r="Q224" s="192">
        <v>-0.31648199445983399</v>
      </c>
      <c r="R224" s="192">
        <v>-0.52035749751737803</v>
      </c>
      <c r="S224" s="192">
        <v>-0.49980791394544799</v>
      </c>
      <c r="T224" s="192"/>
      <c r="U224" s="241">
        <v>-0.28964059196617298</v>
      </c>
    </row>
    <row r="225" spans="1:21" x14ac:dyDescent="0.25">
      <c r="A225" s="184">
        <v>43983</v>
      </c>
      <c r="B225" s="232">
        <v>87</v>
      </c>
      <c r="C225" s="190">
        <v>92</v>
      </c>
      <c r="D225" s="190">
        <v>88</v>
      </c>
      <c r="E225" s="190"/>
      <c r="F225" s="233">
        <v>385</v>
      </c>
      <c r="G225" s="190">
        <v>61.6</v>
      </c>
      <c r="H225" s="190">
        <v>213.4</v>
      </c>
      <c r="I225" s="190">
        <v>143</v>
      </c>
      <c r="J225" s="190"/>
      <c r="K225" s="190">
        <v>479.6</v>
      </c>
      <c r="L225" s="232">
        <v>25.4</v>
      </c>
      <c r="M225" s="190">
        <v>-121.4</v>
      </c>
      <c r="N225" s="190">
        <v>-55</v>
      </c>
      <c r="O225" s="190"/>
      <c r="P225" s="233">
        <v>-94.6</v>
      </c>
      <c r="Q225" s="192">
        <v>0.412337662337662</v>
      </c>
      <c r="R225" s="192">
        <v>-0.56888472352389896</v>
      </c>
      <c r="S225" s="192">
        <v>-0.38461538461538503</v>
      </c>
      <c r="T225" s="192"/>
      <c r="U225" s="241">
        <v>-0.197247706422018</v>
      </c>
    </row>
    <row r="226" spans="1:21" x14ac:dyDescent="0.25">
      <c r="A226" s="184">
        <v>44013</v>
      </c>
      <c r="B226" s="232">
        <v>92</v>
      </c>
      <c r="C226" s="190">
        <v>140</v>
      </c>
      <c r="D226" s="190">
        <v>107</v>
      </c>
      <c r="E226" s="190"/>
      <c r="F226" s="233">
        <v>446</v>
      </c>
      <c r="G226" s="190">
        <v>59</v>
      </c>
      <c r="H226" s="190">
        <v>193</v>
      </c>
      <c r="I226" s="190">
        <v>132</v>
      </c>
      <c r="J226" s="190"/>
      <c r="K226" s="190">
        <v>517</v>
      </c>
      <c r="L226" s="232">
        <v>33</v>
      </c>
      <c r="M226" s="190">
        <v>-53</v>
      </c>
      <c r="N226" s="190">
        <v>-25</v>
      </c>
      <c r="O226" s="190"/>
      <c r="P226" s="233">
        <v>-71</v>
      </c>
      <c r="Q226" s="192">
        <v>0.55932203389830504</v>
      </c>
      <c r="R226" s="192">
        <v>-0.27461139896373099</v>
      </c>
      <c r="S226" s="192">
        <v>-0.189393939393939</v>
      </c>
      <c r="T226" s="192"/>
      <c r="U226" s="241">
        <v>-0.13733075435203099</v>
      </c>
    </row>
    <row r="227" spans="1:21" x14ac:dyDescent="0.25">
      <c r="A227" s="184">
        <v>44044</v>
      </c>
      <c r="B227" s="232">
        <v>70</v>
      </c>
      <c r="C227" s="190">
        <v>137</v>
      </c>
      <c r="D227" s="190">
        <v>94</v>
      </c>
      <c r="E227" s="190"/>
      <c r="F227" s="233">
        <v>423</v>
      </c>
      <c r="G227" s="190">
        <v>59.047619047619001</v>
      </c>
      <c r="H227" s="190">
        <v>154.28571428571399</v>
      </c>
      <c r="I227" s="190">
        <v>111.428571428571</v>
      </c>
      <c r="J227" s="190"/>
      <c r="K227" s="190">
        <v>416.19047619047598</v>
      </c>
      <c r="L227" s="232">
        <v>10.952380952381001</v>
      </c>
      <c r="M227" s="190">
        <v>-17.285714285714299</v>
      </c>
      <c r="N227" s="190">
        <v>-17.428571428571399</v>
      </c>
      <c r="O227" s="190"/>
      <c r="P227" s="233">
        <v>6.8095238095238502</v>
      </c>
      <c r="Q227" s="192">
        <v>0.18548387096774199</v>
      </c>
      <c r="R227" s="192">
        <v>-0.112037037037037</v>
      </c>
      <c r="S227" s="192">
        <v>-0.15641025641025599</v>
      </c>
      <c r="T227" s="192"/>
      <c r="U227" s="241">
        <v>1.6361556064073302E-2</v>
      </c>
    </row>
    <row r="228" spans="1:21" x14ac:dyDescent="0.25">
      <c r="A228" s="184">
        <v>44075</v>
      </c>
      <c r="B228" s="232">
        <v>78</v>
      </c>
      <c r="C228" s="190">
        <v>139</v>
      </c>
      <c r="D228" s="190">
        <v>133</v>
      </c>
      <c r="E228" s="190"/>
      <c r="F228" s="233">
        <v>486</v>
      </c>
      <c r="G228" s="190">
        <v>71.238095238095198</v>
      </c>
      <c r="H228" s="190">
        <v>165.52380952381</v>
      </c>
      <c r="I228" s="190">
        <v>135.142857142857</v>
      </c>
      <c r="J228" s="190"/>
      <c r="K228" s="190">
        <v>463.04761904761898</v>
      </c>
      <c r="L228" s="232">
        <v>6.7619047619047601</v>
      </c>
      <c r="M228" s="190">
        <v>-26.523809523809501</v>
      </c>
      <c r="N228" s="190">
        <v>-2.1428571428571401</v>
      </c>
      <c r="O228" s="190"/>
      <c r="P228" s="233">
        <v>22.952380952380899</v>
      </c>
      <c r="Q228" s="192">
        <v>9.4919786096256606E-2</v>
      </c>
      <c r="R228" s="192">
        <v>-0.1602416570771</v>
      </c>
      <c r="S228" s="192">
        <v>-1.5856236786469299E-2</v>
      </c>
      <c r="T228" s="192"/>
      <c r="U228" s="241">
        <v>4.9568078979843597E-2</v>
      </c>
    </row>
    <row r="229" spans="1:21" x14ac:dyDescent="0.25">
      <c r="A229" s="184">
        <v>44105</v>
      </c>
      <c r="B229" s="232">
        <v>66</v>
      </c>
      <c r="C229" s="190">
        <v>155</v>
      </c>
      <c r="D229" s="190">
        <v>118</v>
      </c>
      <c r="E229" s="190"/>
      <c r="F229" s="233">
        <v>473</v>
      </c>
      <c r="G229" s="190">
        <v>69.826086956521706</v>
      </c>
      <c r="H229" s="190">
        <v>173.130434782609</v>
      </c>
      <c r="I229" s="190">
        <v>136.78260869565199</v>
      </c>
      <c r="J229" s="190"/>
      <c r="K229" s="190">
        <v>456.26086956521698</v>
      </c>
      <c r="L229" s="232">
        <v>-3.8260869565217299</v>
      </c>
      <c r="M229" s="190">
        <v>-18.130434782608699</v>
      </c>
      <c r="N229" s="190">
        <v>-18.7826086956522</v>
      </c>
      <c r="O229" s="190"/>
      <c r="P229" s="233">
        <v>16.739130434782599</v>
      </c>
      <c r="Q229" s="192">
        <v>-5.4794520547945098E-2</v>
      </c>
      <c r="R229" s="192">
        <v>-0.104721245605223</v>
      </c>
      <c r="S229" s="192">
        <v>-0.137317228226319</v>
      </c>
      <c r="T229" s="192"/>
      <c r="U229" s="241">
        <v>3.66876310272536E-2</v>
      </c>
    </row>
    <row r="230" spans="1:21" x14ac:dyDescent="0.25">
      <c r="A230" s="184">
        <v>44136</v>
      </c>
      <c r="B230" s="232">
        <v>74</v>
      </c>
      <c r="C230" s="190">
        <v>153</v>
      </c>
      <c r="D230" s="190">
        <v>102</v>
      </c>
      <c r="E230" s="190"/>
      <c r="F230" s="233">
        <v>485</v>
      </c>
      <c r="G230" s="190">
        <v>61</v>
      </c>
      <c r="H230" s="190">
        <v>158</v>
      </c>
      <c r="I230" s="190">
        <v>130</v>
      </c>
      <c r="J230" s="190"/>
      <c r="K230" s="190">
        <v>419</v>
      </c>
      <c r="L230" s="232">
        <v>13</v>
      </c>
      <c r="M230" s="190">
        <v>-5</v>
      </c>
      <c r="N230" s="190">
        <v>-28</v>
      </c>
      <c r="O230" s="190"/>
      <c r="P230" s="233">
        <v>66</v>
      </c>
      <c r="Q230" s="192">
        <v>0.213114754098361</v>
      </c>
      <c r="R230" s="192">
        <v>-3.1645569620253201E-2</v>
      </c>
      <c r="S230" s="192">
        <v>-0.21538461538461501</v>
      </c>
      <c r="T230" s="192"/>
      <c r="U230" s="241">
        <v>0.15751789976133701</v>
      </c>
    </row>
    <row r="231" spans="1:21" x14ac:dyDescent="0.25">
      <c r="A231" s="184">
        <v>44166</v>
      </c>
      <c r="B231" s="232">
        <v>64</v>
      </c>
      <c r="C231" s="190">
        <v>178</v>
      </c>
      <c r="D231" s="190">
        <v>145</v>
      </c>
      <c r="E231" s="190"/>
      <c r="F231" s="233">
        <v>460</v>
      </c>
      <c r="G231" s="190">
        <v>64.05</v>
      </c>
      <c r="H231" s="190">
        <v>166.95</v>
      </c>
      <c r="I231" s="190">
        <v>119.7</v>
      </c>
      <c r="J231" s="190"/>
      <c r="K231" s="190">
        <v>460.95</v>
      </c>
      <c r="L231" s="232">
        <v>-4.9999999999997199E-2</v>
      </c>
      <c r="M231" s="190">
        <v>11.05</v>
      </c>
      <c r="N231" s="190">
        <v>25.3</v>
      </c>
      <c r="O231" s="190"/>
      <c r="P231" s="233">
        <v>-0.95000000000004503</v>
      </c>
      <c r="Q231" s="192">
        <v>-7.8064012490237597E-4</v>
      </c>
      <c r="R231" s="192">
        <v>6.6187481281820795E-2</v>
      </c>
      <c r="S231" s="192">
        <v>0.211361737677527</v>
      </c>
      <c r="T231" s="192"/>
      <c r="U231" s="241">
        <v>-2.0609610586832501E-3</v>
      </c>
    </row>
    <row r="232" spans="1:21" x14ac:dyDescent="0.25">
      <c r="A232" s="3" t="s">
        <v>92</v>
      </c>
      <c r="B232" s="232"/>
      <c r="C232" s="190"/>
      <c r="D232" s="190"/>
      <c r="E232" s="190"/>
      <c r="F232" s="233"/>
      <c r="G232" s="190"/>
      <c r="H232" s="190"/>
      <c r="I232" s="190"/>
      <c r="J232" s="190"/>
      <c r="K232" s="190"/>
      <c r="L232" s="232"/>
      <c r="M232" s="190"/>
      <c r="N232" s="190"/>
      <c r="O232" s="190"/>
      <c r="P232" s="233"/>
      <c r="Q232" s="192"/>
      <c r="R232" s="192"/>
      <c r="S232" s="192"/>
      <c r="T232" s="192"/>
      <c r="U232" s="241"/>
    </row>
    <row r="233" spans="1:21" x14ac:dyDescent="0.25">
      <c r="A233" s="184">
        <v>43466</v>
      </c>
      <c r="B233" s="232">
        <v>1043</v>
      </c>
      <c r="C233" s="190">
        <v>747</v>
      </c>
      <c r="D233" s="190">
        <v>626</v>
      </c>
      <c r="E233" s="190"/>
      <c r="F233" s="233">
        <v>835</v>
      </c>
      <c r="G233" s="190">
        <v>1043</v>
      </c>
      <c r="H233" s="190">
        <v>747</v>
      </c>
      <c r="I233" s="190">
        <v>626</v>
      </c>
      <c r="J233" s="190"/>
      <c r="K233" s="190">
        <v>835</v>
      </c>
      <c r="L233" s="232">
        <v>0</v>
      </c>
      <c r="M233" s="190">
        <v>0</v>
      </c>
      <c r="N233" s="190">
        <v>0</v>
      </c>
      <c r="O233" s="190"/>
      <c r="P233" s="233">
        <v>0</v>
      </c>
      <c r="Q233" s="192">
        <v>0</v>
      </c>
      <c r="R233" s="192">
        <v>0</v>
      </c>
      <c r="S233" s="192">
        <v>0</v>
      </c>
      <c r="T233" s="192"/>
      <c r="U233" s="241">
        <v>0</v>
      </c>
    </row>
    <row r="234" spans="1:21" x14ac:dyDescent="0.25">
      <c r="A234" s="184">
        <v>43497</v>
      </c>
      <c r="B234" s="232">
        <v>950</v>
      </c>
      <c r="C234" s="190">
        <v>635</v>
      </c>
      <c r="D234" s="190">
        <v>535</v>
      </c>
      <c r="E234" s="190"/>
      <c r="F234" s="233">
        <v>800</v>
      </c>
      <c r="G234" s="190">
        <v>950</v>
      </c>
      <c r="H234" s="190">
        <v>635</v>
      </c>
      <c r="I234" s="190">
        <v>535</v>
      </c>
      <c r="J234" s="190"/>
      <c r="K234" s="190">
        <v>800</v>
      </c>
      <c r="L234" s="232">
        <v>0</v>
      </c>
      <c r="M234" s="190">
        <v>0</v>
      </c>
      <c r="N234" s="190">
        <v>0</v>
      </c>
      <c r="O234" s="190"/>
      <c r="P234" s="233">
        <v>0</v>
      </c>
      <c r="Q234" s="192">
        <v>0</v>
      </c>
      <c r="R234" s="192">
        <v>0</v>
      </c>
      <c r="S234" s="192">
        <v>0</v>
      </c>
      <c r="T234" s="192"/>
      <c r="U234" s="241">
        <v>0</v>
      </c>
    </row>
    <row r="235" spans="1:21" x14ac:dyDescent="0.25">
      <c r="A235" s="184">
        <v>43525</v>
      </c>
      <c r="B235" s="232">
        <v>903</v>
      </c>
      <c r="C235" s="190">
        <v>630</v>
      </c>
      <c r="D235" s="190">
        <v>607</v>
      </c>
      <c r="E235" s="190"/>
      <c r="F235" s="233">
        <v>822</v>
      </c>
      <c r="G235" s="190">
        <v>903</v>
      </c>
      <c r="H235" s="190">
        <v>630</v>
      </c>
      <c r="I235" s="190">
        <v>607</v>
      </c>
      <c r="J235" s="190"/>
      <c r="K235" s="190">
        <v>822</v>
      </c>
      <c r="L235" s="232">
        <v>0</v>
      </c>
      <c r="M235" s="190">
        <v>0</v>
      </c>
      <c r="N235" s="190">
        <v>0</v>
      </c>
      <c r="O235" s="190"/>
      <c r="P235" s="233">
        <v>0</v>
      </c>
      <c r="Q235" s="192">
        <v>0</v>
      </c>
      <c r="R235" s="192">
        <v>0</v>
      </c>
      <c r="S235" s="192">
        <v>0</v>
      </c>
      <c r="T235" s="192"/>
      <c r="U235" s="241">
        <v>0</v>
      </c>
    </row>
    <row r="236" spans="1:21" x14ac:dyDescent="0.25">
      <c r="A236" s="184">
        <v>43556</v>
      </c>
      <c r="B236" s="232">
        <v>968</v>
      </c>
      <c r="C236" s="190">
        <v>637</v>
      </c>
      <c r="D236" s="190">
        <v>600</v>
      </c>
      <c r="E236" s="190"/>
      <c r="F236" s="233">
        <v>830</v>
      </c>
      <c r="G236" s="190">
        <v>968</v>
      </c>
      <c r="H236" s="190">
        <v>637</v>
      </c>
      <c r="I236" s="190">
        <v>600</v>
      </c>
      <c r="J236" s="190"/>
      <c r="K236" s="190">
        <v>830</v>
      </c>
      <c r="L236" s="232">
        <v>0</v>
      </c>
      <c r="M236" s="190">
        <v>0</v>
      </c>
      <c r="N236" s="190">
        <v>0</v>
      </c>
      <c r="O236" s="190"/>
      <c r="P236" s="233">
        <v>0</v>
      </c>
      <c r="Q236" s="192">
        <v>0</v>
      </c>
      <c r="R236" s="192">
        <v>0</v>
      </c>
      <c r="S236" s="192">
        <v>0</v>
      </c>
      <c r="T236" s="192"/>
      <c r="U236" s="241">
        <v>0</v>
      </c>
    </row>
    <row r="237" spans="1:21" x14ac:dyDescent="0.25">
      <c r="A237" s="184">
        <v>43586</v>
      </c>
      <c r="B237" s="232">
        <v>1007</v>
      </c>
      <c r="C237" s="190">
        <v>681</v>
      </c>
      <c r="D237" s="190">
        <v>633</v>
      </c>
      <c r="E237" s="190"/>
      <c r="F237" s="233">
        <v>908</v>
      </c>
      <c r="G237" s="190">
        <v>1007</v>
      </c>
      <c r="H237" s="190">
        <v>681</v>
      </c>
      <c r="I237" s="190">
        <v>633</v>
      </c>
      <c r="J237" s="190"/>
      <c r="K237" s="190">
        <v>908</v>
      </c>
      <c r="L237" s="232">
        <v>0</v>
      </c>
      <c r="M237" s="190">
        <v>0</v>
      </c>
      <c r="N237" s="190">
        <v>0</v>
      </c>
      <c r="O237" s="190"/>
      <c r="P237" s="233">
        <v>0</v>
      </c>
      <c r="Q237" s="192">
        <v>0</v>
      </c>
      <c r="R237" s="192">
        <v>0</v>
      </c>
      <c r="S237" s="192">
        <v>0</v>
      </c>
      <c r="T237" s="192"/>
      <c r="U237" s="241">
        <v>0</v>
      </c>
    </row>
    <row r="238" spans="1:21" x14ac:dyDescent="0.25">
      <c r="A238" s="184">
        <v>43617</v>
      </c>
      <c r="B238" s="232">
        <v>970</v>
      </c>
      <c r="C238" s="190">
        <v>690</v>
      </c>
      <c r="D238" s="190">
        <v>619</v>
      </c>
      <c r="E238" s="190"/>
      <c r="F238" s="233">
        <v>825</v>
      </c>
      <c r="G238" s="190">
        <v>970</v>
      </c>
      <c r="H238" s="190">
        <v>690</v>
      </c>
      <c r="I238" s="190">
        <v>619</v>
      </c>
      <c r="J238" s="190"/>
      <c r="K238" s="190">
        <v>825</v>
      </c>
      <c r="L238" s="232">
        <v>0</v>
      </c>
      <c r="M238" s="190">
        <v>0</v>
      </c>
      <c r="N238" s="190">
        <v>0</v>
      </c>
      <c r="O238" s="190"/>
      <c r="P238" s="233">
        <v>0</v>
      </c>
      <c r="Q238" s="192">
        <v>0</v>
      </c>
      <c r="R238" s="192">
        <v>0</v>
      </c>
      <c r="S238" s="192">
        <v>0</v>
      </c>
      <c r="T238" s="192"/>
      <c r="U238" s="241">
        <v>0</v>
      </c>
    </row>
    <row r="239" spans="1:21" x14ac:dyDescent="0.25">
      <c r="A239" s="184">
        <v>43647</v>
      </c>
      <c r="B239" s="232">
        <v>980</v>
      </c>
      <c r="C239" s="190">
        <v>721</v>
      </c>
      <c r="D239" s="190">
        <v>717</v>
      </c>
      <c r="E239" s="190"/>
      <c r="F239" s="233">
        <v>906</v>
      </c>
      <c r="G239" s="190">
        <v>980</v>
      </c>
      <c r="H239" s="190">
        <v>721</v>
      </c>
      <c r="I239" s="190">
        <v>717</v>
      </c>
      <c r="J239" s="190"/>
      <c r="K239" s="190">
        <v>906</v>
      </c>
      <c r="L239" s="232">
        <v>0</v>
      </c>
      <c r="M239" s="190">
        <v>0</v>
      </c>
      <c r="N239" s="190">
        <v>0</v>
      </c>
      <c r="O239" s="190"/>
      <c r="P239" s="233">
        <v>0</v>
      </c>
      <c r="Q239" s="192">
        <v>0</v>
      </c>
      <c r="R239" s="192">
        <v>0</v>
      </c>
      <c r="S239" s="192">
        <v>0</v>
      </c>
      <c r="T239" s="192"/>
      <c r="U239" s="241">
        <v>0</v>
      </c>
    </row>
    <row r="240" spans="1:21" x14ac:dyDescent="0.25">
      <c r="A240" s="184">
        <v>43678</v>
      </c>
      <c r="B240" s="232">
        <v>899</v>
      </c>
      <c r="C240" s="190">
        <v>601</v>
      </c>
      <c r="D240" s="190">
        <v>631</v>
      </c>
      <c r="E240" s="190"/>
      <c r="F240" s="233">
        <v>835</v>
      </c>
      <c r="G240" s="190">
        <v>899</v>
      </c>
      <c r="H240" s="190">
        <v>601</v>
      </c>
      <c r="I240" s="190">
        <v>631</v>
      </c>
      <c r="J240" s="190"/>
      <c r="K240" s="190">
        <v>835</v>
      </c>
      <c r="L240" s="232">
        <v>0</v>
      </c>
      <c r="M240" s="190">
        <v>0</v>
      </c>
      <c r="N240" s="190">
        <v>0</v>
      </c>
      <c r="O240" s="190"/>
      <c r="P240" s="233">
        <v>0</v>
      </c>
      <c r="Q240" s="192">
        <v>0</v>
      </c>
      <c r="R240" s="192">
        <v>0</v>
      </c>
      <c r="S240" s="192">
        <v>0</v>
      </c>
      <c r="T240" s="192"/>
      <c r="U240" s="241">
        <v>0</v>
      </c>
    </row>
    <row r="241" spans="1:21" x14ac:dyDescent="0.25">
      <c r="A241" s="184">
        <v>43709</v>
      </c>
      <c r="B241" s="232">
        <v>918</v>
      </c>
      <c r="C241" s="190">
        <v>617</v>
      </c>
      <c r="D241" s="190">
        <v>631</v>
      </c>
      <c r="E241" s="190"/>
      <c r="F241" s="233">
        <v>844</v>
      </c>
      <c r="G241" s="190">
        <v>918</v>
      </c>
      <c r="H241" s="190">
        <v>617</v>
      </c>
      <c r="I241" s="190">
        <v>631</v>
      </c>
      <c r="J241" s="190"/>
      <c r="K241" s="190">
        <v>844</v>
      </c>
      <c r="L241" s="232">
        <v>0</v>
      </c>
      <c r="M241" s="190">
        <v>0</v>
      </c>
      <c r="N241" s="190">
        <v>0</v>
      </c>
      <c r="O241" s="190"/>
      <c r="P241" s="233">
        <v>0</v>
      </c>
      <c r="Q241" s="192">
        <v>0</v>
      </c>
      <c r="R241" s="192">
        <v>0</v>
      </c>
      <c r="S241" s="192">
        <v>0</v>
      </c>
      <c r="T241" s="192"/>
      <c r="U241" s="241">
        <v>0</v>
      </c>
    </row>
    <row r="242" spans="1:21" x14ac:dyDescent="0.25">
      <c r="A242" s="184">
        <v>43739</v>
      </c>
      <c r="B242" s="232">
        <v>1104</v>
      </c>
      <c r="C242" s="190">
        <v>780</v>
      </c>
      <c r="D242" s="190">
        <v>658</v>
      </c>
      <c r="E242" s="190"/>
      <c r="F242" s="233">
        <v>918</v>
      </c>
      <c r="G242" s="190">
        <v>1104</v>
      </c>
      <c r="H242" s="190">
        <v>780</v>
      </c>
      <c r="I242" s="190">
        <v>658</v>
      </c>
      <c r="J242" s="190"/>
      <c r="K242" s="190">
        <v>918</v>
      </c>
      <c r="L242" s="232">
        <v>0</v>
      </c>
      <c r="M242" s="190">
        <v>0</v>
      </c>
      <c r="N242" s="190">
        <v>0</v>
      </c>
      <c r="O242" s="190"/>
      <c r="P242" s="233">
        <v>0</v>
      </c>
      <c r="Q242" s="192">
        <v>0</v>
      </c>
      <c r="R242" s="192">
        <v>0</v>
      </c>
      <c r="S242" s="192">
        <v>0</v>
      </c>
      <c r="T242" s="192"/>
      <c r="U242" s="241">
        <v>0</v>
      </c>
    </row>
    <row r="243" spans="1:21" x14ac:dyDescent="0.25">
      <c r="A243" s="184">
        <v>43770</v>
      </c>
      <c r="B243" s="232">
        <v>953</v>
      </c>
      <c r="C243" s="190">
        <v>657</v>
      </c>
      <c r="D243" s="190">
        <v>575</v>
      </c>
      <c r="E243" s="190"/>
      <c r="F243" s="233">
        <v>821</v>
      </c>
      <c r="G243" s="190">
        <v>953</v>
      </c>
      <c r="H243" s="190">
        <v>657</v>
      </c>
      <c r="I243" s="190">
        <v>575</v>
      </c>
      <c r="J243" s="190"/>
      <c r="K243" s="190">
        <v>821</v>
      </c>
      <c r="L243" s="232">
        <v>0</v>
      </c>
      <c r="M243" s="190">
        <v>0</v>
      </c>
      <c r="N243" s="190">
        <v>0</v>
      </c>
      <c r="O243" s="190"/>
      <c r="P243" s="233">
        <v>0</v>
      </c>
      <c r="Q243" s="192">
        <v>0</v>
      </c>
      <c r="R243" s="192">
        <v>0</v>
      </c>
      <c r="S243" s="192">
        <v>0</v>
      </c>
      <c r="T243" s="192"/>
      <c r="U243" s="241">
        <v>0</v>
      </c>
    </row>
    <row r="244" spans="1:21" x14ac:dyDescent="0.25">
      <c r="A244" s="184">
        <v>43800</v>
      </c>
      <c r="B244" s="232">
        <v>825</v>
      </c>
      <c r="C244" s="190">
        <v>642</v>
      </c>
      <c r="D244" s="190">
        <v>585</v>
      </c>
      <c r="E244" s="190"/>
      <c r="F244" s="233">
        <v>781</v>
      </c>
      <c r="G244" s="190">
        <v>825</v>
      </c>
      <c r="H244" s="190">
        <v>642</v>
      </c>
      <c r="I244" s="190">
        <v>585</v>
      </c>
      <c r="J244" s="190"/>
      <c r="K244" s="190">
        <v>781</v>
      </c>
      <c r="L244" s="232">
        <v>0</v>
      </c>
      <c r="M244" s="190">
        <v>0</v>
      </c>
      <c r="N244" s="190">
        <v>0</v>
      </c>
      <c r="O244" s="190"/>
      <c r="P244" s="233">
        <v>0</v>
      </c>
      <c r="Q244" s="192">
        <v>0</v>
      </c>
      <c r="R244" s="192">
        <v>0</v>
      </c>
      <c r="S244" s="192">
        <v>0</v>
      </c>
      <c r="T244" s="192"/>
      <c r="U244" s="241">
        <v>0</v>
      </c>
    </row>
    <row r="245" spans="1:21" x14ac:dyDescent="0.25">
      <c r="A245" s="184">
        <v>43831</v>
      </c>
      <c r="B245" s="232">
        <v>1029</v>
      </c>
      <c r="C245" s="190">
        <v>726</v>
      </c>
      <c r="D245" s="190">
        <v>651</v>
      </c>
      <c r="E245" s="190"/>
      <c r="F245" s="233">
        <v>821</v>
      </c>
      <c r="G245" s="190">
        <v>1043</v>
      </c>
      <c r="H245" s="190">
        <v>747</v>
      </c>
      <c r="I245" s="190">
        <v>626</v>
      </c>
      <c r="J245" s="190"/>
      <c r="K245" s="190">
        <v>835</v>
      </c>
      <c r="L245" s="232">
        <v>-14</v>
      </c>
      <c r="M245" s="190">
        <v>-21</v>
      </c>
      <c r="N245" s="190">
        <v>25</v>
      </c>
      <c r="O245" s="190"/>
      <c r="P245" s="233">
        <v>-14</v>
      </c>
      <c r="Q245" s="192">
        <v>-1.34228187919463E-2</v>
      </c>
      <c r="R245" s="192">
        <v>-2.81124497991968E-2</v>
      </c>
      <c r="S245" s="192">
        <v>3.9936102236421703E-2</v>
      </c>
      <c r="T245" s="192"/>
      <c r="U245" s="241">
        <v>-1.6766467065868301E-2</v>
      </c>
    </row>
    <row r="246" spans="1:21" x14ac:dyDescent="0.25">
      <c r="A246" s="184">
        <v>43862</v>
      </c>
      <c r="B246" s="232">
        <v>899</v>
      </c>
      <c r="C246" s="190">
        <v>595</v>
      </c>
      <c r="D246" s="190">
        <v>589</v>
      </c>
      <c r="E246" s="190"/>
      <c r="F246" s="233">
        <v>773</v>
      </c>
      <c r="G246" s="190">
        <v>950</v>
      </c>
      <c r="H246" s="190">
        <v>635</v>
      </c>
      <c r="I246" s="190">
        <v>535</v>
      </c>
      <c r="J246" s="190"/>
      <c r="K246" s="190">
        <v>800</v>
      </c>
      <c r="L246" s="232">
        <v>-51</v>
      </c>
      <c r="M246" s="190">
        <v>-40</v>
      </c>
      <c r="N246" s="190">
        <v>54</v>
      </c>
      <c r="O246" s="190"/>
      <c r="P246" s="233">
        <v>-27</v>
      </c>
      <c r="Q246" s="192">
        <v>-5.36842105263158E-2</v>
      </c>
      <c r="R246" s="192">
        <v>-6.2992125984251995E-2</v>
      </c>
      <c r="S246" s="192">
        <v>0.10093457943925201</v>
      </c>
      <c r="T246" s="192"/>
      <c r="U246" s="241">
        <v>-3.3750000000000002E-2</v>
      </c>
    </row>
    <row r="247" spans="1:21" x14ac:dyDescent="0.25">
      <c r="A247" s="184">
        <v>43891</v>
      </c>
      <c r="B247" s="232">
        <v>892</v>
      </c>
      <c r="C247" s="190">
        <v>728</v>
      </c>
      <c r="D247" s="190">
        <v>687</v>
      </c>
      <c r="E247" s="190"/>
      <c r="F247" s="233">
        <v>977</v>
      </c>
      <c r="G247" s="190">
        <v>946</v>
      </c>
      <c r="H247" s="190">
        <v>660</v>
      </c>
      <c r="I247" s="190">
        <v>635.90476190476204</v>
      </c>
      <c r="J247" s="190"/>
      <c r="K247" s="190">
        <v>861.142857142857</v>
      </c>
      <c r="L247" s="232">
        <v>-54</v>
      </c>
      <c r="M247" s="190">
        <v>68</v>
      </c>
      <c r="N247" s="190">
        <v>51.095238095238102</v>
      </c>
      <c r="O247" s="190"/>
      <c r="P247" s="233">
        <v>115.857142857143</v>
      </c>
      <c r="Q247" s="192">
        <v>-5.70824524312896E-2</v>
      </c>
      <c r="R247" s="192">
        <v>0.103030303030303</v>
      </c>
      <c r="S247" s="192">
        <v>8.0350456791972405E-2</v>
      </c>
      <c r="T247" s="192"/>
      <c r="U247" s="241">
        <v>0.13453881884538799</v>
      </c>
    </row>
    <row r="248" spans="1:21" x14ac:dyDescent="0.25">
      <c r="A248" s="184">
        <v>43922</v>
      </c>
      <c r="B248" s="232">
        <v>814</v>
      </c>
      <c r="C248" s="190">
        <v>402</v>
      </c>
      <c r="D248" s="190">
        <v>445</v>
      </c>
      <c r="E248" s="190"/>
      <c r="F248" s="233">
        <v>646</v>
      </c>
      <c r="G248" s="190">
        <v>968</v>
      </c>
      <c r="H248" s="190">
        <v>637</v>
      </c>
      <c r="I248" s="190">
        <v>600</v>
      </c>
      <c r="J248" s="190"/>
      <c r="K248" s="190">
        <v>830</v>
      </c>
      <c r="L248" s="232">
        <v>-154</v>
      </c>
      <c r="M248" s="190">
        <v>-235</v>
      </c>
      <c r="N248" s="190">
        <v>-155</v>
      </c>
      <c r="O248" s="190"/>
      <c r="P248" s="233">
        <v>-184</v>
      </c>
      <c r="Q248" s="192">
        <v>-0.15909090909090901</v>
      </c>
      <c r="R248" s="192">
        <v>-0.36891679748822598</v>
      </c>
      <c r="S248" s="192">
        <v>-0.25833333333333303</v>
      </c>
      <c r="T248" s="192"/>
      <c r="U248" s="241">
        <v>-0.22168674698795199</v>
      </c>
    </row>
    <row r="249" spans="1:21" x14ac:dyDescent="0.25">
      <c r="A249" s="184">
        <v>43952</v>
      </c>
      <c r="B249" s="232">
        <v>987</v>
      </c>
      <c r="C249" s="190">
        <v>369</v>
      </c>
      <c r="D249" s="190">
        <v>433</v>
      </c>
      <c r="E249" s="190"/>
      <c r="F249" s="233">
        <v>419</v>
      </c>
      <c r="G249" s="190">
        <v>911.09523809523796</v>
      </c>
      <c r="H249" s="190">
        <v>616.142857142857</v>
      </c>
      <c r="I249" s="190">
        <v>572.71428571428601</v>
      </c>
      <c r="J249" s="190"/>
      <c r="K249" s="190">
        <v>821.52380952380997</v>
      </c>
      <c r="L249" s="232">
        <v>75.904761904761898</v>
      </c>
      <c r="M249" s="190">
        <v>-247.142857142857</v>
      </c>
      <c r="N249" s="190">
        <v>-139.71428571428601</v>
      </c>
      <c r="O249" s="190"/>
      <c r="P249" s="233">
        <v>-402.52380952380997</v>
      </c>
      <c r="Q249" s="192">
        <v>8.3311555950452101E-2</v>
      </c>
      <c r="R249" s="192">
        <v>-0.40111291444470198</v>
      </c>
      <c r="S249" s="192">
        <v>-0.243951110002494</v>
      </c>
      <c r="T249" s="192"/>
      <c r="U249" s="241">
        <v>-0.48997217713888203</v>
      </c>
    </row>
    <row r="250" spans="1:21" x14ac:dyDescent="0.25">
      <c r="A250" s="184">
        <v>43983</v>
      </c>
      <c r="B250" s="232">
        <v>1232</v>
      </c>
      <c r="C250" s="190">
        <v>491</v>
      </c>
      <c r="D250" s="190">
        <v>554</v>
      </c>
      <c r="E250" s="190"/>
      <c r="F250" s="233">
        <v>571</v>
      </c>
      <c r="G250" s="190">
        <v>1067</v>
      </c>
      <c r="H250" s="190">
        <v>759</v>
      </c>
      <c r="I250" s="190">
        <v>680.9</v>
      </c>
      <c r="J250" s="190"/>
      <c r="K250" s="190">
        <v>907.5</v>
      </c>
      <c r="L250" s="232">
        <v>165</v>
      </c>
      <c r="M250" s="190">
        <v>-268</v>
      </c>
      <c r="N250" s="190">
        <v>-126.9</v>
      </c>
      <c r="O250" s="190"/>
      <c r="P250" s="233">
        <v>-336.5</v>
      </c>
      <c r="Q250" s="192">
        <v>0.15463917525773199</v>
      </c>
      <c r="R250" s="192">
        <v>-0.35309617918313602</v>
      </c>
      <c r="S250" s="192">
        <v>-0.18637097958584201</v>
      </c>
      <c r="T250" s="192"/>
      <c r="U250" s="241">
        <v>-0.37079889807162503</v>
      </c>
    </row>
    <row r="251" spans="1:21" x14ac:dyDescent="0.25">
      <c r="A251" s="184">
        <v>44013</v>
      </c>
      <c r="B251" s="232">
        <v>1220</v>
      </c>
      <c r="C251" s="190">
        <v>564</v>
      </c>
      <c r="D251" s="190">
        <v>669</v>
      </c>
      <c r="E251" s="190"/>
      <c r="F251" s="233">
        <v>640</v>
      </c>
      <c r="G251" s="190">
        <v>980</v>
      </c>
      <c r="H251" s="190">
        <v>721</v>
      </c>
      <c r="I251" s="190">
        <v>717</v>
      </c>
      <c r="J251" s="190"/>
      <c r="K251" s="190">
        <v>906</v>
      </c>
      <c r="L251" s="232">
        <v>240</v>
      </c>
      <c r="M251" s="190">
        <v>-157</v>
      </c>
      <c r="N251" s="190">
        <v>-48</v>
      </c>
      <c r="O251" s="190"/>
      <c r="P251" s="233">
        <v>-266</v>
      </c>
      <c r="Q251" s="192">
        <v>0.24489795918367299</v>
      </c>
      <c r="R251" s="192">
        <v>-0.21775312066574201</v>
      </c>
      <c r="S251" s="192">
        <v>-6.6945606694560705E-2</v>
      </c>
      <c r="T251" s="192"/>
      <c r="U251" s="241">
        <v>-0.29359823399558499</v>
      </c>
    </row>
    <row r="252" spans="1:21" x14ac:dyDescent="0.25">
      <c r="A252" s="184">
        <v>44044</v>
      </c>
      <c r="B252" s="232">
        <v>1012</v>
      </c>
      <c r="C252" s="190">
        <v>527</v>
      </c>
      <c r="D252" s="190">
        <v>653</v>
      </c>
      <c r="E252" s="190"/>
      <c r="F252" s="233">
        <v>631</v>
      </c>
      <c r="G252" s="190">
        <v>856.19047619047603</v>
      </c>
      <c r="H252" s="190">
        <v>572.38095238095195</v>
      </c>
      <c r="I252" s="190">
        <v>600.95238095238096</v>
      </c>
      <c r="J252" s="190"/>
      <c r="K252" s="190">
        <v>795.23809523809496</v>
      </c>
      <c r="L252" s="232">
        <v>155.80952380952399</v>
      </c>
      <c r="M252" s="190">
        <v>-45.380952380952301</v>
      </c>
      <c r="N252" s="190">
        <v>52.047619047619001</v>
      </c>
      <c r="O252" s="190"/>
      <c r="P252" s="233">
        <v>-164.23809523809501</v>
      </c>
      <c r="Q252" s="192">
        <v>0.18197997775305899</v>
      </c>
      <c r="R252" s="192">
        <v>-7.9284525790349294E-2</v>
      </c>
      <c r="S252" s="192">
        <v>8.6608557844690903E-2</v>
      </c>
      <c r="T252" s="192"/>
      <c r="U252" s="241">
        <v>-0.20652694610778399</v>
      </c>
    </row>
    <row r="253" spans="1:21" x14ac:dyDescent="0.25">
      <c r="A253" s="184">
        <v>44075</v>
      </c>
      <c r="B253" s="232">
        <v>1132</v>
      </c>
      <c r="C253" s="190">
        <v>653</v>
      </c>
      <c r="D253" s="190">
        <v>700</v>
      </c>
      <c r="E253" s="190"/>
      <c r="F253" s="233">
        <v>735</v>
      </c>
      <c r="G253" s="190">
        <v>961.71428571428601</v>
      </c>
      <c r="H253" s="190">
        <v>646.38095238095195</v>
      </c>
      <c r="I253" s="190">
        <v>661.04761904761904</v>
      </c>
      <c r="J253" s="190"/>
      <c r="K253" s="190">
        <v>884.19047619047603</v>
      </c>
      <c r="L253" s="232">
        <v>170.28571428571399</v>
      </c>
      <c r="M253" s="190">
        <v>6.6190476190475902</v>
      </c>
      <c r="N253" s="190">
        <v>38.952380952380999</v>
      </c>
      <c r="O253" s="190"/>
      <c r="P253" s="233">
        <v>-149.19047619047601</v>
      </c>
      <c r="Q253" s="192">
        <v>0.17706476530005899</v>
      </c>
      <c r="R253" s="192">
        <v>1.02401650213643E-2</v>
      </c>
      <c r="S253" s="192">
        <v>5.8925226912548603E-2</v>
      </c>
      <c r="T253" s="192"/>
      <c r="U253" s="241">
        <v>-0.16873115036622199</v>
      </c>
    </row>
    <row r="254" spans="1:21" x14ac:dyDescent="0.25">
      <c r="A254" s="184">
        <v>44105</v>
      </c>
      <c r="B254" s="232">
        <v>1037</v>
      </c>
      <c r="C254" s="190">
        <v>633</v>
      </c>
      <c r="D254" s="190">
        <v>737</v>
      </c>
      <c r="E254" s="190"/>
      <c r="F254" s="233">
        <v>709</v>
      </c>
      <c r="G254" s="190">
        <v>1056</v>
      </c>
      <c r="H254" s="190">
        <v>746.08695652173901</v>
      </c>
      <c r="I254" s="190">
        <v>629.39130434782601</v>
      </c>
      <c r="J254" s="190"/>
      <c r="K254" s="190">
        <v>878.08695652173901</v>
      </c>
      <c r="L254" s="232">
        <v>-19</v>
      </c>
      <c r="M254" s="190">
        <v>-113.086956521739</v>
      </c>
      <c r="N254" s="190">
        <v>107.60869565217401</v>
      </c>
      <c r="O254" s="190"/>
      <c r="P254" s="233">
        <v>-169.08695652173901</v>
      </c>
      <c r="Q254" s="192">
        <v>-1.7992424242424199E-2</v>
      </c>
      <c r="R254" s="192">
        <v>-0.15157342657342701</v>
      </c>
      <c r="S254" s="192">
        <v>0.17097264437689999</v>
      </c>
      <c r="T254" s="192"/>
      <c r="U254" s="241">
        <v>-0.19256288373935401</v>
      </c>
    </row>
    <row r="255" spans="1:21" x14ac:dyDescent="0.25">
      <c r="A255" s="184">
        <v>44136</v>
      </c>
      <c r="B255" s="232">
        <v>980</v>
      </c>
      <c r="C255" s="190">
        <v>632</v>
      </c>
      <c r="D255" s="190">
        <v>708</v>
      </c>
      <c r="E255" s="190"/>
      <c r="F255" s="233">
        <v>709</v>
      </c>
      <c r="G255" s="190">
        <v>953</v>
      </c>
      <c r="H255" s="190">
        <v>657</v>
      </c>
      <c r="I255" s="190">
        <v>575</v>
      </c>
      <c r="J255" s="190"/>
      <c r="K255" s="190">
        <v>821</v>
      </c>
      <c r="L255" s="232">
        <v>27</v>
      </c>
      <c r="M255" s="190">
        <v>-25</v>
      </c>
      <c r="N255" s="190">
        <v>133</v>
      </c>
      <c r="O255" s="190"/>
      <c r="P255" s="233">
        <v>-112</v>
      </c>
      <c r="Q255" s="192">
        <v>2.8331584470094401E-2</v>
      </c>
      <c r="R255" s="192">
        <v>-3.8051750380517502E-2</v>
      </c>
      <c r="S255" s="192">
        <v>0.231304347826087</v>
      </c>
      <c r="T255" s="192"/>
      <c r="U255" s="241">
        <v>-0.136419001218027</v>
      </c>
    </row>
    <row r="256" spans="1:21" x14ac:dyDescent="0.25">
      <c r="A256" s="184">
        <v>44166</v>
      </c>
      <c r="B256" s="232">
        <v>1026</v>
      </c>
      <c r="C256" s="190">
        <v>604</v>
      </c>
      <c r="D256" s="190">
        <v>728</v>
      </c>
      <c r="E256" s="190"/>
      <c r="F256" s="233">
        <v>774</v>
      </c>
      <c r="G256" s="190">
        <v>866.25</v>
      </c>
      <c r="H256" s="190">
        <v>674.1</v>
      </c>
      <c r="I256" s="190">
        <v>614.25</v>
      </c>
      <c r="J256" s="190"/>
      <c r="K256" s="190">
        <v>820.05</v>
      </c>
      <c r="L256" s="232">
        <v>159.75</v>
      </c>
      <c r="M256" s="190">
        <v>-70.099999999999994</v>
      </c>
      <c r="N256" s="190">
        <v>113.75</v>
      </c>
      <c r="O256" s="190"/>
      <c r="P256" s="233">
        <v>-46.050000000000097</v>
      </c>
      <c r="Q256" s="192">
        <v>0.18441558441558401</v>
      </c>
      <c r="R256" s="192">
        <v>-0.103990505859665</v>
      </c>
      <c r="S256" s="192">
        <v>0.18518518518518501</v>
      </c>
      <c r="T256" s="192"/>
      <c r="U256" s="241">
        <v>-5.6155112493140702E-2</v>
      </c>
    </row>
    <row r="257" spans="1:21" x14ac:dyDescent="0.25">
      <c r="A257" s="3" t="s">
        <v>93</v>
      </c>
      <c r="B257" s="232"/>
      <c r="C257" s="190"/>
      <c r="D257" s="190"/>
      <c r="E257" s="190"/>
      <c r="F257" s="233"/>
      <c r="G257" s="190"/>
      <c r="H257" s="190"/>
      <c r="I257" s="190"/>
      <c r="J257" s="190"/>
      <c r="K257" s="190"/>
      <c r="L257" s="232"/>
      <c r="M257" s="190"/>
      <c r="N257" s="190"/>
      <c r="O257" s="190"/>
      <c r="P257" s="233"/>
      <c r="Q257" s="192"/>
      <c r="R257" s="192"/>
      <c r="S257" s="192"/>
      <c r="T257" s="192"/>
      <c r="U257" s="241"/>
    </row>
    <row r="258" spans="1:21" x14ac:dyDescent="0.25">
      <c r="A258" s="184">
        <v>43466</v>
      </c>
      <c r="B258" s="232">
        <v>28</v>
      </c>
      <c r="C258" s="190">
        <v>396</v>
      </c>
      <c r="D258" s="190">
        <v>86</v>
      </c>
      <c r="E258" s="190"/>
      <c r="F258" s="233">
        <v>535</v>
      </c>
      <c r="G258" s="190">
        <v>28</v>
      </c>
      <c r="H258" s="190">
        <v>396</v>
      </c>
      <c r="I258" s="190">
        <v>86</v>
      </c>
      <c r="J258" s="190"/>
      <c r="K258" s="190">
        <v>535</v>
      </c>
      <c r="L258" s="232">
        <v>0</v>
      </c>
      <c r="M258" s="190">
        <v>0</v>
      </c>
      <c r="N258" s="190">
        <v>0</v>
      </c>
      <c r="O258" s="190"/>
      <c r="P258" s="233">
        <v>0</v>
      </c>
      <c r="Q258" s="192">
        <v>0</v>
      </c>
      <c r="R258" s="192">
        <v>0</v>
      </c>
      <c r="S258" s="192">
        <v>0</v>
      </c>
      <c r="T258" s="192"/>
      <c r="U258" s="241">
        <v>0</v>
      </c>
    </row>
    <row r="259" spans="1:21" x14ac:dyDescent="0.25">
      <c r="A259" s="184">
        <v>43497</v>
      </c>
      <c r="B259" s="232">
        <v>31</v>
      </c>
      <c r="C259" s="190">
        <v>284</v>
      </c>
      <c r="D259" s="190">
        <v>79</v>
      </c>
      <c r="E259" s="190"/>
      <c r="F259" s="233">
        <v>535</v>
      </c>
      <c r="G259" s="190">
        <v>31</v>
      </c>
      <c r="H259" s="190">
        <v>284</v>
      </c>
      <c r="I259" s="190">
        <v>79</v>
      </c>
      <c r="J259" s="190"/>
      <c r="K259" s="190">
        <v>535</v>
      </c>
      <c r="L259" s="232">
        <v>0</v>
      </c>
      <c r="M259" s="190">
        <v>0</v>
      </c>
      <c r="N259" s="190">
        <v>0</v>
      </c>
      <c r="O259" s="190"/>
      <c r="P259" s="233">
        <v>0</v>
      </c>
      <c r="Q259" s="192">
        <v>0</v>
      </c>
      <c r="R259" s="192">
        <v>0</v>
      </c>
      <c r="S259" s="192">
        <v>0</v>
      </c>
      <c r="T259" s="192"/>
      <c r="U259" s="241">
        <v>0</v>
      </c>
    </row>
    <row r="260" spans="1:21" x14ac:dyDescent="0.25">
      <c r="A260" s="184">
        <v>43525</v>
      </c>
      <c r="B260" s="232">
        <v>32</v>
      </c>
      <c r="C260" s="190">
        <v>305</v>
      </c>
      <c r="D260" s="190">
        <v>82</v>
      </c>
      <c r="E260" s="190"/>
      <c r="F260" s="233">
        <v>611</v>
      </c>
      <c r="G260" s="190">
        <v>32</v>
      </c>
      <c r="H260" s="190">
        <v>305</v>
      </c>
      <c r="I260" s="190">
        <v>82</v>
      </c>
      <c r="J260" s="190"/>
      <c r="K260" s="190">
        <v>611</v>
      </c>
      <c r="L260" s="232">
        <v>0</v>
      </c>
      <c r="M260" s="190">
        <v>0</v>
      </c>
      <c r="N260" s="190">
        <v>0</v>
      </c>
      <c r="O260" s="190"/>
      <c r="P260" s="233">
        <v>0</v>
      </c>
      <c r="Q260" s="192">
        <v>0</v>
      </c>
      <c r="R260" s="192">
        <v>0</v>
      </c>
      <c r="S260" s="192">
        <v>0</v>
      </c>
      <c r="T260" s="192"/>
      <c r="U260" s="241">
        <v>0</v>
      </c>
    </row>
    <row r="261" spans="1:21" x14ac:dyDescent="0.25">
      <c r="A261" s="184">
        <v>43556</v>
      </c>
      <c r="B261" s="232">
        <v>26</v>
      </c>
      <c r="C261" s="190">
        <v>348</v>
      </c>
      <c r="D261" s="190">
        <v>90</v>
      </c>
      <c r="E261" s="190"/>
      <c r="F261" s="233">
        <v>636</v>
      </c>
      <c r="G261" s="190">
        <v>26</v>
      </c>
      <c r="H261" s="190">
        <v>348</v>
      </c>
      <c r="I261" s="190">
        <v>90</v>
      </c>
      <c r="J261" s="190"/>
      <c r="K261" s="190">
        <v>636</v>
      </c>
      <c r="L261" s="232">
        <v>0</v>
      </c>
      <c r="M261" s="190">
        <v>0</v>
      </c>
      <c r="N261" s="190">
        <v>0</v>
      </c>
      <c r="O261" s="190"/>
      <c r="P261" s="233">
        <v>0</v>
      </c>
      <c r="Q261" s="192">
        <v>0</v>
      </c>
      <c r="R261" s="192">
        <v>0</v>
      </c>
      <c r="S261" s="192">
        <v>0</v>
      </c>
      <c r="T261" s="192"/>
      <c r="U261" s="241">
        <v>0</v>
      </c>
    </row>
    <row r="262" spans="1:21" x14ac:dyDescent="0.25">
      <c r="A262" s="184">
        <v>43586</v>
      </c>
      <c r="B262" s="232">
        <v>36</v>
      </c>
      <c r="C262" s="190">
        <v>374</v>
      </c>
      <c r="D262" s="190">
        <v>86</v>
      </c>
      <c r="E262" s="190"/>
      <c r="F262" s="233">
        <v>729</v>
      </c>
      <c r="G262" s="190">
        <v>36</v>
      </c>
      <c r="H262" s="190">
        <v>374</v>
      </c>
      <c r="I262" s="190">
        <v>86</v>
      </c>
      <c r="J262" s="190"/>
      <c r="K262" s="190">
        <v>729</v>
      </c>
      <c r="L262" s="232">
        <v>0</v>
      </c>
      <c r="M262" s="190">
        <v>0</v>
      </c>
      <c r="N262" s="190">
        <v>0</v>
      </c>
      <c r="O262" s="190"/>
      <c r="P262" s="233">
        <v>0</v>
      </c>
      <c r="Q262" s="192">
        <v>0</v>
      </c>
      <c r="R262" s="192">
        <v>0</v>
      </c>
      <c r="S262" s="192">
        <v>0</v>
      </c>
      <c r="T262" s="192"/>
      <c r="U262" s="241">
        <v>0</v>
      </c>
    </row>
    <row r="263" spans="1:21" x14ac:dyDescent="0.25">
      <c r="A263" s="184">
        <v>43617</v>
      </c>
      <c r="B263" s="232">
        <v>21</v>
      </c>
      <c r="C263" s="190">
        <v>327</v>
      </c>
      <c r="D263" s="190">
        <v>102</v>
      </c>
      <c r="E263" s="190"/>
      <c r="F263" s="233">
        <v>703</v>
      </c>
      <c r="G263" s="190">
        <v>21</v>
      </c>
      <c r="H263" s="190">
        <v>327</v>
      </c>
      <c r="I263" s="190">
        <v>102</v>
      </c>
      <c r="J263" s="190"/>
      <c r="K263" s="190">
        <v>703</v>
      </c>
      <c r="L263" s="232">
        <v>0</v>
      </c>
      <c r="M263" s="190">
        <v>0</v>
      </c>
      <c r="N263" s="190">
        <v>0</v>
      </c>
      <c r="O263" s="190"/>
      <c r="P263" s="233">
        <v>0</v>
      </c>
      <c r="Q263" s="192">
        <v>0</v>
      </c>
      <c r="R263" s="192">
        <v>0</v>
      </c>
      <c r="S263" s="192">
        <v>0</v>
      </c>
      <c r="T263" s="192"/>
      <c r="U263" s="241">
        <v>0</v>
      </c>
    </row>
    <row r="264" spans="1:21" x14ac:dyDescent="0.25">
      <c r="A264" s="184">
        <v>43647</v>
      </c>
      <c r="B264" s="232">
        <v>37</v>
      </c>
      <c r="C264" s="190">
        <v>408</v>
      </c>
      <c r="D264" s="190">
        <v>111</v>
      </c>
      <c r="E264" s="190"/>
      <c r="F264" s="233">
        <v>791</v>
      </c>
      <c r="G264" s="190">
        <v>37</v>
      </c>
      <c r="H264" s="190">
        <v>408</v>
      </c>
      <c r="I264" s="190">
        <v>111</v>
      </c>
      <c r="J264" s="190"/>
      <c r="K264" s="190">
        <v>791</v>
      </c>
      <c r="L264" s="232">
        <v>0</v>
      </c>
      <c r="M264" s="190">
        <v>0</v>
      </c>
      <c r="N264" s="190">
        <v>0</v>
      </c>
      <c r="O264" s="190"/>
      <c r="P264" s="233">
        <v>0</v>
      </c>
      <c r="Q264" s="192">
        <v>0</v>
      </c>
      <c r="R264" s="192">
        <v>0</v>
      </c>
      <c r="S264" s="192">
        <v>0</v>
      </c>
      <c r="T264" s="192"/>
      <c r="U264" s="241">
        <v>0</v>
      </c>
    </row>
    <row r="265" spans="1:21" x14ac:dyDescent="0.25">
      <c r="A265" s="184">
        <v>43678</v>
      </c>
      <c r="B265" s="232">
        <v>24</v>
      </c>
      <c r="C265" s="190">
        <v>425</v>
      </c>
      <c r="D265" s="190">
        <v>107</v>
      </c>
      <c r="E265" s="190"/>
      <c r="F265" s="233">
        <v>799</v>
      </c>
      <c r="G265" s="190">
        <v>24</v>
      </c>
      <c r="H265" s="190">
        <v>425</v>
      </c>
      <c r="I265" s="190">
        <v>107</v>
      </c>
      <c r="J265" s="190"/>
      <c r="K265" s="190">
        <v>799</v>
      </c>
      <c r="L265" s="232">
        <v>0</v>
      </c>
      <c r="M265" s="190">
        <v>0</v>
      </c>
      <c r="N265" s="190">
        <v>0</v>
      </c>
      <c r="O265" s="190"/>
      <c r="P265" s="233">
        <v>0</v>
      </c>
      <c r="Q265" s="192">
        <v>0</v>
      </c>
      <c r="R265" s="192">
        <v>0</v>
      </c>
      <c r="S265" s="192">
        <v>0</v>
      </c>
      <c r="T265" s="192"/>
      <c r="U265" s="241">
        <v>0</v>
      </c>
    </row>
    <row r="266" spans="1:21" x14ac:dyDescent="0.25">
      <c r="A266" s="184">
        <v>43709</v>
      </c>
      <c r="B266" s="232">
        <v>33</v>
      </c>
      <c r="C266" s="190">
        <v>455</v>
      </c>
      <c r="D266" s="190">
        <v>108</v>
      </c>
      <c r="E266" s="190"/>
      <c r="F266" s="233">
        <v>688</v>
      </c>
      <c r="G266" s="190">
        <v>33</v>
      </c>
      <c r="H266" s="190">
        <v>455</v>
      </c>
      <c r="I266" s="190">
        <v>108</v>
      </c>
      <c r="J266" s="190"/>
      <c r="K266" s="190">
        <v>688</v>
      </c>
      <c r="L266" s="232">
        <v>0</v>
      </c>
      <c r="M266" s="190">
        <v>0</v>
      </c>
      <c r="N266" s="190">
        <v>0</v>
      </c>
      <c r="O266" s="190"/>
      <c r="P266" s="233">
        <v>0</v>
      </c>
      <c r="Q266" s="192">
        <v>0</v>
      </c>
      <c r="R266" s="192">
        <v>0</v>
      </c>
      <c r="S266" s="192">
        <v>0</v>
      </c>
      <c r="T266" s="192"/>
      <c r="U266" s="241">
        <v>0</v>
      </c>
    </row>
    <row r="267" spans="1:21" x14ac:dyDescent="0.25">
      <c r="A267" s="184">
        <v>43739</v>
      </c>
      <c r="B267" s="232">
        <v>34</v>
      </c>
      <c r="C267" s="190">
        <v>494</v>
      </c>
      <c r="D267" s="190">
        <v>118</v>
      </c>
      <c r="E267" s="190"/>
      <c r="F267" s="233">
        <v>711</v>
      </c>
      <c r="G267" s="190">
        <v>34</v>
      </c>
      <c r="H267" s="190">
        <v>494</v>
      </c>
      <c r="I267" s="190">
        <v>118</v>
      </c>
      <c r="J267" s="190"/>
      <c r="K267" s="190">
        <v>711</v>
      </c>
      <c r="L267" s="232">
        <v>0</v>
      </c>
      <c r="M267" s="190">
        <v>0</v>
      </c>
      <c r="N267" s="190">
        <v>0</v>
      </c>
      <c r="O267" s="190"/>
      <c r="P267" s="233">
        <v>0</v>
      </c>
      <c r="Q267" s="192">
        <v>0</v>
      </c>
      <c r="R267" s="192">
        <v>0</v>
      </c>
      <c r="S267" s="192">
        <v>0</v>
      </c>
      <c r="T267" s="192"/>
      <c r="U267" s="241">
        <v>0</v>
      </c>
    </row>
    <row r="268" spans="1:21" x14ac:dyDescent="0.25">
      <c r="A268" s="184">
        <v>43770</v>
      </c>
      <c r="B268" s="232">
        <v>30</v>
      </c>
      <c r="C268" s="190">
        <v>461</v>
      </c>
      <c r="D268" s="190">
        <v>88</v>
      </c>
      <c r="E268" s="190"/>
      <c r="F268" s="233">
        <v>553</v>
      </c>
      <c r="G268" s="190">
        <v>30</v>
      </c>
      <c r="H268" s="190">
        <v>461</v>
      </c>
      <c r="I268" s="190">
        <v>88</v>
      </c>
      <c r="J268" s="190"/>
      <c r="K268" s="190">
        <v>553</v>
      </c>
      <c r="L268" s="232">
        <v>0</v>
      </c>
      <c r="M268" s="190">
        <v>0</v>
      </c>
      <c r="N268" s="190">
        <v>0</v>
      </c>
      <c r="O268" s="190"/>
      <c r="P268" s="233">
        <v>0</v>
      </c>
      <c r="Q268" s="192">
        <v>0</v>
      </c>
      <c r="R268" s="192">
        <v>0</v>
      </c>
      <c r="S268" s="192">
        <v>0</v>
      </c>
      <c r="T268" s="192"/>
      <c r="U268" s="241">
        <v>0</v>
      </c>
    </row>
    <row r="269" spans="1:21" x14ac:dyDescent="0.25">
      <c r="A269" s="184">
        <v>43800</v>
      </c>
      <c r="B269" s="232">
        <v>23</v>
      </c>
      <c r="C269" s="190">
        <v>399</v>
      </c>
      <c r="D269" s="190">
        <v>86</v>
      </c>
      <c r="E269" s="190"/>
      <c r="F269" s="233">
        <v>517</v>
      </c>
      <c r="G269" s="190">
        <v>23</v>
      </c>
      <c r="H269" s="190">
        <v>399</v>
      </c>
      <c r="I269" s="190">
        <v>86</v>
      </c>
      <c r="J269" s="190"/>
      <c r="K269" s="190">
        <v>517</v>
      </c>
      <c r="L269" s="232">
        <v>0</v>
      </c>
      <c r="M269" s="190">
        <v>0</v>
      </c>
      <c r="N269" s="190">
        <v>0</v>
      </c>
      <c r="O269" s="190"/>
      <c r="P269" s="233">
        <v>0</v>
      </c>
      <c r="Q269" s="192">
        <v>0</v>
      </c>
      <c r="R269" s="192">
        <v>0</v>
      </c>
      <c r="S269" s="192">
        <v>0</v>
      </c>
      <c r="T269" s="192"/>
      <c r="U269" s="241">
        <v>0</v>
      </c>
    </row>
    <row r="270" spans="1:21" x14ac:dyDescent="0.25">
      <c r="A270" s="184">
        <v>43831</v>
      </c>
      <c r="B270" s="232">
        <v>27</v>
      </c>
      <c r="C270" s="190">
        <v>410</v>
      </c>
      <c r="D270" s="190">
        <v>110</v>
      </c>
      <c r="E270" s="190"/>
      <c r="F270" s="233">
        <v>510</v>
      </c>
      <c r="G270" s="190">
        <v>28</v>
      </c>
      <c r="H270" s="190">
        <v>396</v>
      </c>
      <c r="I270" s="190">
        <v>86</v>
      </c>
      <c r="J270" s="190"/>
      <c r="K270" s="190">
        <v>535</v>
      </c>
      <c r="L270" s="232">
        <v>-1</v>
      </c>
      <c r="M270" s="190">
        <v>14</v>
      </c>
      <c r="N270" s="190">
        <v>24</v>
      </c>
      <c r="O270" s="190"/>
      <c r="P270" s="233">
        <v>-25</v>
      </c>
      <c r="Q270" s="192">
        <v>-3.5714285714285698E-2</v>
      </c>
      <c r="R270" s="192">
        <v>3.5353535353535401E-2</v>
      </c>
      <c r="S270" s="192">
        <v>0.27906976744186002</v>
      </c>
      <c r="T270" s="192"/>
      <c r="U270" s="241">
        <v>-4.67289719626168E-2</v>
      </c>
    </row>
    <row r="271" spans="1:21" x14ac:dyDescent="0.25">
      <c r="A271" s="184">
        <v>43862</v>
      </c>
      <c r="B271" s="232">
        <v>20</v>
      </c>
      <c r="C271" s="190">
        <v>317</v>
      </c>
      <c r="D271" s="190">
        <v>91</v>
      </c>
      <c r="E271" s="190"/>
      <c r="F271" s="233">
        <v>560</v>
      </c>
      <c r="G271" s="190">
        <v>31</v>
      </c>
      <c r="H271" s="190">
        <v>284</v>
      </c>
      <c r="I271" s="190">
        <v>79</v>
      </c>
      <c r="J271" s="190"/>
      <c r="K271" s="190">
        <v>535</v>
      </c>
      <c r="L271" s="232">
        <v>-11</v>
      </c>
      <c r="M271" s="190">
        <v>33</v>
      </c>
      <c r="N271" s="190">
        <v>12</v>
      </c>
      <c r="O271" s="190"/>
      <c r="P271" s="233">
        <v>25</v>
      </c>
      <c r="Q271" s="192">
        <v>-0.35483870967741898</v>
      </c>
      <c r="R271" s="192">
        <v>0.11619718309859201</v>
      </c>
      <c r="S271" s="192">
        <v>0.151898734177215</v>
      </c>
      <c r="T271" s="192"/>
      <c r="U271" s="241">
        <v>4.67289719626168E-2</v>
      </c>
    </row>
    <row r="272" spans="1:21" x14ac:dyDescent="0.25">
      <c r="A272" s="184">
        <v>43891</v>
      </c>
      <c r="B272" s="232">
        <v>25</v>
      </c>
      <c r="C272" s="190">
        <v>371</v>
      </c>
      <c r="D272" s="190">
        <v>93</v>
      </c>
      <c r="E272" s="190"/>
      <c r="F272" s="233">
        <v>625</v>
      </c>
      <c r="G272" s="190">
        <v>33.523809523809497</v>
      </c>
      <c r="H272" s="190">
        <v>319.52380952380997</v>
      </c>
      <c r="I272" s="190">
        <v>85.904761904761898</v>
      </c>
      <c r="J272" s="190"/>
      <c r="K272" s="190">
        <v>640.09523809523796</v>
      </c>
      <c r="L272" s="232">
        <v>-8.5238095238095308</v>
      </c>
      <c r="M272" s="190">
        <v>51.476190476190503</v>
      </c>
      <c r="N272" s="190">
        <v>7.0952380952380896</v>
      </c>
      <c r="O272" s="190"/>
      <c r="P272" s="233">
        <v>-15.0952380952381</v>
      </c>
      <c r="Q272" s="192">
        <v>-0.25426136363636398</v>
      </c>
      <c r="R272" s="192">
        <v>0.16110283159463501</v>
      </c>
      <c r="S272" s="192">
        <v>8.25942350332593E-2</v>
      </c>
      <c r="T272" s="192"/>
      <c r="U272" s="241">
        <v>-2.3582800178544801E-2</v>
      </c>
    </row>
    <row r="273" spans="1:21" x14ac:dyDescent="0.25">
      <c r="A273" s="184">
        <v>43922</v>
      </c>
      <c r="B273" s="232">
        <v>12</v>
      </c>
      <c r="C273" s="190">
        <v>252</v>
      </c>
      <c r="D273" s="190">
        <v>66</v>
      </c>
      <c r="E273" s="190"/>
      <c r="F273" s="233">
        <v>445</v>
      </c>
      <c r="G273" s="190">
        <v>26</v>
      </c>
      <c r="H273" s="190">
        <v>348</v>
      </c>
      <c r="I273" s="190">
        <v>90</v>
      </c>
      <c r="J273" s="190"/>
      <c r="K273" s="190">
        <v>636</v>
      </c>
      <c r="L273" s="232">
        <v>-14</v>
      </c>
      <c r="M273" s="190">
        <v>-96</v>
      </c>
      <c r="N273" s="190">
        <v>-24</v>
      </c>
      <c r="O273" s="190"/>
      <c r="P273" s="233">
        <v>-191</v>
      </c>
      <c r="Q273" s="192">
        <v>-0.53846153846153799</v>
      </c>
      <c r="R273" s="192">
        <v>-0.27586206896551702</v>
      </c>
      <c r="S273" s="192">
        <v>-0.266666666666667</v>
      </c>
      <c r="T273" s="192"/>
      <c r="U273" s="241">
        <v>-0.30031446540880502</v>
      </c>
    </row>
    <row r="274" spans="1:21" x14ac:dyDescent="0.25">
      <c r="A274" s="184">
        <v>43952</v>
      </c>
      <c r="B274" s="232">
        <v>21</v>
      </c>
      <c r="C274" s="190">
        <v>147</v>
      </c>
      <c r="D274" s="190">
        <v>44</v>
      </c>
      <c r="E274" s="190"/>
      <c r="F274" s="233">
        <v>402</v>
      </c>
      <c r="G274" s="190">
        <v>32.571428571428598</v>
      </c>
      <c r="H274" s="190">
        <v>338.38095238095201</v>
      </c>
      <c r="I274" s="190">
        <v>77.809523809523796</v>
      </c>
      <c r="J274" s="190"/>
      <c r="K274" s="190">
        <v>659.57142857142901</v>
      </c>
      <c r="L274" s="232">
        <v>-11.5714285714286</v>
      </c>
      <c r="M274" s="190">
        <v>-191.38095238095201</v>
      </c>
      <c r="N274" s="190">
        <v>-33.809523809523803</v>
      </c>
      <c r="O274" s="190"/>
      <c r="P274" s="233">
        <v>-257.57142857142901</v>
      </c>
      <c r="Q274" s="192">
        <v>-0.355263157894737</v>
      </c>
      <c r="R274" s="192">
        <v>-0.56557838446383302</v>
      </c>
      <c r="S274" s="192">
        <v>-0.43451652386780898</v>
      </c>
      <c r="T274" s="192"/>
      <c r="U274" s="241">
        <v>-0.390513320337882</v>
      </c>
    </row>
    <row r="275" spans="1:21" x14ac:dyDescent="0.25">
      <c r="A275" s="184">
        <v>43983</v>
      </c>
      <c r="B275" s="232">
        <v>17</v>
      </c>
      <c r="C275" s="190">
        <v>154</v>
      </c>
      <c r="D275" s="190">
        <v>49</v>
      </c>
      <c r="E275" s="190"/>
      <c r="F275" s="233">
        <v>585</v>
      </c>
      <c r="G275" s="190">
        <v>23.1</v>
      </c>
      <c r="H275" s="190">
        <v>359.7</v>
      </c>
      <c r="I275" s="190">
        <v>112.2</v>
      </c>
      <c r="J275" s="190"/>
      <c r="K275" s="190">
        <v>773.3</v>
      </c>
      <c r="L275" s="232">
        <v>-6.1</v>
      </c>
      <c r="M275" s="190">
        <v>-205.7</v>
      </c>
      <c r="N275" s="190">
        <v>-63.2</v>
      </c>
      <c r="O275" s="190"/>
      <c r="P275" s="233">
        <v>-188.3</v>
      </c>
      <c r="Q275" s="192">
        <v>-0.26406926406926401</v>
      </c>
      <c r="R275" s="192">
        <v>-0.57186544342507695</v>
      </c>
      <c r="S275" s="192">
        <v>-0.56327985739750397</v>
      </c>
      <c r="T275" s="192"/>
      <c r="U275" s="241">
        <v>-0.24350187508082299</v>
      </c>
    </row>
    <row r="276" spans="1:21" x14ac:dyDescent="0.25">
      <c r="A276" s="184">
        <v>44013</v>
      </c>
      <c r="B276" s="232">
        <v>28</v>
      </c>
      <c r="C276" s="190">
        <v>226</v>
      </c>
      <c r="D276" s="190">
        <v>85</v>
      </c>
      <c r="E276" s="190"/>
      <c r="F276" s="233">
        <v>660</v>
      </c>
      <c r="G276" s="190">
        <v>37</v>
      </c>
      <c r="H276" s="190">
        <v>408</v>
      </c>
      <c r="I276" s="190">
        <v>111</v>
      </c>
      <c r="J276" s="190"/>
      <c r="K276" s="190">
        <v>791</v>
      </c>
      <c r="L276" s="232">
        <v>-9</v>
      </c>
      <c r="M276" s="190">
        <v>-182</v>
      </c>
      <c r="N276" s="190">
        <v>-26</v>
      </c>
      <c r="O276" s="190"/>
      <c r="P276" s="233">
        <v>-131</v>
      </c>
      <c r="Q276" s="192">
        <v>-0.24324324324324301</v>
      </c>
      <c r="R276" s="192">
        <v>-0.44607843137254899</v>
      </c>
      <c r="S276" s="192">
        <v>-0.23423423423423401</v>
      </c>
      <c r="T276" s="192"/>
      <c r="U276" s="241">
        <v>-0.165613147914033</v>
      </c>
    </row>
    <row r="277" spans="1:21" x14ac:dyDescent="0.25">
      <c r="A277" s="184">
        <v>44044</v>
      </c>
      <c r="B277" s="232">
        <v>17</v>
      </c>
      <c r="C277" s="190">
        <v>234</v>
      </c>
      <c r="D277" s="190">
        <v>69</v>
      </c>
      <c r="E277" s="190"/>
      <c r="F277" s="233">
        <v>584</v>
      </c>
      <c r="G277" s="190">
        <v>22.8571428571429</v>
      </c>
      <c r="H277" s="190">
        <v>404.76190476190499</v>
      </c>
      <c r="I277" s="190">
        <v>101.904761904762</v>
      </c>
      <c r="J277" s="190"/>
      <c r="K277" s="190">
        <v>760.95238095238096</v>
      </c>
      <c r="L277" s="232">
        <v>-5.8571428571428497</v>
      </c>
      <c r="M277" s="190">
        <v>-170.76190476190499</v>
      </c>
      <c r="N277" s="190">
        <v>-32.904761904761898</v>
      </c>
      <c r="O277" s="190"/>
      <c r="P277" s="233">
        <v>-176.95238095238099</v>
      </c>
      <c r="Q277" s="192">
        <v>-0.25624999999999998</v>
      </c>
      <c r="R277" s="192">
        <v>-0.42188235294117599</v>
      </c>
      <c r="S277" s="192">
        <v>-0.32289719626168201</v>
      </c>
      <c r="T277" s="192"/>
      <c r="U277" s="241">
        <v>-0.23254067584480601</v>
      </c>
    </row>
    <row r="278" spans="1:21" x14ac:dyDescent="0.25">
      <c r="A278" s="184">
        <v>44075</v>
      </c>
      <c r="B278" s="232">
        <v>23</v>
      </c>
      <c r="C278" s="190">
        <v>316</v>
      </c>
      <c r="D278" s="190">
        <v>103</v>
      </c>
      <c r="E278" s="190"/>
      <c r="F278" s="233">
        <v>700</v>
      </c>
      <c r="G278" s="190">
        <v>34.571428571428598</v>
      </c>
      <c r="H278" s="190">
        <v>476.66666666666703</v>
      </c>
      <c r="I278" s="190">
        <v>113.142857142857</v>
      </c>
      <c r="J278" s="190"/>
      <c r="K278" s="190">
        <v>720.76190476190504</v>
      </c>
      <c r="L278" s="232">
        <v>-11.5714285714286</v>
      </c>
      <c r="M278" s="190">
        <v>-160.666666666667</v>
      </c>
      <c r="N278" s="190">
        <v>-10.142857142857199</v>
      </c>
      <c r="O278" s="190"/>
      <c r="P278" s="233">
        <v>-20.761904761904798</v>
      </c>
      <c r="Q278" s="192">
        <v>-0.334710743801653</v>
      </c>
      <c r="R278" s="192">
        <v>-0.337062937062937</v>
      </c>
      <c r="S278" s="192">
        <v>-8.9646464646464696E-2</v>
      </c>
      <c r="T278" s="192"/>
      <c r="U278" s="241">
        <v>-2.8805496828752698E-2</v>
      </c>
    </row>
    <row r="279" spans="1:21" x14ac:dyDescent="0.25">
      <c r="A279" s="184">
        <v>44105</v>
      </c>
      <c r="B279" s="232">
        <v>28</v>
      </c>
      <c r="C279" s="190">
        <v>327</v>
      </c>
      <c r="D279" s="190">
        <v>96</v>
      </c>
      <c r="E279" s="190"/>
      <c r="F279" s="233">
        <v>675</v>
      </c>
      <c r="G279" s="190">
        <v>32.521739130434803</v>
      </c>
      <c r="H279" s="190">
        <v>472.52173913043498</v>
      </c>
      <c r="I279" s="190">
        <v>112.869565217391</v>
      </c>
      <c r="J279" s="190"/>
      <c r="K279" s="190">
        <v>680.08695652173901</v>
      </c>
      <c r="L279" s="232">
        <v>-4.5217391304347796</v>
      </c>
      <c r="M279" s="190">
        <v>-145.52173913043501</v>
      </c>
      <c r="N279" s="190">
        <v>-16.869565217391301</v>
      </c>
      <c r="O279" s="190"/>
      <c r="P279" s="233">
        <v>-5.0869565217391299</v>
      </c>
      <c r="Q279" s="192">
        <v>-0.13903743315507999</v>
      </c>
      <c r="R279" s="192">
        <v>-0.307968347442032</v>
      </c>
      <c r="S279" s="192">
        <v>-0.14946070878274301</v>
      </c>
      <c r="T279" s="192"/>
      <c r="U279" s="241">
        <v>-7.4798619102416503E-3</v>
      </c>
    </row>
    <row r="280" spans="1:21" x14ac:dyDescent="0.25">
      <c r="A280" s="184">
        <v>44136</v>
      </c>
      <c r="B280" s="232">
        <v>25</v>
      </c>
      <c r="C280" s="190">
        <v>327</v>
      </c>
      <c r="D280" s="190">
        <v>103</v>
      </c>
      <c r="E280" s="190"/>
      <c r="F280" s="233">
        <v>571</v>
      </c>
      <c r="G280" s="190">
        <v>30</v>
      </c>
      <c r="H280" s="190">
        <v>461</v>
      </c>
      <c r="I280" s="190">
        <v>88</v>
      </c>
      <c r="J280" s="190"/>
      <c r="K280" s="190">
        <v>553</v>
      </c>
      <c r="L280" s="232">
        <v>-5</v>
      </c>
      <c r="M280" s="190">
        <v>-134</v>
      </c>
      <c r="N280" s="190">
        <v>15</v>
      </c>
      <c r="O280" s="190"/>
      <c r="P280" s="233">
        <v>18</v>
      </c>
      <c r="Q280" s="192">
        <v>-0.16666666666666699</v>
      </c>
      <c r="R280" s="192">
        <v>-0.29067245119305901</v>
      </c>
      <c r="S280" s="192">
        <v>0.170454545454545</v>
      </c>
      <c r="T280" s="192"/>
      <c r="U280" s="241">
        <v>3.25497287522604E-2</v>
      </c>
    </row>
    <row r="281" spans="1:21" x14ac:dyDescent="0.25">
      <c r="A281" s="184">
        <v>44166</v>
      </c>
      <c r="B281" s="232">
        <v>23</v>
      </c>
      <c r="C281" s="190">
        <v>294</v>
      </c>
      <c r="D281" s="190">
        <v>119</v>
      </c>
      <c r="E281" s="190"/>
      <c r="F281" s="233">
        <v>567</v>
      </c>
      <c r="G281" s="190">
        <v>24.15</v>
      </c>
      <c r="H281" s="190">
        <v>418.95</v>
      </c>
      <c r="I281" s="190">
        <v>90.3</v>
      </c>
      <c r="J281" s="190"/>
      <c r="K281" s="190">
        <v>542.85</v>
      </c>
      <c r="L281" s="232">
        <v>-1.1499999999999999</v>
      </c>
      <c r="M281" s="190">
        <v>-124.95</v>
      </c>
      <c r="N281" s="190">
        <v>28.7</v>
      </c>
      <c r="O281" s="190"/>
      <c r="P281" s="233">
        <v>24.15</v>
      </c>
      <c r="Q281" s="192">
        <v>-4.76190476190477E-2</v>
      </c>
      <c r="R281" s="192">
        <v>-0.29824561403508798</v>
      </c>
      <c r="S281" s="192">
        <v>0.31782945736434098</v>
      </c>
      <c r="T281" s="192"/>
      <c r="U281" s="241">
        <v>4.4487427466150802E-2</v>
      </c>
    </row>
    <row r="282" spans="1:21" x14ac:dyDescent="0.25">
      <c r="A282" s="3" t="s">
        <v>94</v>
      </c>
      <c r="B282" s="232"/>
      <c r="C282" s="190"/>
      <c r="D282" s="190"/>
      <c r="E282" s="190"/>
      <c r="F282" s="233"/>
      <c r="G282" s="190"/>
      <c r="H282" s="190"/>
      <c r="I282" s="190"/>
      <c r="J282" s="190"/>
      <c r="K282" s="190"/>
      <c r="L282" s="232"/>
      <c r="M282" s="190"/>
      <c r="N282" s="190"/>
      <c r="O282" s="190"/>
      <c r="P282" s="233"/>
      <c r="Q282" s="192"/>
      <c r="R282" s="192"/>
      <c r="S282" s="192"/>
      <c r="T282" s="192"/>
      <c r="U282" s="241"/>
    </row>
    <row r="283" spans="1:21" x14ac:dyDescent="0.25">
      <c r="A283" s="184">
        <v>43466</v>
      </c>
      <c r="B283" s="232">
        <v>249</v>
      </c>
      <c r="C283" s="190">
        <v>184</v>
      </c>
      <c r="D283" s="190">
        <v>161</v>
      </c>
      <c r="E283" s="190"/>
      <c r="F283" s="233">
        <v>499</v>
      </c>
      <c r="G283" s="190">
        <v>249</v>
      </c>
      <c r="H283" s="190">
        <v>184</v>
      </c>
      <c r="I283" s="190">
        <v>161</v>
      </c>
      <c r="J283" s="190"/>
      <c r="K283" s="190">
        <v>499</v>
      </c>
      <c r="L283" s="232">
        <v>0</v>
      </c>
      <c r="M283" s="190">
        <v>0</v>
      </c>
      <c r="N283" s="190">
        <v>0</v>
      </c>
      <c r="O283" s="190"/>
      <c r="P283" s="233">
        <v>0</v>
      </c>
      <c r="Q283" s="192">
        <v>0</v>
      </c>
      <c r="R283" s="192">
        <v>0</v>
      </c>
      <c r="S283" s="192">
        <v>0</v>
      </c>
      <c r="T283" s="192"/>
      <c r="U283" s="241">
        <v>0</v>
      </c>
    </row>
    <row r="284" spans="1:21" x14ac:dyDescent="0.25">
      <c r="A284" s="184">
        <v>43497</v>
      </c>
      <c r="B284" s="232">
        <v>165</v>
      </c>
      <c r="C284" s="190">
        <v>165</v>
      </c>
      <c r="D284" s="190">
        <v>131</v>
      </c>
      <c r="E284" s="190"/>
      <c r="F284" s="233">
        <v>397</v>
      </c>
      <c r="G284" s="190">
        <v>165</v>
      </c>
      <c r="H284" s="190">
        <v>165</v>
      </c>
      <c r="I284" s="190">
        <v>131</v>
      </c>
      <c r="J284" s="190"/>
      <c r="K284" s="190">
        <v>397</v>
      </c>
      <c r="L284" s="232">
        <v>0</v>
      </c>
      <c r="M284" s="190">
        <v>0</v>
      </c>
      <c r="N284" s="190">
        <v>0</v>
      </c>
      <c r="O284" s="190"/>
      <c r="P284" s="233">
        <v>0</v>
      </c>
      <c r="Q284" s="192">
        <v>0</v>
      </c>
      <c r="R284" s="192">
        <v>0</v>
      </c>
      <c r="S284" s="192">
        <v>0</v>
      </c>
      <c r="T284" s="192"/>
      <c r="U284" s="241">
        <v>0</v>
      </c>
    </row>
    <row r="285" spans="1:21" x14ac:dyDescent="0.25">
      <c r="A285" s="184">
        <v>43525</v>
      </c>
      <c r="B285" s="232">
        <v>252</v>
      </c>
      <c r="C285" s="190">
        <v>208</v>
      </c>
      <c r="D285" s="190">
        <v>184</v>
      </c>
      <c r="E285" s="190"/>
      <c r="F285" s="233">
        <v>416</v>
      </c>
      <c r="G285" s="190">
        <v>252</v>
      </c>
      <c r="H285" s="190">
        <v>208</v>
      </c>
      <c r="I285" s="190">
        <v>184</v>
      </c>
      <c r="J285" s="190"/>
      <c r="K285" s="190">
        <v>416</v>
      </c>
      <c r="L285" s="232">
        <v>0</v>
      </c>
      <c r="M285" s="190">
        <v>0</v>
      </c>
      <c r="N285" s="190">
        <v>0</v>
      </c>
      <c r="O285" s="190"/>
      <c r="P285" s="233">
        <v>0</v>
      </c>
      <c r="Q285" s="192">
        <v>0</v>
      </c>
      <c r="R285" s="192">
        <v>0</v>
      </c>
      <c r="S285" s="192">
        <v>0</v>
      </c>
      <c r="T285" s="192"/>
      <c r="U285" s="241">
        <v>0</v>
      </c>
    </row>
    <row r="286" spans="1:21" x14ac:dyDescent="0.25">
      <c r="A286" s="184">
        <v>43556</v>
      </c>
      <c r="B286" s="232">
        <v>192</v>
      </c>
      <c r="C286" s="190">
        <v>178</v>
      </c>
      <c r="D286" s="190">
        <v>163</v>
      </c>
      <c r="E286" s="190"/>
      <c r="F286" s="233">
        <v>451</v>
      </c>
      <c r="G286" s="190">
        <v>192</v>
      </c>
      <c r="H286" s="190">
        <v>178</v>
      </c>
      <c r="I286" s="190">
        <v>163</v>
      </c>
      <c r="J286" s="190"/>
      <c r="K286" s="190">
        <v>451</v>
      </c>
      <c r="L286" s="232">
        <v>0</v>
      </c>
      <c r="M286" s="190">
        <v>0</v>
      </c>
      <c r="N286" s="190">
        <v>0</v>
      </c>
      <c r="O286" s="190"/>
      <c r="P286" s="233">
        <v>0</v>
      </c>
      <c r="Q286" s="192">
        <v>0</v>
      </c>
      <c r="R286" s="192">
        <v>0</v>
      </c>
      <c r="S286" s="192">
        <v>0</v>
      </c>
      <c r="T286" s="192"/>
      <c r="U286" s="241">
        <v>0</v>
      </c>
    </row>
    <row r="287" spans="1:21" x14ac:dyDescent="0.25">
      <c r="A287" s="184">
        <v>43586</v>
      </c>
      <c r="B287" s="232">
        <v>247</v>
      </c>
      <c r="C287" s="190">
        <v>186</v>
      </c>
      <c r="D287" s="190">
        <v>175</v>
      </c>
      <c r="E287" s="190"/>
      <c r="F287" s="233">
        <v>433</v>
      </c>
      <c r="G287" s="190">
        <v>247</v>
      </c>
      <c r="H287" s="190">
        <v>186</v>
      </c>
      <c r="I287" s="190">
        <v>175</v>
      </c>
      <c r="J287" s="190"/>
      <c r="K287" s="190">
        <v>433</v>
      </c>
      <c r="L287" s="232">
        <v>0</v>
      </c>
      <c r="M287" s="190">
        <v>0</v>
      </c>
      <c r="N287" s="190">
        <v>0</v>
      </c>
      <c r="O287" s="190"/>
      <c r="P287" s="233">
        <v>0</v>
      </c>
      <c r="Q287" s="192">
        <v>0</v>
      </c>
      <c r="R287" s="192">
        <v>0</v>
      </c>
      <c r="S287" s="192">
        <v>0</v>
      </c>
      <c r="T287" s="192"/>
      <c r="U287" s="241">
        <v>0</v>
      </c>
    </row>
    <row r="288" spans="1:21" x14ac:dyDescent="0.25">
      <c r="A288" s="184">
        <v>43617</v>
      </c>
      <c r="B288" s="232">
        <v>202</v>
      </c>
      <c r="C288" s="190">
        <v>187</v>
      </c>
      <c r="D288" s="190">
        <v>146</v>
      </c>
      <c r="E288" s="190"/>
      <c r="F288" s="233">
        <v>440</v>
      </c>
      <c r="G288" s="190">
        <v>202</v>
      </c>
      <c r="H288" s="190">
        <v>187</v>
      </c>
      <c r="I288" s="190">
        <v>146</v>
      </c>
      <c r="J288" s="190"/>
      <c r="K288" s="190">
        <v>440</v>
      </c>
      <c r="L288" s="232">
        <v>0</v>
      </c>
      <c r="M288" s="190">
        <v>0</v>
      </c>
      <c r="N288" s="190">
        <v>0</v>
      </c>
      <c r="O288" s="190"/>
      <c r="P288" s="233">
        <v>0</v>
      </c>
      <c r="Q288" s="192">
        <v>0</v>
      </c>
      <c r="R288" s="192">
        <v>0</v>
      </c>
      <c r="S288" s="192">
        <v>0</v>
      </c>
      <c r="T288" s="192"/>
      <c r="U288" s="241">
        <v>0</v>
      </c>
    </row>
    <row r="289" spans="1:21" x14ac:dyDescent="0.25">
      <c r="A289" s="184">
        <v>43647</v>
      </c>
      <c r="B289" s="232">
        <v>210</v>
      </c>
      <c r="C289" s="190">
        <v>214</v>
      </c>
      <c r="D289" s="190">
        <v>177</v>
      </c>
      <c r="E289" s="190"/>
      <c r="F289" s="233">
        <v>453</v>
      </c>
      <c r="G289" s="190">
        <v>210</v>
      </c>
      <c r="H289" s="190">
        <v>214</v>
      </c>
      <c r="I289" s="190">
        <v>177</v>
      </c>
      <c r="J289" s="190"/>
      <c r="K289" s="190">
        <v>453</v>
      </c>
      <c r="L289" s="232">
        <v>0</v>
      </c>
      <c r="M289" s="190">
        <v>0</v>
      </c>
      <c r="N289" s="190">
        <v>0</v>
      </c>
      <c r="O289" s="190"/>
      <c r="P289" s="233">
        <v>0</v>
      </c>
      <c r="Q289" s="192">
        <v>0</v>
      </c>
      <c r="R289" s="192">
        <v>0</v>
      </c>
      <c r="S289" s="192">
        <v>0</v>
      </c>
      <c r="T289" s="192"/>
      <c r="U289" s="241">
        <v>0</v>
      </c>
    </row>
    <row r="290" spans="1:21" x14ac:dyDescent="0.25">
      <c r="A290" s="184">
        <v>43678</v>
      </c>
      <c r="B290" s="232">
        <v>241</v>
      </c>
      <c r="C290" s="190">
        <v>202</v>
      </c>
      <c r="D290" s="190">
        <v>133</v>
      </c>
      <c r="E290" s="190"/>
      <c r="F290" s="233">
        <v>436</v>
      </c>
      <c r="G290" s="190">
        <v>241</v>
      </c>
      <c r="H290" s="190">
        <v>202</v>
      </c>
      <c r="I290" s="190">
        <v>133</v>
      </c>
      <c r="J290" s="190"/>
      <c r="K290" s="190">
        <v>436</v>
      </c>
      <c r="L290" s="232">
        <v>0</v>
      </c>
      <c r="M290" s="190">
        <v>0</v>
      </c>
      <c r="N290" s="190">
        <v>0</v>
      </c>
      <c r="O290" s="190"/>
      <c r="P290" s="233">
        <v>0</v>
      </c>
      <c r="Q290" s="192">
        <v>0</v>
      </c>
      <c r="R290" s="192">
        <v>0</v>
      </c>
      <c r="S290" s="192">
        <v>0</v>
      </c>
      <c r="T290" s="192"/>
      <c r="U290" s="241">
        <v>0</v>
      </c>
    </row>
    <row r="291" spans="1:21" x14ac:dyDescent="0.25">
      <c r="A291" s="184">
        <v>43709</v>
      </c>
      <c r="B291" s="232">
        <v>221</v>
      </c>
      <c r="C291" s="190">
        <v>180</v>
      </c>
      <c r="D291" s="190">
        <v>165</v>
      </c>
      <c r="E291" s="190"/>
      <c r="F291" s="233">
        <v>427</v>
      </c>
      <c r="G291" s="190">
        <v>221</v>
      </c>
      <c r="H291" s="190">
        <v>180</v>
      </c>
      <c r="I291" s="190">
        <v>165</v>
      </c>
      <c r="J291" s="190"/>
      <c r="K291" s="190">
        <v>427</v>
      </c>
      <c r="L291" s="232">
        <v>0</v>
      </c>
      <c r="M291" s="190">
        <v>0</v>
      </c>
      <c r="N291" s="190">
        <v>0</v>
      </c>
      <c r="O291" s="190"/>
      <c r="P291" s="233">
        <v>0</v>
      </c>
      <c r="Q291" s="192">
        <v>0</v>
      </c>
      <c r="R291" s="192">
        <v>0</v>
      </c>
      <c r="S291" s="192">
        <v>0</v>
      </c>
      <c r="T291" s="192"/>
      <c r="U291" s="241">
        <v>0</v>
      </c>
    </row>
    <row r="292" spans="1:21" x14ac:dyDescent="0.25">
      <c r="A292" s="184">
        <v>43739</v>
      </c>
      <c r="B292" s="232">
        <v>233</v>
      </c>
      <c r="C292" s="190">
        <v>205</v>
      </c>
      <c r="D292" s="190">
        <v>167</v>
      </c>
      <c r="E292" s="190"/>
      <c r="F292" s="233">
        <v>432</v>
      </c>
      <c r="G292" s="190">
        <v>233</v>
      </c>
      <c r="H292" s="190">
        <v>205</v>
      </c>
      <c r="I292" s="190">
        <v>167</v>
      </c>
      <c r="J292" s="190"/>
      <c r="K292" s="190">
        <v>432</v>
      </c>
      <c r="L292" s="232">
        <v>0</v>
      </c>
      <c r="M292" s="190">
        <v>0</v>
      </c>
      <c r="N292" s="190">
        <v>0</v>
      </c>
      <c r="O292" s="190"/>
      <c r="P292" s="233">
        <v>0</v>
      </c>
      <c r="Q292" s="192">
        <v>0</v>
      </c>
      <c r="R292" s="192">
        <v>0</v>
      </c>
      <c r="S292" s="192">
        <v>0</v>
      </c>
      <c r="T292" s="192"/>
      <c r="U292" s="241">
        <v>0</v>
      </c>
    </row>
    <row r="293" spans="1:21" x14ac:dyDescent="0.25">
      <c r="A293" s="184">
        <v>43770</v>
      </c>
      <c r="B293" s="232">
        <v>204</v>
      </c>
      <c r="C293" s="190">
        <v>186</v>
      </c>
      <c r="D293" s="190">
        <v>147</v>
      </c>
      <c r="E293" s="190"/>
      <c r="F293" s="233">
        <v>380</v>
      </c>
      <c r="G293" s="190">
        <v>204</v>
      </c>
      <c r="H293" s="190">
        <v>186</v>
      </c>
      <c r="I293" s="190">
        <v>147</v>
      </c>
      <c r="J293" s="190"/>
      <c r="K293" s="190">
        <v>380</v>
      </c>
      <c r="L293" s="232">
        <v>0</v>
      </c>
      <c r="M293" s="190">
        <v>0</v>
      </c>
      <c r="N293" s="190">
        <v>0</v>
      </c>
      <c r="O293" s="190"/>
      <c r="P293" s="233">
        <v>0</v>
      </c>
      <c r="Q293" s="192">
        <v>0</v>
      </c>
      <c r="R293" s="192">
        <v>0</v>
      </c>
      <c r="S293" s="192">
        <v>0</v>
      </c>
      <c r="T293" s="192"/>
      <c r="U293" s="241">
        <v>0</v>
      </c>
    </row>
    <row r="294" spans="1:21" x14ac:dyDescent="0.25">
      <c r="A294" s="184">
        <v>43800</v>
      </c>
      <c r="B294" s="232">
        <v>199</v>
      </c>
      <c r="C294" s="190">
        <v>181</v>
      </c>
      <c r="D294" s="190">
        <v>142</v>
      </c>
      <c r="E294" s="190"/>
      <c r="F294" s="233">
        <v>415</v>
      </c>
      <c r="G294" s="190">
        <v>199</v>
      </c>
      <c r="H294" s="190">
        <v>181</v>
      </c>
      <c r="I294" s="190">
        <v>142</v>
      </c>
      <c r="J294" s="190"/>
      <c r="K294" s="190">
        <v>415</v>
      </c>
      <c r="L294" s="232">
        <v>0</v>
      </c>
      <c r="M294" s="190">
        <v>0</v>
      </c>
      <c r="N294" s="190">
        <v>0</v>
      </c>
      <c r="O294" s="190"/>
      <c r="P294" s="233">
        <v>0</v>
      </c>
      <c r="Q294" s="192">
        <v>0</v>
      </c>
      <c r="R294" s="192">
        <v>0</v>
      </c>
      <c r="S294" s="192">
        <v>0</v>
      </c>
      <c r="T294" s="192"/>
      <c r="U294" s="241">
        <v>0</v>
      </c>
    </row>
    <row r="295" spans="1:21" x14ac:dyDescent="0.25">
      <c r="A295" s="184">
        <v>43831</v>
      </c>
      <c r="B295" s="232">
        <v>237</v>
      </c>
      <c r="C295" s="190">
        <v>190</v>
      </c>
      <c r="D295" s="190">
        <v>143</v>
      </c>
      <c r="E295" s="190"/>
      <c r="F295" s="233">
        <v>419</v>
      </c>
      <c r="G295" s="190">
        <v>249</v>
      </c>
      <c r="H295" s="190">
        <v>184</v>
      </c>
      <c r="I295" s="190">
        <v>161</v>
      </c>
      <c r="J295" s="190"/>
      <c r="K295" s="190">
        <v>499</v>
      </c>
      <c r="L295" s="232">
        <v>-12</v>
      </c>
      <c r="M295" s="190">
        <v>6</v>
      </c>
      <c r="N295" s="190">
        <v>-18</v>
      </c>
      <c r="O295" s="190"/>
      <c r="P295" s="233">
        <v>-80</v>
      </c>
      <c r="Q295" s="192">
        <v>-4.81927710843374E-2</v>
      </c>
      <c r="R295" s="192">
        <v>3.2608695652173898E-2</v>
      </c>
      <c r="S295" s="192">
        <v>-0.111801242236025</v>
      </c>
      <c r="T295" s="192"/>
      <c r="U295" s="241">
        <v>-0.16032064128256501</v>
      </c>
    </row>
    <row r="296" spans="1:21" x14ac:dyDescent="0.25">
      <c r="A296" s="184">
        <v>43862</v>
      </c>
      <c r="B296" s="232">
        <v>195</v>
      </c>
      <c r="C296" s="190">
        <v>197</v>
      </c>
      <c r="D296" s="190">
        <v>146</v>
      </c>
      <c r="E296" s="190"/>
      <c r="F296" s="233">
        <v>432</v>
      </c>
      <c r="G296" s="190">
        <v>165</v>
      </c>
      <c r="H296" s="190">
        <v>165</v>
      </c>
      <c r="I296" s="190">
        <v>131</v>
      </c>
      <c r="J296" s="190"/>
      <c r="K296" s="190">
        <v>397</v>
      </c>
      <c r="L296" s="232">
        <v>30</v>
      </c>
      <c r="M296" s="190">
        <v>32</v>
      </c>
      <c r="N296" s="190">
        <v>15</v>
      </c>
      <c r="O296" s="190"/>
      <c r="P296" s="233">
        <v>35</v>
      </c>
      <c r="Q296" s="192">
        <v>0.18181818181818199</v>
      </c>
      <c r="R296" s="192">
        <v>0.19393939393939399</v>
      </c>
      <c r="S296" s="192">
        <v>0.114503816793893</v>
      </c>
      <c r="T296" s="192"/>
      <c r="U296" s="241">
        <v>8.8161209068010102E-2</v>
      </c>
    </row>
    <row r="297" spans="1:21" x14ac:dyDescent="0.25">
      <c r="A297" s="184">
        <v>43891</v>
      </c>
      <c r="B297" s="232">
        <v>209</v>
      </c>
      <c r="C297" s="190">
        <v>197</v>
      </c>
      <c r="D297" s="190">
        <v>132</v>
      </c>
      <c r="E297" s="190"/>
      <c r="F297" s="233">
        <v>425</v>
      </c>
      <c r="G297" s="190">
        <v>264</v>
      </c>
      <c r="H297" s="190">
        <v>217.90476190476201</v>
      </c>
      <c r="I297" s="190">
        <v>192.76190476190499</v>
      </c>
      <c r="J297" s="190"/>
      <c r="K297" s="190">
        <v>435.80952380952402</v>
      </c>
      <c r="L297" s="232">
        <v>-55</v>
      </c>
      <c r="M297" s="190">
        <v>-20.904761904761902</v>
      </c>
      <c r="N297" s="190">
        <v>-60.761904761904802</v>
      </c>
      <c r="O297" s="190"/>
      <c r="P297" s="233">
        <v>-10.809523809523901</v>
      </c>
      <c r="Q297" s="192">
        <v>-0.20833333333333301</v>
      </c>
      <c r="R297" s="192">
        <v>-9.5935314685314799E-2</v>
      </c>
      <c r="S297" s="192">
        <v>-0.315217391304348</v>
      </c>
      <c r="T297" s="192"/>
      <c r="U297" s="241">
        <v>-2.4803321678321801E-2</v>
      </c>
    </row>
    <row r="298" spans="1:21" x14ac:dyDescent="0.25">
      <c r="A298" s="184">
        <v>43922</v>
      </c>
      <c r="B298" s="232">
        <v>164</v>
      </c>
      <c r="C298" s="190">
        <v>63</v>
      </c>
      <c r="D298" s="190">
        <v>61</v>
      </c>
      <c r="E298" s="190"/>
      <c r="F298" s="233">
        <v>175</v>
      </c>
      <c r="G298" s="190">
        <v>192</v>
      </c>
      <c r="H298" s="190">
        <v>178</v>
      </c>
      <c r="I298" s="190">
        <v>163</v>
      </c>
      <c r="J298" s="190"/>
      <c r="K298" s="190">
        <v>451</v>
      </c>
      <c r="L298" s="232">
        <v>-28</v>
      </c>
      <c r="M298" s="190">
        <v>-115</v>
      </c>
      <c r="N298" s="190">
        <v>-102</v>
      </c>
      <c r="O298" s="190"/>
      <c r="P298" s="233">
        <v>-276</v>
      </c>
      <c r="Q298" s="192">
        <v>-0.14583333333333301</v>
      </c>
      <c r="R298" s="192">
        <v>-0.64606741573033699</v>
      </c>
      <c r="S298" s="192">
        <v>-0.625766871165644</v>
      </c>
      <c r="T298" s="192"/>
      <c r="U298" s="241">
        <v>-0.61197339246119697</v>
      </c>
    </row>
    <row r="299" spans="1:21" x14ac:dyDescent="0.25">
      <c r="A299" s="184">
        <v>43952</v>
      </c>
      <c r="B299" s="232">
        <v>240</v>
      </c>
      <c r="C299" s="190">
        <v>97</v>
      </c>
      <c r="D299" s="190">
        <v>63</v>
      </c>
      <c r="E299" s="190"/>
      <c r="F299" s="233">
        <v>306</v>
      </c>
      <c r="G299" s="190">
        <v>223.47619047619</v>
      </c>
      <c r="H299" s="190">
        <v>168.28571428571399</v>
      </c>
      <c r="I299" s="190">
        <v>158.333333333333</v>
      </c>
      <c r="J299" s="190"/>
      <c r="K299" s="190">
        <v>391.76190476190499</v>
      </c>
      <c r="L299" s="232">
        <v>16.523809523809501</v>
      </c>
      <c r="M299" s="190">
        <v>-71.285714285714306</v>
      </c>
      <c r="N299" s="190">
        <v>-95.3333333333333</v>
      </c>
      <c r="O299" s="190"/>
      <c r="P299" s="233">
        <v>-85.761904761904802</v>
      </c>
      <c r="Q299" s="192">
        <v>7.3939910505007395E-2</v>
      </c>
      <c r="R299" s="192">
        <v>-0.42359932088285202</v>
      </c>
      <c r="S299" s="192">
        <v>-0.60210526315789503</v>
      </c>
      <c r="T299" s="192"/>
      <c r="U299" s="241">
        <v>-0.21891333414367301</v>
      </c>
    </row>
    <row r="300" spans="1:21" x14ac:dyDescent="0.25">
      <c r="A300" s="184">
        <v>43983</v>
      </c>
      <c r="B300" s="232">
        <v>305</v>
      </c>
      <c r="C300" s="190">
        <v>128</v>
      </c>
      <c r="D300" s="190">
        <v>105</v>
      </c>
      <c r="E300" s="190"/>
      <c r="F300" s="233">
        <v>387</v>
      </c>
      <c r="G300" s="190">
        <v>222.2</v>
      </c>
      <c r="H300" s="190">
        <v>205.7</v>
      </c>
      <c r="I300" s="190">
        <v>160.6</v>
      </c>
      <c r="J300" s="190"/>
      <c r="K300" s="190">
        <v>484</v>
      </c>
      <c r="L300" s="232">
        <v>82.8</v>
      </c>
      <c r="M300" s="190">
        <v>-77.7</v>
      </c>
      <c r="N300" s="190">
        <v>-55.6</v>
      </c>
      <c r="O300" s="190"/>
      <c r="P300" s="233">
        <v>-97.000000000000099</v>
      </c>
      <c r="Q300" s="192">
        <v>0.37263726372637301</v>
      </c>
      <c r="R300" s="192">
        <v>-0.37773456490034002</v>
      </c>
      <c r="S300" s="192">
        <v>-0.34620174346201799</v>
      </c>
      <c r="T300" s="192"/>
      <c r="U300" s="241">
        <v>-0.20041322314049601</v>
      </c>
    </row>
    <row r="301" spans="1:21" x14ac:dyDescent="0.25">
      <c r="A301" s="184">
        <v>44013</v>
      </c>
      <c r="B301" s="232">
        <v>276</v>
      </c>
      <c r="C301" s="190">
        <v>137</v>
      </c>
      <c r="D301" s="190">
        <v>122</v>
      </c>
      <c r="E301" s="190"/>
      <c r="F301" s="233">
        <v>452</v>
      </c>
      <c r="G301" s="190">
        <v>210</v>
      </c>
      <c r="H301" s="190">
        <v>214</v>
      </c>
      <c r="I301" s="190">
        <v>177</v>
      </c>
      <c r="J301" s="190"/>
      <c r="K301" s="190">
        <v>453</v>
      </c>
      <c r="L301" s="232">
        <v>66</v>
      </c>
      <c r="M301" s="190">
        <v>-77</v>
      </c>
      <c r="N301" s="190">
        <v>-55</v>
      </c>
      <c r="O301" s="190"/>
      <c r="P301" s="233">
        <v>-1</v>
      </c>
      <c r="Q301" s="192">
        <v>0.314285714285714</v>
      </c>
      <c r="R301" s="192">
        <v>-0.35981308411215002</v>
      </c>
      <c r="S301" s="192">
        <v>-0.31073446327683601</v>
      </c>
      <c r="T301" s="192"/>
      <c r="U301" s="241">
        <v>-2.2075055187637999E-3</v>
      </c>
    </row>
    <row r="302" spans="1:21" x14ac:dyDescent="0.25">
      <c r="A302" s="184">
        <v>44044</v>
      </c>
      <c r="B302" s="232">
        <v>262</v>
      </c>
      <c r="C302" s="190">
        <v>138</v>
      </c>
      <c r="D302" s="190">
        <v>123</v>
      </c>
      <c r="E302" s="190"/>
      <c r="F302" s="233">
        <v>425</v>
      </c>
      <c r="G302" s="190">
        <v>229.52380952381</v>
      </c>
      <c r="H302" s="190">
        <v>192.38095238095201</v>
      </c>
      <c r="I302" s="190">
        <v>126.666666666667</v>
      </c>
      <c r="J302" s="190"/>
      <c r="K302" s="190">
        <v>415.23809523809501</v>
      </c>
      <c r="L302" s="232">
        <v>32.476190476190503</v>
      </c>
      <c r="M302" s="190">
        <v>-54.380952380952401</v>
      </c>
      <c r="N302" s="190">
        <v>-3.6666666666666599</v>
      </c>
      <c r="O302" s="190"/>
      <c r="P302" s="233">
        <v>9.7619047619047592</v>
      </c>
      <c r="Q302" s="192">
        <v>0.14149377593361001</v>
      </c>
      <c r="R302" s="192">
        <v>-0.28267326732673298</v>
      </c>
      <c r="S302" s="192">
        <v>-2.89473684210526E-2</v>
      </c>
      <c r="T302" s="192"/>
      <c r="U302" s="241">
        <v>2.35091743119266E-2</v>
      </c>
    </row>
    <row r="303" spans="1:21" x14ac:dyDescent="0.25">
      <c r="A303" s="184">
        <v>44075</v>
      </c>
      <c r="B303" s="232">
        <v>278</v>
      </c>
      <c r="C303" s="190">
        <v>167</v>
      </c>
      <c r="D303" s="190">
        <v>127</v>
      </c>
      <c r="E303" s="190"/>
      <c r="F303" s="233">
        <v>497</v>
      </c>
      <c r="G303" s="190">
        <v>231.52380952381</v>
      </c>
      <c r="H303" s="190">
        <v>188.57142857142901</v>
      </c>
      <c r="I303" s="190">
        <v>172.857142857143</v>
      </c>
      <c r="J303" s="190"/>
      <c r="K303" s="190">
        <v>447.33333333333297</v>
      </c>
      <c r="L303" s="232">
        <v>46.476190476190503</v>
      </c>
      <c r="M303" s="190">
        <v>-21.571428571428601</v>
      </c>
      <c r="N303" s="190">
        <v>-45.857142857142897</v>
      </c>
      <c r="O303" s="190"/>
      <c r="P303" s="233">
        <v>49.6666666666666</v>
      </c>
      <c r="Q303" s="192">
        <v>0.20074043603455399</v>
      </c>
      <c r="R303" s="192">
        <v>-0.11439393939393901</v>
      </c>
      <c r="S303" s="192">
        <v>-0.26528925619834698</v>
      </c>
      <c r="T303" s="192"/>
      <c r="U303" s="241">
        <v>0.111028315946349</v>
      </c>
    </row>
    <row r="304" spans="1:21" x14ac:dyDescent="0.25">
      <c r="A304" s="184">
        <v>44105</v>
      </c>
      <c r="B304" s="232">
        <v>226</v>
      </c>
      <c r="C304" s="190">
        <v>174</v>
      </c>
      <c r="D304" s="190">
        <v>169</v>
      </c>
      <c r="E304" s="190"/>
      <c r="F304" s="233">
        <v>452</v>
      </c>
      <c r="G304" s="190">
        <v>222.869565217391</v>
      </c>
      <c r="H304" s="190">
        <v>196.08695652173901</v>
      </c>
      <c r="I304" s="190">
        <v>159.73913043478299</v>
      </c>
      <c r="J304" s="190"/>
      <c r="K304" s="190">
        <v>413.21739130434798</v>
      </c>
      <c r="L304" s="232">
        <v>3.13043478260869</v>
      </c>
      <c r="M304" s="190">
        <v>-22.086956521739101</v>
      </c>
      <c r="N304" s="190">
        <v>9.26086956521738</v>
      </c>
      <c r="O304" s="190"/>
      <c r="P304" s="233">
        <v>38.7826086956522</v>
      </c>
      <c r="Q304" s="192">
        <v>1.40460397971127E-2</v>
      </c>
      <c r="R304" s="192">
        <v>-0.112638580931264</v>
      </c>
      <c r="S304" s="192">
        <v>5.79749591725639E-2</v>
      </c>
      <c r="T304" s="192"/>
      <c r="U304" s="241">
        <v>9.38552188552189E-2</v>
      </c>
    </row>
    <row r="305" spans="1:21" x14ac:dyDescent="0.25">
      <c r="A305" s="184">
        <v>44136</v>
      </c>
      <c r="B305" s="232">
        <v>231</v>
      </c>
      <c r="C305" s="190">
        <v>152</v>
      </c>
      <c r="D305" s="190">
        <v>155</v>
      </c>
      <c r="E305" s="190"/>
      <c r="F305" s="233">
        <v>416</v>
      </c>
      <c r="G305" s="190">
        <v>204</v>
      </c>
      <c r="H305" s="190">
        <v>186</v>
      </c>
      <c r="I305" s="190">
        <v>147</v>
      </c>
      <c r="J305" s="190"/>
      <c r="K305" s="190">
        <v>380</v>
      </c>
      <c r="L305" s="232">
        <v>27</v>
      </c>
      <c r="M305" s="190">
        <v>-34</v>
      </c>
      <c r="N305" s="190">
        <v>8</v>
      </c>
      <c r="O305" s="190"/>
      <c r="P305" s="233">
        <v>36</v>
      </c>
      <c r="Q305" s="192">
        <v>0.13235294117647101</v>
      </c>
      <c r="R305" s="192">
        <v>-0.18279569892473099</v>
      </c>
      <c r="S305" s="192">
        <v>5.4421768707482998E-2</v>
      </c>
      <c r="T305" s="192"/>
      <c r="U305" s="241">
        <v>9.4736842105263203E-2</v>
      </c>
    </row>
    <row r="306" spans="1:21" x14ac:dyDescent="0.25">
      <c r="A306" s="184">
        <v>44166</v>
      </c>
      <c r="B306" s="232">
        <v>206</v>
      </c>
      <c r="C306" s="190">
        <v>162</v>
      </c>
      <c r="D306" s="190">
        <v>126</v>
      </c>
      <c r="E306" s="190"/>
      <c r="F306" s="233">
        <v>437</v>
      </c>
      <c r="G306" s="190">
        <v>208.95</v>
      </c>
      <c r="H306" s="190">
        <v>190.05</v>
      </c>
      <c r="I306" s="190">
        <v>149.1</v>
      </c>
      <c r="J306" s="190"/>
      <c r="K306" s="190">
        <v>435.75</v>
      </c>
      <c r="L306" s="232">
        <v>-2.9500000000000202</v>
      </c>
      <c r="M306" s="190">
        <v>-28.05</v>
      </c>
      <c r="N306" s="190">
        <v>-23.1</v>
      </c>
      <c r="O306" s="190"/>
      <c r="P306" s="233">
        <v>1.25</v>
      </c>
      <c r="Q306" s="192">
        <v>-1.41182100981097E-2</v>
      </c>
      <c r="R306" s="192">
        <v>-0.14759273875296</v>
      </c>
      <c r="S306" s="192">
        <v>-0.154929577464789</v>
      </c>
      <c r="T306" s="192"/>
      <c r="U306" s="241">
        <v>2.8686173264486502E-3</v>
      </c>
    </row>
    <row r="307" spans="1:21" x14ac:dyDescent="0.25">
      <c r="A307" s="3" t="s">
        <v>95</v>
      </c>
      <c r="B307" s="232"/>
      <c r="C307" s="190"/>
      <c r="D307" s="190"/>
      <c r="E307" s="190"/>
      <c r="F307" s="233"/>
      <c r="G307" s="190"/>
      <c r="H307" s="190"/>
      <c r="I307" s="190"/>
      <c r="J307" s="190"/>
      <c r="K307" s="190"/>
      <c r="L307" s="232"/>
      <c r="M307" s="190"/>
      <c r="N307" s="190"/>
      <c r="O307" s="190"/>
      <c r="P307" s="233"/>
      <c r="Q307" s="192"/>
      <c r="R307" s="192"/>
      <c r="S307" s="192"/>
      <c r="T307" s="192"/>
      <c r="U307" s="241"/>
    </row>
    <row r="308" spans="1:21" x14ac:dyDescent="0.25">
      <c r="A308" s="184">
        <v>43466</v>
      </c>
      <c r="B308" s="232">
        <v>234</v>
      </c>
      <c r="C308" s="190">
        <v>923</v>
      </c>
      <c r="D308" s="190">
        <v>311</v>
      </c>
      <c r="E308" s="190"/>
      <c r="F308" s="233">
        <v>2453</v>
      </c>
      <c r="G308" s="190">
        <v>234</v>
      </c>
      <c r="H308" s="190">
        <v>923</v>
      </c>
      <c r="I308" s="190">
        <v>311</v>
      </c>
      <c r="J308" s="190"/>
      <c r="K308" s="190">
        <v>2453</v>
      </c>
      <c r="L308" s="232">
        <v>0</v>
      </c>
      <c r="M308" s="190">
        <v>0</v>
      </c>
      <c r="N308" s="190">
        <v>0</v>
      </c>
      <c r="O308" s="190"/>
      <c r="P308" s="233">
        <v>0</v>
      </c>
      <c r="Q308" s="192">
        <v>0</v>
      </c>
      <c r="R308" s="192">
        <v>0</v>
      </c>
      <c r="S308" s="192">
        <v>0</v>
      </c>
      <c r="T308" s="192"/>
      <c r="U308" s="241">
        <v>0</v>
      </c>
    </row>
    <row r="309" spans="1:21" x14ac:dyDescent="0.25">
      <c r="A309" s="184">
        <v>43497</v>
      </c>
      <c r="B309" s="232">
        <v>210</v>
      </c>
      <c r="C309" s="190">
        <v>874</v>
      </c>
      <c r="D309" s="190">
        <v>315</v>
      </c>
      <c r="E309" s="190"/>
      <c r="F309" s="233">
        <v>2277</v>
      </c>
      <c r="G309" s="190">
        <v>210</v>
      </c>
      <c r="H309" s="190">
        <v>874</v>
      </c>
      <c r="I309" s="190">
        <v>315</v>
      </c>
      <c r="J309" s="190"/>
      <c r="K309" s="190">
        <v>2277</v>
      </c>
      <c r="L309" s="232">
        <v>0</v>
      </c>
      <c r="M309" s="190">
        <v>0</v>
      </c>
      <c r="N309" s="190">
        <v>0</v>
      </c>
      <c r="O309" s="190"/>
      <c r="P309" s="233">
        <v>0</v>
      </c>
      <c r="Q309" s="192">
        <v>0</v>
      </c>
      <c r="R309" s="192">
        <v>0</v>
      </c>
      <c r="S309" s="192">
        <v>0</v>
      </c>
      <c r="T309" s="192"/>
      <c r="U309" s="241">
        <v>0</v>
      </c>
    </row>
    <row r="310" spans="1:21" x14ac:dyDescent="0.25">
      <c r="A310" s="184">
        <v>43525</v>
      </c>
      <c r="B310" s="232">
        <v>246</v>
      </c>
      <c r="C310" s="190">
        <v>885</v>
      </c>
      <c r="D310" s="190">
        <v>307</v>
      </c>
      <c r="E310" s="190"/>
      <c r="F310" s="233">
        <v>2163</v>
      </c>
      <c r="G310" s="190">
        <v>246</v>
      </c>
      <c r="H310" s="190">
        <v>885</v>
      </c>
      <c r="I310" s="190">
        <v>307</v>
      </c>
      <c r="J310" s="190"/>
      <c r="K310" s="190">
        <v>2163</v>
      </c>
      <c r="L310" s="232">
        <v>0</v>
      </c>
      <c r="M310" s="190">
        <v>0</v>
      </c>
      <c r="N310" s="190">
        <v>0</v>
      </c>
      <c r="O310" s="190"/>
      <c r="P310" s="233">
        <v>0</v>
      </c>
      <c r="Q310" s="192">
        <v>0</v>
      </c>
      <c r="R310" s="192">
        <v>0</v>
      </c>
      <c r="S310" s="192">
        <v>0</v>
      </c>
      <c r="T310" s="192"/>
      <c r="U310" s="241">
        <v>0</v>
      </c>
    </row>
    <row r="311" spans="1:21" x14ac:dyDescent="0.25">
      <c r="A311" s="184">
        <v>43556</v>
      </c>
      <c r="B311" s="232">
        <v>224</v>
      </c>
      <c r="C311" s="190">
        <v>902</v>
      </c>
      <c r="D311" s="190">
        <v>295</v>
      </c>
      <c r="E311" s="190"/>
      <c r="F311" s="233">
        <v>2223</v>
      </c>
      <c r="G311" s="190">
        <v>224</v>
      </c>
      <c r="H311" s="190">
        <v>902</v>
      </c>
      <c r="I311" s="190">
        <v>295</v>
      </c>
      <c r="J311" s="190"/>
      <c r="K311" s="190">
        <v>2223</v>
      </c>
      <c r="L311" s="232">
        <v>0</v>
      </c>
      <c r="M311" s="190">
        <v>0</v>
      </c>
      <c r="N311" s="190">
        <v>0</v>
      </c>
      <c r="O311" s="190"/>
      <c r="P311" s="233">
        <v>0</v>
      </c>
      <c r="Q311" s="192">
        <v>0</v>
      </c>
      <c r="R311" s="192">
        <v>0</v>
      </c>
      <c r="S311" s="192">
        <v>0</v>
      </c>
      <c r="T311" s="192"/>
      <c r="U311" s="241">
        <v>0</v>
      </c>
    </row>
    <row r="312" spans="1:21" x14ac:dyDescent="0.25">
      <c r="A312" s="184">
        <v>43586</v>
      </c>
      <c r="B312" s="232">
        <v>248</v>
      </c>
      <c r="C312" s="190">
        <v>883</v>
      </c>
      <c r="D312" s="190">
        <v>296</v>
      </c>
      <c r="E312" s="190"/>
      <c r="F312" s="233">
        <v>2257</v>
      </c>
      <c r="G312" s="190">
        <v>248</v>
      </c>
      <c r="H312" s="190">
        <v>883</v>
      </c>
      <c r="I312" s="190">
        <v>296</v>
      </c>
      <c r="J312" s="190"/>
      <c r="K312" s="190">
        <v>2257</v>
      </c>
      <c r="L312" s="232">
        <v>0</v>
      </c>
      <c r="M312" s="190">
        <v>0</v>
      </c>
      <c r="N312" s="190">
        <v>0</v>
      </c>
      <c r="O312" s="190"/>
      <c r="P312" s="233">
        <v>0</v>
      </c>
      <c r="Q312" s="192">
        <v>0</v>
      </c>
      <c r="R312" s="192">
        <v>0</v>
      </c>
      <c r="S312" s="192">
        <v>0</v>
      </c>
      <c r="T312" s="192"/>
      <c r="U312" s="241">
        <v>0</v>
      </c>
    </row>
    <row r="313" spans="1:21" x14ac:dyDescent="0.25">
      <c r="A313" s="184">
        <v>43617</v>
      </c>
      <c r="B313" s="232">
        <v>218</v>
      </c>
      <c r="C313" s="190">
        <v>802</v>
      </c>
      <c r="D313" s="190">
        <v>318</v>
      </c>
      <c r="E313" s="190"/>
      <c r="F313" s="233">
        <v>2034</v>
      </c>
      <c r="G313" s="190">
        <v>218</v>
      </c>
      <c r="H313" s="190">
        <v>802</v>
      </c>
      <c r="I313" s="190">
        <v>318</v>
      </c>
      <c r="J313" s="190"/>
      <c r="K313" s="190">
        <v>2034</v>
      </c>
      <c r="L313" s="232">
        <v>0</v>
      </c>
      <c r="M313" s="190">
        <v>0</v>
      </c>
      <c r="N313" s="190">
        <v>0</v>
      </c>
      <c r="O313" s="190"/>
      <c r="P313" s="233">
        <v>0</v>
      </c>
      <c r="Q313" s="192">
        <v>0</v>
      </c>
      <c r="R313" s="192">
        <v>0</v>
      </c>
      <c r="S313" s="192">
        <v>0</v>
      </c>
      <c r="T313" s="192"/>
      <c r="U313" s="241">
        <v>0</v>
      </c>
    </row>
    <row r="314" spans="1:21" x14ac:dyDescent="0.25">
      <c r="A314" s="184">
        <v>43647</v>
      </c>
      <c r="B314" s="232">
        <v>267</v>
      </c>
      <c r="C314" s="190">
        <v>848</v>
      </c>
      <c r="D314" s="190">
        <v>338</v>
      </c>
      <c r="E314" s="190"/>
      <c r="F314" s="233">
        <v>2286</v>
      </c>
      <c r="G314" s="190">
        <v>267</v>
      </c>
      <c r="H314" s="190">
        <v>848</v>
      </c>
      <c r="I314" s="190">
        <v>338</v>
      </c>
      <c r="J314" s="190"/>
      <c r="K314" s="190">
        <v>2286</v>
      </c>
      <c r="L314" s="232">
        <v>0</v>
      </c>
      <c r="M314" s="190">
        <v>0</v>
      </c>
      <c r="N314" s="190">
        <v>0</v>
      </c>
      <c r="O314" s="190"/>
      <c r="P314" s="233">
        <v>0</v>
      </c>
      <c r="Q314" s="192">
        <v>0</v>
      </c>
      <c r="R314" s="192">
        <v>0</v>
      </c>
      <c r="S314" s="192">
        <v>0</v>
      </c>
      <c r="T314" s="192"/>
      <c r="U314" s="241">
        <v>0</v>
      </c>
    </row>
    <row r="315" spans="1:21" x14ac:dyDescent="0.25">
      <c r="A315" s="184">
        <v>43678</v>
      </c>
      <c r="B315" s="232">
        <v>208</v>
      </c>
      <c r="C315" s="190">
        <v>827</v>
      </c>
      <c r="D315" s="190">
        <v>308</v>
      </c>
      <c r="E315" s="190"/>
      <c r="F315" s="233">
        <v>1998</v>
      </c>
      <c r="G315" s="190">
        <v>208</v>
      </c>
      <c r="H315" s="190">
        <v>827</v>
      </c>
      <c r="I315" s="190">
        <v>308</v>
      </c>
      <c r="J315" s="190"/>
      <c r="K315" s="190">
        <v>1998</v>
      </c>
      <c r="L315" s="232">
        <v>0</v>
      </c>
      <c r="M315" s="190">
        <v>0</v>
      </c>
      <c r="N315" s="190">
        <v>0</v>
      </c>
      <c r="O315" s="190"/>
      <c r="P315" s="233">
        <v>0</v>
      </c>
      <c r="Q315" s="192">
        <v>0</v>
      </c>
      <c r="R315" s="192">
        <v>0</v>
      </c>
      <c r="S315" s="192">
        <v>0</v>
      </c>
      <c r="T315" s="192"/>
      <c r="U315" s="241">
        <v>0</v>
      </c>
    </row>
    <row r="316" spans="1:21" x14ac:dyDescent="0.25">
      <c r="A316" s="184">
        <v>43709</v>
      </c>
      <c r="B316" s="232">
        <v>231</v>
      </c>
      <c r="C316" s="190">
        <v>754</v>
      </c>
      <c r="D316" s="190">
        <v>254</v>
      </c>
      <c r="E316" s="190"/>
      <c r="F316" s="233">
        <v>2020</v>
      </c>
      <c r="G316" s="190">
        <v>231</v>
      </c>
      <c r="H316" s="190">
        <v>754</v>
      </c>
      <c r="I316" s="190">
        <v>254</v>
      </c>
      <c r="J316" s="190"/>
      <c r="K316" s="190">
        <v>2020</v>
      </c>
      <c r="L316" s="232">
        <v>0</v>
      </c>
      <c r="M316" s="190">
        <v>0</v>
      </c>
      <c r="N316" s="190">
        <v>0</v>
      </c>
      <c r="O316" s="190"/>
      <c r="P316" s="233">
        <v>0</v>
      </c>
      <c r="Q316" s="192">
        <v>0</v>
      </c>
      <c r="R316" s="192">
        <v>0</v>
      </c>
      <c r="S316" s="192">
        <v>0</v>
      </c>
      <c r="T316" s="192"/>
      <c r="U316" s="241">
        <v>0</v>
      </c>
    </row>
    <row r="317" spans="1:21" x14ac:dyDescent="0.25">
      <c r="A317" s="184">
        <v>43739</v>
      </c>
      <c r="B317" s="232">
        <v>247</v>
      </c>
      <c r="C317" s="190">
        <v>889</v>
      </c>
      <c r="D317" s="190">
        <v>336</v>
      </c>
      <c r="E317" s="190"/>
      <c r="F317" s="233">
        <v>2349</v>
      </c>
      <c r="G317" s="190">
        <v>247</v>
      </c>
      <c r="H317" s="190">
        <v>889</v>
      </c>
      <c r="I317" s="190">
        <v>336</v>
      </c>
      <c r="J317" s="190"/>
      <c r="K317" s="190">
        <v>2349</v>
      </c>
      <c r="L317" s="232">
        <v>0</v>
      </c>
      <c r="M317" s="190">
        <v>0</v>
      </c>
      <c r="N317" s="190">
        <v>0</v>
      </c>
      <c r="O317" s="190"/>
      <c r="P317" s="233">
        <v>0</v>
      </c>
      <c r="Q317" s="192">
        <v>0</v>
      </c>
      <c r="R317" s="192">
        <v>0</v>
      </c>
      <c r="S317" s="192">
        <v>0</v>
      </c>
      <c r="T317" s="192"/>
      <c r="U317" s="241">
        <v>0</v>
      </c>
    </row>
    <row r="318" spans="1:21" x14ac:dyDescent="0.25">
      <c r="A318" s="184">
        <v>43770</v>
      </c>
      <c r="B318" s="232">
        <v>238</v>
      </c>
      <c r="C318" s="190">
        <v>833</v>
      </c>
      <c r="D318" s="190">
        <v>310</v>
      </c>
      <c r="E318" s="190"/>
      <c r="F318" s="233">
        <v>2174</v>
      </c>
      <c r="G318" s="190">
        <v>238</v>
      </c>
      <c r="H318" s="190">
        <v>833</v>
      </c>
      <c r="I318" s="190">
        <v>310</v>
      </c>
      <c r="J318" s="190"/>
      <c r="K318" s="190">
        <v>2174</v>
      </c>
      <c r="L318" s="232">
        <v>0</v>
      </c>
      <c r="M318" s="190">
        <v>0</v>
      </c>
      <c r="N318" s="190">
        <v>0</v>
      </c>
      <c r="O318" s="190"/>
      <c r="P318" s="233">
        <v>0</v>
      </c>
      <c r="Q318" s="192">
        <v>0</v>
      </c>
      <c r="R318" s="192">
        <v>0</v>
      </c>
      <c r="S318" s="192">
        <v>0</v>
      </c>
      <c r="T318" s="192"/>
      <c r="U318" s="241">
        <v>0</v>
      </c>
    </row>
    <row r="319" spans="1:21" x14ac:dyDescent="0.25">
      <c r="A319" s="184">
        <v>43800</v>
      </c>
      <c r="B319" s="232">
        <v>193</v>
      </c>
      <c r="C319" s="190">
        <v>837</v>
      </c>
      <c r="D319" s="190">
        <v>275</v>
      </c>
      <c r="E319" s="190"/>
      <c r="F319" s="233">
        <v>2293</v>
      </c>
      <c r="G319" s="190">
        <v>193</v>
      </c>
      <c r="H319" s="190">
        <v>837</v>
      </c>
      <c r="I319" s="190">
        <v>275</v>
      </c>
      <c r="J319" s="190"/>
      <c r="K319" s="190">
        <v>2293</v>
      </c>
      <c r="L319" s="232">
        <v>0</v>
      </c>
      <c r="M319" s="190">
        <v>0</v>
      </c>
      <c r="N319" s="190">
        <v>0</v>
      </c>
      <c r="O319" s="190"/>
      <c r="P319" s="233">
        <v>0</v>
      </c>
      <c r="Q319" s="192">
        <v>0</v>
      </c>
      <c r="R319" s="192">
        <v>0</v>
      </c>
      <c r="S319" s="192">
        <v>0</v>
      </c>
      <c r="T319" s="192"/>
      <c r="U319" s="241">
        <v>0</v>
      </c>
    </row>
    <row r="320" spans="1:21" x14ac:dyDescent="0.25">
      <c r="A320" s="184">
        <v>43831</v>
      </c>
      <c r="B320" s="232">
        <v>266</v>
      </c>
      <c r="C320" s="190">
        <v>963</v>
      </c>
      <c r="D320" s="190">
        <v>346</v>
      </c>
      <c r="E320" s="190"/>
      <c r="F320" s="233">
        <v>2569</v>
      </c>
      <c r="G320" s="190">
        <v>234</v>
      </c>
      <c r="H320" s="190">
        <v>923</v>
      </c>
      <c r="I320" s="190">
        <v>311</v>
      </c>
      <c r="J320" s="190"/>
      <c r="K320" s="190">
        <v>2453</v>
      </c>
      <c r="L320" s="232">
        <v>32</v>
      </c>
      <c r="M320" s="190">
        <v>40</v>
      </c>
      <c r="N320" s="190">
        <v>35</v>
      </c>
      <c r="O320" s="190"/>
      <c r="P320" s="233">
        <v>116</v>
      </c>
      <c r="Q320" s="192">
        <v>0.13675213675213699</v>
      </c>
      <c r="R320" s="192">
        <v>4.33369447453954E-2</v>
      </c>
      <c r="S320" s="192">
        <v>0.112540192926045</v>
      </c>
      <c r="T320" s="192"/>
      <c r="U320" s="241">
        <v>4.7289033836119002E-2</v>
      </c>
    </row>
    <row r="321" spans="1:21" x14ac:dyDescent="0.25">
      <c r="A321" s="184">
        <v>43862</v>
      </c>
      <c r="B321" s="232">
        <v>235</v>
      </c>
      <c r="C321" s="190">
        <v>892</v>
      </c>
      <c r="D321" s="190">
        <v>324</v>
      </c>
      <c r="E321" s="190"/>
      <c r="F321" s="233">
        <v>2278</v>
      </c>
      <c r="G321" s="190">
        <v>210</v>
      </c>
      <c r="H321" s="190">
        <v>874</v>
      </c>
      <c r="I321" s="190">
        <v>315</v>
      </c>
      <c r="J321" s="190"/>
      <c r="K321" s="190">
        <v>2277</v>
      </c>
      <c r="L321" s="232">
        <v>25</v>
      </c>
      <c r="M321" s="190">
        <v>18</v>
      </c>
      <c r="N321" s="190">
        <v>9</v>
      </c>
      <c r="O321" s="190"/>
      <c r="P321" s="233">
        <v>1</v>
      </c>
      <c r="Q321" s="192">
        <v>0.119047619047619</v>
      </c>
      <c r="R321" s="192">
        <v>2.0594965675057201E-2</v>
      </c>
      <c r="S321" s="192">
        <v>2.8571428571428598E-2</v>
      </c>
      <c r="T321" s="192"/>
      <c r="U321" s="241">
        <v>4.3917435221783001E-4</v>
      </c>
    </row>
    <row r="322" spans="1:21" x14ac:dyDescent="0.25">
      <c r="A322" s="184">
        <v>43891</v>
      </c>
      <c r="B322" s="232">
        <v>195</v>
      </c>
      <c r="C322" s="190">
        <v>865</v>
      </c>
      <c r="D322" s="190">
        <v>299</v>
      </c>
      <c r="E322" s="190"/>
      <c r="F322" s="233">
        <v>2510</v>
      </c>
      <c r="G322" s="190">
        <v>257.71428571428601</v>
      </c>
      <c r="H322" s="190">
        <v>927.142857142857</v>
      </c>
      <c r="I322" s="190">
        <v>321.61904761904799</v>
      </c>
      <c r="J322" s="190"/>
      <c r="K322" s="190">
        <v>2266</v>
      </c>
      <c r="L322" s="232">
        <v>-62.714285714285701</v>
      </c>
      <c r="M322" s="190">
        <v>-62.142857142857203</v>
      </c>
      <c r="N322" s="190">
        <v>-22.619047619047599</v>
      </c>
      <c r="O322" s="190"/>
      <c r="P322" s="233">
        <v>244</v>
      </c>
      <c r="Q322" s="192">
        <v>-0.243348115299335</v>
      </c>
      <c r="R322" s="192">
        <v>-6.7026194144838305E-2</v>
      </c>
      <c r="S322" s="192">
        <v>-7.0328694107195805E-2</v>
      </c>
      <c r="T322" s="192"/>
      <c r="U322" s="241">
        <v>0.107678729037952</v>
      </c>
    </row>
    <row r="323" spans="1:21" x14ac:dyDescent="0.25">
      <c r="A323" s="184">
        <v>43922</v>
      </c>
      <c r="B323" s="232">
        <v>118</v>
      </c>
      <c r="C323" s="190">
        <v>368</v>
      </c>
      <c r="D323" s="190">
        <v>134</v>
      </c>
      <c r="E323" s="190"/>
      <c r="F323" s="233">
        <v>1026</v>
      </c>
      <c r="G323" s="190">
        <v>224</v>
      </c>
      <c r="H323" s="190">
        <v>902</v>
      </c>
      <c r="I323" s="190">
        <v>295</v>
      </c>
      <c r="J323" s="190"/>
      <c r="K323" s="190">
        <v>2223</v>
      </c>
      <c r="L323" s="232">
        <v>-106</v>
      </c>
      <c r="M323" s="190">
        <v>-534</v>
      </c>
      <c r="N323" s="190">
        <v>-161</v>
      </c>
      <c r="O323" s="190"/>
      <c r="P323" s="233">
        <v>-1197</v>
      </c>
      <c r="Q323" s="192">
        <v>-0.47321428571428598</v>
      </c>
      <c r="R323" s="192">
        <v>-0.59201773835920202</v>
      </c>
      <c r="S323" s="192">
        <v>-0.54576271186440695</v>
      </c>
      <c r="T323" s="192"/>
      <c r="U323" s="241">
        <v>-0.53846153846153799</v>
      </c>
    </row>
    <row r="324" spans="1:21" x14ac:dyDescent="0.25">
      <c r="A324" s="184">
        <v>43952</v>
      </c>
      <c r="B324" s="232">
        <v>178</v>
      </c>
      <c r="C324" s="190">
        <v>335</v>
      </c>
      <c r="D324" s="190">
        <v>120</v>
      </c>
      <c r="E324" s="190"/>
      <c r="F324" s="233">
        <v>782</v>
      </c>
      <c r="G324" s="190">
        <v>224.38095238095201</v>
      </c>
      <c r="H324" s="190">
        <v>798.90476190476204</v>
      </c>
      <c r="I324" s="190">
        <v>267.80952380952402</v>
      </c>
      <c r="J324" s="190"/>
      <c r="K324" s="190">
        <v>2042.0476190476199</v>
      </c>
      <c r="L324" s="232">
        <v>-46.380952380952401</v>
      </c>
      <c r="M324" s="190">
        <v>-463.90476190476198</v>
      </c>
      <c r="N324" s="190">
        <v>-147.80952380952399</v>
      </c>
      <c r="O324" s="190"/>
      <c r="P324" s="233">
        <v>-1260.0476190476199</v>
      </c>
      <c r="Q324" s="192">
        <v>-0.206706281833616</v>
      </c>
      <c r="R324" s="192">
        <v>-0.58067592537402402</v>
      </c>
      <c r="S324" s="192">
        <v>-0.55192034139402602</v>
      </c>
      <c r="T324" s="192"/>
      <c r="U324" s="241">
        <v>-0.61705104586899195</v>
      </c>
    </row>
    <row r="325" spans="1:21" x14ac:dyDescent="0.25">
      <c r="A325" s="184">
        <v>43983</v>
      </c>
      <c r="B325" s="232">
        <v>226</v>
      </c>
      <c r="C325" s="190">
        <v>396</v>
      </c>
      <c r="D325" s="190">
        <v>154</v>
      </c>
      <c r="E325" s="190"/>
      <c r="F325" s="233">
        <v>955</v>
      </c>
      <c r="G325" s="190">
        <v>239.8</v>
      </c>
      <c r="H325" s="190">
        <v>882.2</v>
      </c>
      <c r="I325" s="190">
        <v>349.8</v>
      </c>
      <c r="J325" s="190"/>
      <c r="K325" s="190">
        <v>2237.4</v>
      </c>
      <c r="L325" s="232">
        <v>-13.8</v>
      </c>
      <c r="M325" s="190">
        <v>-486.2</v>
      </c>
      <c r="N325" s="190">
        <v>-195.8</v>
      </c>
      <c r="O325" s="190"/>
      <c r="P325" s="233">
        <v>-1282.4000000000001</v>
      </c>
      <c r="Q325" s="192">
        <v>-5.7547956630525497E-2</v>
      </c>
      <c r="R325" s="192">
        <v>-0.55112219451371602</v>
      </c>
      <c r="S325" s="192">
        <v>-0.55974842767295596</v>
      </c>
      <c r="T325" s="192"/>
      <c r="U325" s="241">
        <v>-0.57316528112988296</v>
      </c>
    </row>
    <row r="326" spans="1:21" x14ac:dyDescent="0.25">
      <c r="A326" s="184">
        <v>44013</v>
      </c>
      <c r="B326" s="232">
        <v>266</v>
      </c>
      <c r="C326" s="190">
        <v>569</v>
      </c>
      <c r="D326" s="190">
        <v>191</v>
      </c>
      <c r="E326" s="190"/>
      <c r="F326" s="233">
        <v>1246</v>
      </c>
      <c r="G326" s="190">
        <v>267</v>
      </c>
      <c r="H326" s="190">
        <v>848</v>
      </c>
      <c r="I326" s="190">
        <v>338</v>
      </c>
      <c r="J326" s="190"/>
      <c r="K326" s="190">
        <v>2286</v>
      </c>
      <c r="L326" s="232">
        <v>-1</v>
      </c>
      <c r="M326" s="190">
        <v>-279</v>
      </c>
      <c r="N326" s="190">
        <v>-147</v>
      </c>
      <c r="O326" s="190"/>
      <c r="P326" s="233">
        <v>-1040</v>
      </c>
      <c r="Q326" s="192">
        <v>-3.7453183520599299E-3</v>
      </c>
      <c r="R326" s="192">
        <v>-0.32900943396226401</v>
      </c>
      <c r="S326" s="192">
        <v>-0.43491124260355002</v>
      </c>
      <c r="T326" s="192"/>
      <c r="U326" s="241">
        <v>-0.45494313210848603</v>
      </c>
    </row>
    <row r="327" spans="1:21" x14ac:dyDescent="0.25">
      <c r="A327" s="184">
        <v>44044</v>
      </c>
      <c r="B327" s="232">
        <v>227</v>
      </c>
      <c r="C327" s="190">
        <v>574</v>
      </c>
      <c r="D327" s="190">
        <v>211</v>
      </c>
      <c r="E327" s="190"/>
      <c r="F327" s="233">
        <v>1236</v>
      </c>
      <c r="G327" s="190">
        <v>198.09523809523799</v>
      </c>
      <c r="H327" s="190">
        <v>787.61904761904805</v>
      </c>
      <c r="I327" s="190">
        <v>293.33333333333297</v>
      </c>
      <c r="J327" s="190"/>
      <c r="K327" s="190">
        <v>1902.8571428571399</v>
      </c>
      <c r="L327" s="232">
        <v>28.904761904761902</v>
      </c>
      <c r="M327" s="190">
        <v>-213.61904761904799</v>
      </c>
      <c r="N327" s="190">
        <v>-82.3333333333333</v>
      </c>
      <c r="O327" s="190"/>
      <c r="P327" s="233">
        <v>-666.857142857143</v>
      </c>
      <c r="Q327" s="192">
        <v>0.14591346153846199</v>
      </c>
      <c r="R327" s="192">
        <v>-0.271221281741233</v>
      </c>
      <c r="S327" s="192">
        <v>-0.28068181818181798</v>
      </c>
      <c r="T327" s="192"/>
      <c r="U327" s="241">
        <v>-0.35045045045044998</v>
      </c>
    </row>
    <row r="328" spans="1:21" x14ac:dyDescent="0.25">
      <c r="A328" s="184">
        <v>44075</v>
      </c>
      <c r="B328" s="232">
        <v>246</v>
      </c>
      <c r="C328" s="190">
        <v>629</v>
      </c>
      <c r="D328" s="190">
        <v>287</v>
      </c>
      <c r="E328" s="190"/>
      <c r="F328" s="233">
        <v>1764</v>
      </c>
      <c r="G328" s="190">
        <v>242</v>
      </c>
      <c r="H328" s="190">
        <v>789.90476190476204</v>
      </c>
      <c r="I328" s="190">
        <v>266.09523809523802</v>
      </c>
      <c r="J328" s="190"/>
      <c r="K328" s="190">
        <v>2116.1904761904798</v>
      </c>
      <c r="L328" s="232">
        <v>4</v>
      </c>
      <c r="M328" s="190">
        <v>-160.90476190476201</v>
      </c>
      <c r="N328" s="190">
        <v>20.904761904761902</v>
      </c>
      <c r="O328" s="190"/>
      <c r="P328" s="233">
        <v>-352.19047619047598</v>
      </c>
      <c r="Q328" s="192">
        <v>1.6528925619834701E-2</v>
      </c>
      <c r="R328" s="192">
        <v>-0.20370147094284999</v>
      </c>
      <c r="S328" s="192">
        <v>7.8561202576950498E-2</v>
      </c>
      <c r="T328" s="192"/>
      <c r="U328" s="241">
        <v>-0.16642664266426599</v>
      </c>
    </row>
    <row r="329" spans="1:21" x14ac:dyDescent="0.25">
      <c r="A329" s="184">
        <v>44105</v>
      </c>
      <c r="B329" s="232">
        <v>262</v>
      </c>
      <c r="C329" s="190">
        <v>623</v>
      </c>
      <c r="D329" s="190">
        <v>315</v>
      </c>
      <c r="E329" s="190"/>
      <c r="F329" s="233">
        <v>1842</v>
      </c>
      <c r="G329" s="190">
        <v>236.26086956521701</v>
      </c>
      <c r="H329" s="190">
        <v>850.34782608695696</v>
      </c>
      <c r="I329" s="190">
        <v>321.39130434782601</v>
      </c>
      <c r="J329" s="190"/>
      <c r="K329" s="190">
        <v>2246.8695652173901</v>
      </c>
      <c r="L329" s="232">
        <v>25.739130434782599</v>
      </c>
      <c r="M329" s="190">
        <v>-227.34782608695701</v>
      </c>
      <c r="N329" s="190">
        <v>-6.3913043478261198</v>
      </c>
      <c r="O329" s="190"/>
      <c r="P329" s="233">
        <v>-404.86956521739103</v>
      </c>
      <c r="Q329" s="192">
        <v>0.108943687891056</v>
      </c>
      <c r="R329" s="192">
        <v>-0.26735862562634199</v>
      </c>
      <c r="S329" s="192">
        <v>-1.9886363636363698E-2</v>
      </c>
      <c r="T329" s="192"/>
      <c r="U329" s="241">
        <v>-0.18019273191686999</v>
      </c>
    </row>
    <row r="330" spans="1:21" x14ac:dyDescent="0.25">
      <c r="A330" s="184">
        <v>44136</v>
      </c>
      <c r="B330" s="232">
        <v>249</v>
      </c>
      <c r="C330" s="190">
        <v>641</v>
      </c>
      <c r="D330" s="190">
        <v>326</v>
      </c>
      <c r="E330" s="190"/>
      <c r="F330" s="233">
        <v>1955</v>
      </c>
      <c r="G330" s="190">
        <v>238</v>
      </c>
      <c r="H330" s="190">
        <v>833</v>
      </c>
      <c r="I330" s="190">
        <v>310</v>
      </c>
      <c r="J330" s="190"/>
      <c r="K330" s="190">
        <v>2174</v>
      </c>
      <c r="L330" s="232">
        <v>11</v>
      </c>
      <c r="M330" s="190">
        <v>-192</v>
      </c>
      <c r="N330" s="190">
        <v>16</v>
      </c>
      <c r="O330" s="190"/>
      <c r="P330" s="233">
        <v>-219</v>
      </c>
      <c r="Q330" s="192">
        <v>4.6218487394957999E-2</v>
      </c>
      <c r="R330" s="192">
        <v>-0.230492196878751</v>
      </c>
      <c r="S330" s="192">
        <v>5.16129032258065E-2</v>
      </c>
      <c r="T330" s="192"/>
      <c r="U330" s="241">
        <v>-0.100735970561178</v>
      </c>
    </row>
    <row r="331" spans="1:21" x14ac:dyDescent="0.25">
      <c r="A331" s="184">
        <v>44166</v>
      </c>
      <c r="B331" s="232">
        <v>204</v>
      </c>
      <c r="C331" s="190">
        <v>684</v>
      </c>
      <c r="D331" s="190">
        <v>311</v>
      </c>
      <c r="E331" s="190"/>
      <c r="F331" s="233">
        <v>2073</v>
      </c>
      <c r="G331" s="190">
        <v>202.65</v>
      </c>
      <c r="H331" s="190">
        <v>878.85</v>
      </c>
      <c r="I331" s="190">
        <v>288.75</v>
      </c>
      <c r="J331" s="190"/>
      <c r="K331" s="190">
        <v>2407.65</v>
      </c>
      <c r="L331" s="232">
        <v>1.3499999999999901</v>
      </c>
      <c r="M331" s="190">
        <v>-194.85</v>
      </c>
      <c r="N331" s="190">
        <v>22.25</v>
      </c>
      <c r="O331" s="190"/>
      <c r="P331" s="233">
        <v>-334.65</v>
      </c>
      <c r="Q331" s="192">
        <v>6.6617320503330598E-3</v>
      </c>
      <c r="R331" s="192">
        <v>-0.22171018945212501</v>
      </c>
      <c r="S331" s="192">
        <v>7.70562770562771E-2</v>
      </c>
      <c r="T331" s="192"/>
      <c r="U331" s="241">
        <v>-0.138994455174132</v>
      </c>
    </row>
    <row r="332" spans="1:21" x14ac:dyDescent="0.25">
      <c r="A332" s="3" t="s">
        <v>13</v>
      </c>
      <c r="B332" s="232"/>
      <c r="C332" s="190"/>
      <c r="D332" s="190"/>
      <c r="E332" s="190"/>
      <c r="F332" s="233"/>
      <c r="G332" s="190"/>
      <c r="H332" s="190"/>
      <c r="I332" s="190"/>
      <c r="J332" s="190"/>
      <c r="K332" s="190"/>
      <c r="L332" s="232"/>
      <c r="M332" s="190"/>
      <c r="N332" s="190"/>
      <c r="O332" s="190"/>
      <c r="P332" s="233"/>
      <c r="Q332" s="192"/>
      <c r="R332" s="192"/>
      <c r="S332" s="192"/>
      <c r="T332" s="192"/>
      <c r="U332" s="241"/>
    </row>
    <row r="333" spans="1:21" x14ac:dyDescent="0.25">
      <c r="A333" s="184">
        <v>43466</v>
      </c>
      <c r="B333" s="232">
        <v>222</v>
      </c>
      <c r="C333" s="190">
        <v>107</v>
      </c>
      <c r="D333" s="190">
        <v>80</v>
      </c>
      <c r="E333" s="190"/>
      <c r="F333" s="233">
        <v>91</v>
      </c>
      <c r="G333" s="190">
        <v>222</v>
      </c>
      <c r="H333" s="190">
        <v>107</v>
      </c>
      <c r="I333" s="190">
        <v>80</v>
      </c>
      <c r="J333" s="190"/>
      <c r="K333" s="190">
        <v>91</v>
      </c>
      <c r="L333" s="232">
        <v>0</v>
      </c>
      <c r="M333" s="190">
        <v>0</v>
      </c>
      <c r="N333" s="190">
        <v>0</v>
      </c>
      <c r="O333" s="190"/>
      <c r="P333" s="233">
        <v>0</v>
      </c>
      <c r="Q333" s="192">
        <v>0</v>
      </c>
      <c r="R333" s="192">
        <v>0</v>
      </c>
      <c r="S333" s="192">
        <v>0</v>
      </c>
      <c r="T333" s="192"/>
      <c r="U333" s="241">
        <v>0</v>
      </c>
    </row>
    <row r="334" spans="1:21" x14ac:dyDescent="0.25">
      <c r="A334" s="184">
        <v>43497</v>
      </c>
      <c r="B334" s="232">
        <v>174</v>
      </c>
      <c r="C334" s="190">
        <v>82</v>
      </c>
      <c r="D334" s="190">
        <v>64</v>
      </c>
      <c r="E334" s="190"/>
      <c r="F334" s="233">
        <v>93</v>
      </c>
      <c r="G334" s="190">
        <v>174</v>
      </c>
      <c r="H334" s="190">
        <v>82</v>
      </c>
      <c r="I334" s="190">
        <v>64</v>
      </c>
      <c r="J334" s="190"/>
      <c r="K334" s="190">
        <v>93</v>
      </c>
      <c r="L334" s="232">
        <v>0</v>
      </c>
      <c r="M334" s="190">
        <v>0</v>
      </c>
      <c r="N334" s="190">
        <v>0</v>
      </c>
      <c r="O334" s="190"/>
      <c r="P334" s="233">
        <v>0</v>
      </c>
      <c r="Q334" s="192">
        <v>0</v>
      </c>
      <c r="R334" s="192">
        <v>0</v>
      </c>
      <c r="S334" s="192">
        <v>0</v>
      </c>
      <c r="T334" s="192"/>
      <c r="U334" s="241">
        <v>0</v>
      </c>
    </row>
    <row r="335" spans="1:21" x14ac:dyDescent="0.25">
      <c r="A335" s="184">
        <v>43525</v>
      </c>
      <c r="B335" s="232">
        <v>204</v>
      </c>
      <c r="C335" s="190">
        <v>106</v>
      </c>
      <c r="D335" s="190">
        <v>84</v>
      </c>
      <c r="E335" s="190"/>
      <c r="F335" s="233">
        <v>87</v>
      </c>
      <c r="G335" s="190">
        <v>204</v>
      </c>
      <c r="H335" s="190">
        <v>106</v>
      </c>
      <c r="I335" s="190">
        <v>84</v>
      </c>
      <c r="J335" s="190"/>
      <c r="K335" s="190">
        <v>87</v>
      </c>
      <c r="L335" s="232">
        <v>0</v>
      </c>
      <c r="M335" s="190">
        <v>0</v>
      </c>
      <c r="N335" s="190">
        <v>0</v>
      </c>
      <c r="O335" s="190"/>
      <c r="P335" s="233">
        <v>0</v>
      </c>
      <c r="Q335" s="192">
        <v>0</v>
      </c>
      <c r="R335" s="192">
        <v>0</v>
      </c>
      <c r="S335" s="192">
        <v>0</v>
      </c>
      <c r="T335" s="192"/>
      <c r="U335" s="241">
        <v>0</v>
      </c>
    </row>
    <row r="336" spans="1:21" x14ac:dyDescent="0.25">
      <c r="A336" s="184">
        <v>43556</v>
      </c>
      <c r="B336" s="232">
        <v>183</v>
      </c>
      <c r="C336" s="190">
        <v>107</v>
      </c>
      <c r="D336" s="190">
        <v>67</v>
      </c>
      <c r="E336" s="190"/>
      <c r="F336" s="233">
        <v>98</v>
      </c>
      <c r="G336" s="190">
        <v>183</v>
      </c>
      <c r="H336" s="190">
        <v>107</v>
      </c>
      <c r="I336" s="190">
        <v>67</v>
      </c>
      <c r="J336" s="190"/>
      <c r="K336" s="190">
        <v>98</v>
      </c>
      <c r="L336" s="232">
        <v>0</v>
      </c>
      <c r="M336" s="190">
        <v>0</v>
      </c>
      <c r="N336" s="190">
        <v>0</v>
      </c>
      <c r="O336" s="190"/>
      <c r="P336" s="233">
        <v>0</v>
      </c>
      <c r="Q336" s="192">
        <v>0</v>
      </c>
      <c r="R336" s="192">
        <v>0</v>
      </c>
      <c r="S336" s="192">
        <v>0</v>
      </c>
      <c r="T336" s="192"/>
      <c r="U336" s="241">
        <v>0</v>
      </c>
    </row>
    <row r="337" spans="1:21" x14ac:dyDescent="0.25">
      <c r="A337" s="184">
        <v>43586</v>
      </c>
      <c r="B337" s="232">
        <v>222</v>
      </c>
      <c r="C337" s="190">
        <v>101</v>
      </c>
      <c r="D337" s="190">
        <v>82</v>
      </c>
      <c r="E337" s="190"/>
      <c r="F337" s="233">
        <v>91</v>
      </c>
      <c r="G337" s="190">
        <v>222</v>
      </c>
      <c r="H337" s="190">
        <v>101</v>
      </c>
      <c r="I337" s="190">
        <v>82</v>
      </c>
      <c r="J337" s="190"/>
      <c r="K337" s="190">
        <v>91</v>
      </c>
      <c r="L337" s="232">
        <v>0</v>
      </c>
      <c r="M337" s="190">
        <v>0</v>
      </c>
      <c r="N337" s="190">
        <v>0</v>
      </c>
      <c r="O337" s="190"/>
      <c r="P337" s="233">
        <v>0</v>
      </c>
      <c r="Q337" s="192">
        <v>0</v>
      </c>
      <c r="R337" s="192">
        <v>0</v>
      </c>
      <c r="S337" s="192">
        <v>0</v>
      </c>
      <c r="T337" s="192"/>
      <c r="U337" s="241">
        <v>0</v>
      </c>
    </row>
    <row r="338" spans="1:21" x14ac:dyDescent="0.25">
      <c r="A338" s="184">
        <v>43617</v>
      </c>
      <c r="B338" s="232">
        <v>195</v>
      </c>
      <c r="C338" s="190">
        <v>102</v>
      </c>
      <c r="D338" s="190">
        <v>54</v>
      </c>
      <c r="E338" s="190"/>
      <c r="F338" s="233">
        <v>90</v>
      </c>
      <c r="G338" s="190">
        <v>195</v>
      </c>
      <c r="H338" s="190">
        <v>102</v>
      </c>
      <c r="I338" s="190">
        <v>54</v>
      </c>
      <c r="J338" s="190"/>
      <c r="K338" s="190">
        <v>90</v>
      </c>
      <c r="L338" s="232">
        <v>0</v>
      </c>
      <c r="M338" s="190">
        <v>0</v>
      </c>
      <c r="N338" s="190">
        <v>0</v>
      </c>
      <c r="O338" s="190"/>
      <c r="P338" s="233">
        <v>0</v>
      </c>
      <c r="Q338" s="192">
        <v>0</v>
      </c>
      <c r="R338" s="192">
        <v>0</v>
      </c>
      <c r="S338" s="192">
        <v>0</v>
      </c>
      <c r="T338" s="192"/>
      <c r="U338" s="241">
        <v>0</v>
      </c>
    </row>
    <row r="339" spans="1:21" x14ac:dyDescent="0.25">
      <c r="A339" s="184">
        <v>43647</v>
      </c>
      <c r="B339" s="232">
        <v>201</v>
      </c>
      <c r="C339" s="190">
        <v>107</v>
      </c>
      <c r="D339" s="190">
        <v>88</v>
      </c>
      <c r="E339" s="190"/>
      <c r="F339" s="233">
        <v>114</v>
      </c>
      <c r="G339" s="190">
        <v>201</v>
      </c>
      <c r="H339" s="190">
        <v>107</v>
      </c>
      <c r="I339" s="190">
        <v>88</v>
      </c>
      <c r="J339" s="190"/>
      <c r="K339" s="190">
        <v>114</v>
      </c>
      <c r="L339" s="232">
        <v>0</v>
      </c>
      <c r="M339" s="190">
        <v>0</v>
      </c>
      <c r="N339" s="190">
        <v>0</v>
      </c>
      <c r="O339" s="190"/>
      <c r="P339" s="233">
        <v>0</v>
      </c>
      <c r="Q339" s="192">
        <v>0</v>
      </c>
      <c r="R339" s="192">
        <v>0</v>
      </c>
      <c r="S339" s="192">
        <v>0</v>
      </c>
      <c r="T339" s="192"/>
      <c r="U339" s="241">
        <v>0</v>
      </c>
    </row>
    <row r="340" spans="1:21" x14ac:dyDescent="0.25">
      <c r="A340" s="184">
        <v>43678</v>
      </c>
      <c r="B340" s="232">
        <v>204</v>
      </c>
      <c r="C340" s="190">
        <v>93</v>
      </c>
      <c r="D340" s="190">
        <v>65</v>
      </c>
      <c r="E340" s="190"/>
      <c r="F340" s="233">
        <v>107</v>
      </c>
      <c r="G340" s="190">
        <v>204</v>
      </c>
      <c r="H340" s="190">
        <v>93</v>
      </c>
      <c r="I340" s="190">
        <v>65</v>
      </c>
      <c r="J340" s="190"/>
      <c r="K340" s="190">
        <v>107</v>
      </c>
      <c r="L340" s="232">
        <v>0</v>
      </c>
      <c r="M340" s="190">
        <v>0</v>
      </c>
      <c r="N340" s="190">
        <v>0</v>
      </c>
      <c r="O340" s="190"/>
      <c r="P340" s="233">
        <v>0</v>
      </c>
      <c r="Q340" s="192">
        <v>0</v>
      </c>
      <c r="R340" s="192">
        <v>0</v>
      </c>
      <c r="S340" s="192">
        <v>0</v>
      </c>
      <c r="T340" s="192"/>
      <c r="U340" s="241">
        <v>0</v>
      </c>
    </row>
    <row r="341" spans="1:21" x14ac:dyDescent="0.25">
      <c r="A341" s="184">
        <v>43709</v>
      </c>
      <c r="B341" s="232">
        <v>203</v>
      </c>
      <c r="C341" s="190">
        <v>101</v>
      </c>
      <c r="D341" s="190">
        <v>66</v>
      </c>
      <c r="E341" s="190"/>
      <c r="F341" s="233">
        <v>88</v>
      </c>
      <c r="G341" s="190">
        <v>203</v>
      </c>
      <c r="H341" s="190">
        <v>101</v>
      </c>
      <c r="I341" s="190">
        <v>66</v>
      </c>
      <c r="J341" s="190"/>
      <c r="K341" s="190">
        <v>88</v>
      </c>
      <c r="L341" s="232">
        <v>0</v>
      </c>
      <c r="M341" s="190">
        <v>0</v>
      </c>
      <c r="N341" s="190">
        <v>0</v>
      </c>
      <c r="O341" s="190"/>
      <c r="P341" s="233">
        <v>0</v>
      </c>
      <c r="Q341" s="192">
        <v>0</v>
      </c>
      <c r="R341" s="192">
        <v>0</v>
      </c>
      <c r="S341" s="192">
        <v>0</v>
      </c>
      <c r="T341" s="192"/>
      <c r="U341" s="241">
        <v>0</v>
      </c>
    </row>
    <row r="342" spans="1:21" x14ac:dyDescent="0.25">
      <c r="A342" s="184">
        <v>43739</v>
      </c>
      <c r="B342" s="232">
        <v>216</v>
      </c>
      <c r="C342" s="190">
        <v>106</v>
      </c>
      <c r="D342" s="190">
        <v>88</v>
      </c>
      <c r="E342" s="190"/>
      <c r="F342" s="233">
        <v>108</v>
      </c>
      <c r="G342" s="190">
        <v>216</v>
      </c>
      <c r="H342" s="190">
        <v>106</v>
      </c>
      <c r="I342" s="190">
        <v>88</v>
      </c>
      <c r="J342" s="190"/>
      <c r="K342" s="190">
        <v>108</v>
      </c>
      <c r="L342" s="232">
        <v>0</v>
      </c>
      <c r="M342" s="190">
        <v>0</v>
      </c>
      <c r="N342" s="190">
        <v>0</v>
      </c>
      <c r="O342" s="190"/>
      <c r="P342" s="233">
        <v>0</v>
      </c>
      <c r="Q342" s="192">
        <v>0</v>
      </c>
      <c r="R342" s="192">
        <v>0</v>
      </c>
      <c r="S342" s="192">
        <v>0</v>
      </c>
      <c r="T342" s="192"/>
      <c r="U342" s="241">
        <v>0</v>
      </c>
    </row>
    <row r="343" spans="1:21" x14ac:dyDescent="0.25">
      <c r="A343" s="184">
        <v>43770</v>
      </c>
      <c r="B343" s="232">
        <v>185</v>
      </c>
      <c r="C343" s="190">
        <v>110</v>
      </c>
      <c r="D343" s="190">
        <v>66</v>
      </c>
      <c r="E343" s="190"/>
      <c r="F343" s="233">
        <v>110</v>
      </c>
      <c r="G343" s="190">
        <v>185</v>
      </c>
      <c r="H343" s="190">
        <v>110</v>
      </c>
      <c r="I343" s="190">
        <v>66</v>
      </c>
      <c r="J343" s="190"/>
      <c r="K343" s="190">
        <v>110</v>
      </c>
      <c r="L343" s="232">
        <v>0</v>
      </c>
      <c r="M343" s="190">
        <v>0</v>
      </c>
      <c r="N343" s="190">
        <v>0</v>
      </c>
      <c r="O343" s="190"/>
      <c r="P343" s="233">
        <v>0</v>
      </c>
      <c r="Q343" s="192">
        <v>0</v>
      </c>
      <c r="R343" s="192">
        <v>0</v>
      </c>
      <c r="S343" s="192">
        <v>0</v>
      </c>
      <c r="T343" s="192"/>
      <c r="U343" s="241">
        <v>0</v>
      </c>
    </row>
    <row r="344" spans="1:21" x14ac:dyDescent="0.25">
      <c r="A344" s="184">
        <v>43800</v>
      </c>
      <c r="B344" s="232">
        <v>159</v>
      </c>
      <c r="C344" s="190">
        <v>106</v>
      </c>
      <c r="D344" s="190">
        <v>83</v>
      </c>
      <c r="E344" s="190"/>
      <c r="F344" s="233">
        <v>95</v>
      </c>
      <c r="G344" s="190">
        <v>159</v>
      </c>
      <c r="H344" s="190">
        <v>106</v>
      </c>
      <c r="I344" s="190">
        <v>83</v>
      </c>
      <c r="J344" s="190"/>
      <c r="K344" s="190">
        <v>95</v>
      </c>
      <c r="L344" s="232">
        <v>0</v>
      </c>
      <c r="M344" s="190">
        <v>0</v>
      </c>
      <c r="N344" s="190">
        <v>0</v>
      </c>
      <c r="O344" s="190"/>
      <c r="P344" s="233">
        <v>0</v>
      </c>
      <c r="Q344" s="192">
        <v>0</v>
      </c>
      <c r="R344" s="192">
        <v>0</v>
      </c>
      <c r="S344" s="192">
        <v>0</v>
      </c>
      <c r="T344" s="192"/>
      <c r="U344" s="241">
        <v>0</v>
      </c>
    </row>
    <row r="345" spans="1:21" x14ac:dyDescent="0.25">
      <c r="A345" s="184">
        <v>43831</v>
      </c>
      <c r="B345" s="232">
        <v>233</v>
      </c>
      <c r="C345" s="190">
        <v>102</v>
      </c>
      <c r="D345" s="190">
        <v>64</v>
      </c>
      <c r="E345" s="190"/>
      <c r="F345" s="233">
        <v>100</v>
      </c>
      <c r="G345" s="190">
        <v>222</v>
      </c>
      <c r="H345" s="190">
        <v>107</v>
      </c>
      <c r="I345" s="190">
        <v>80</v>
      </c>
      <c r="J345" s="190"/>
      <c r="K345" s="190">
        <v>91</v>
      </c>
      <c r="L345" s="232">
        <v>11</v>
      </c>
      <c r="M345" s="190">
        <v>-5</v>
      </c>
      <c r="N345" s="190">
        <v>-16</v>
      </c>
      <c r="O345" s="190"/>
      <c r="P345" s="233">
        <v>9</v>
      </c>
      <c r="Q345" s="192">
        <v>4.9549549549549501E-2</v>
      </c>
      <c r="R345" s="192">
        <v>-4.67289719626168E-2</v>
      </c>
      <c r="S345" s="192">
        <v>-0.2</v>
      </c>
      <c r="T345" s="192"/>
      <c r="U345" s="241">
        <v>9.8901098901098897E-2</v>
      </c>
    </row>
    <row r="346" spans="1:21" x14ac:dyDescent="0.25">
      <c r="A346" s="184">
        <v>43862</v>
      </c>
      <c r="B346" s="232">
        <v>194</v>
      </c>
      <c r="C346" s="190">
        <v>93</v>
      </c>
      <c r="D346" s="190">
        <v>81</v>
      </c>
      <c r="E346" s="190"/>
      <c r="F346" s="233">
        <v>101</v>
      </c>
      <c r="G346" s="190">
        <v>174</v>
      </c>
      <c r="H346" s="190">
        <v>82</v>
      </c>
      <c r="I346" s="190">
        <v>64</v>
      </c>
      <c r="J346" s="190"/>
      <c r="K346" s="190">
        <v>93</v>
      </c>
      <c r="L346" s="232">
        <v>20</v>
      </c>
      <c r="M346" s="190">
        <v>11</v>
      </c>
      <c r="N346" s="190">
        <v>17</v>
      </c>
      <c r="O346" s="190"/>
      <c r="P346" s="233">
        <v>8</v>
      </c>
      <c r="Q346" s="192">
        <v>0.114942528735632</v>
      </c>
      <c r="R346" s="192">
        <v>0.134146341463415</v>
      </c>
      <c r="S346" s="192">
        <v>0.265625</v>
      </c>
      <c r="T346" s="192"/>
      <c r="U346" s="241">
        <v>8.6021505376344107E-2</v>
      </c>
    </row>
    <row r="347" spans="1:21" x14ac:dyDescent="0.25">
      <c r="A347" s="184">
        <v>43891</v>
      </c>
      <c r="B347" s="232">
        <v>195</v>
      </c>
      <c r="C347" s="190">
        <v>105</v>
      </c>
      <c r="D347" s="190">
        <v>72</v>
      </c>
      <c r="E347" s="190"/>
      <c r="F347" s="233">
        <v>112</v>
      </c>
      <c r="G347" s="190">
        <v>213.71428571428601</v>
      </c>
      <c r="H347" s="190">
        <v>111.04761904761899</v>
      </c>
      <c r="I347" s="190">
        <v>88</v>
      </c>
      <c r="J347" s="190"/>
      <c r="K347" s="190">
        <v>91.142857142857196</v>
      </c>
      <c r="L347" s="232">
        <v>-18.714285714285701</v>
      </c>
      <c r="M347" s="190">
        <v>-6.0476190476190501</v>
      </c>
      <c r="N347" s="190">
        <v>-16</v>
      </c>
      <c r="O347" s="190"/>
      <c r="P347" s="233">
        <v>20.857142857142801</v>
      </c>
      <c r="Q347" s="192">
        <v>-8.7566844919786099E-2</v>
      </c>
      <c r="R347" s="192">
        <v>-5.4459691252144102E-2</v>
      </c>
      <c r="S347" s="192">
        <v>-0.18181818181818199</v>
      </c>
      <c r="T347" s="192"/>
      <c r="U347" s="241">
        <v>0.228840125391849</v>
      </c>
    </row>
    <row r="348" spans="1:21" x14ac:dyDescent="0.25">
      <c r="A348" s="184">
        <v>43922</v>
      </c>
      <c r="B348" s="232">
        <v>148</v>
      </c>
      <c r="C348" s="190">
        <v>82</v>
      </c>
      <c r="D348" s="190">
        <v>41</v>
      </c>
      <c r="E348" s="190"/>
      <c r="F348" s="233">
        <v>94</v>
      </c>
      <c r="G348" s="190">
        <v>183</v>
      </c>
      <c r="H348" s="190">
        <v>107</v>
      </c>
      <c r="I348" s="190">
        <v>67</v>
      </c>
      <c r="J348" s="190"/>
      <c r="K348" s="190">
        <v>98</v>
      </c>
      <c r="L348" s="232">
        <v>-35</v>
      </c>
      <c r="M348" s="190">
        <v>-25</v>
      </c>
      <c r="N348" s="190">
        <v>-26</v>
      </c>
      <c r="O348" s="190"/>
      <c r="P348" s="233">
        <v>-4</v>
      </c>
      <c r="Q348" s="192">
        <v>-0.191256830601093</v>
      </c>
      <c r="R348" s="192">
        <v>-0.233644859813084</v>
      </c>
      <c r="S348" s="192">
        <v>-0.38805970149253699</v>
      </c>
      <c r="T348" s="192"/>
      <c r="U348" s="241">
        <v>-4.08163265306122E-2</v>
      </c>
    </row>
    <row r="349" spans="1:21" x14ac:dyDescent="0.25">
      <c r="A349" s="184">
        <v>43952</v>
      </c>
      <c r="B349" s="232">
        <v>208</v>
      </c>
      <c r="C349" s="190">
        <v>78</v>
      </c>
      <c r="D349" s="190">
        <v>57</v>
      </c>
      <c r="E349" s="190"/>
      <c r="F349" s="233">
        <v>76</v>
      </c>
      <c r="G349" s="190">
        <v>200.857142857143</v>
      </c>
      <c r="H349" s="190">
        <v>91.380952380952394</v>
      </c>
      <c r="I349" s="190">
        <v>74.190476190476204</v>
      </c>
      <c r="J349" s="190"/>
      <c r="K349" s="190">
        <v>82.3333333333333</v>
      </c>
      <c r="L349" s="232">
        <v>7.1428571428571397</v>
      </c>
      <c r="M349" s="190">
        <v>-13.380952380952399</v>
      </c>
      <c r="N349" s="190">
        <v>-17.1904761904762</v>
      </c>
      <c r="O349" s="190"/>
      <c r="P349" s="233">
        <v>-6.3333333333333304</v>
      </c>
      <c r="Q349" s="192">
        <v>3.55618776671408E-2</v>
      </c>
      <c r="R349" s="192">
        <v>-0.14643043251693599</v>
      </c>
      <c r="S349" s="192">
        <v>-0.23170731707317099</v>
      </c>
      <c r="T349" s="192"/>
      <c r="U349" s="241">
        <v>-7.69230769230769E-2</v>
      </c>
    </row>
    <row r="350" spans="1:21" x14ac:dyDescent="0.25">
      <c r="A350" s="184">
        <v>43983</v>
      </c>
      <c r="B350" s="232">
        <v>195</v>
      </c>
      <c r="C350" s="190">
        <v>76</v>
      </c>
      <c r="D350" s="190">
        <v>71</v>
      </c>
      <c r="E350" s="190"/>
      <c r="F350" s="233">
        <v>92</v>
      </c>
      <c r="G350" s="190">
        <v>214.5</v>
      </c>
      <c r="H350" s="190">
        <v>112.2</v>
      </c>
      <c r="I350" s="190">
        <v>59.4</v>
      </c>
      <c r="J350" s="190"/>
      <c r="K350" s="190">
        <v>99</v>
      </c>
      <c r="L350" s="232">
        <v>-19.5</v>
      </c>
      <c r="M350" s="190">
        <v>-36.200000000000003</v>
      </c>
      <c r="N350" s="190">
        <v>11.6</v>
      </c>
      <c r="O350" s="190"/>
      <c r="P350" s="233">
        <v>-7.0000000000000098</v>
      </c>
      <c r="Q350" s="192">
        <v>-9.0909090909090995E-2</v>
      </c>
      <c r="R350" s="192">
        <v>-0.32263814616755798</v>
      </c>
      <c r="S350" s="192">
        <v>0.19528619528619501</v>
      </c>
      <c r="T350" s="192"/>
      <c r="U350" s="241">
        <v>-7.0707070707070802E-2</v>
      </c>
    </row>
    <row r="351" spans="1:21" x14ac:dyDescent="0.25">
      <c r="A351" s="184">
        <v>44013</v>
      </c>
      <c r="B351" s="232">
        <v>229</v>
      </c>
      <c r="C351" s="190">
        <v>83</v>
      </c>
      <c r="D351" s="190">
        <v>72</v>
      </c>
      <c r="E351" s="190"/>
      <c r="F351" s="233">
        <v>111</v>
      </c>
      <c r="G351" s="190">
        <v>201</v>
      </c>
      <c r="H351" s="190">
        <v>107</v>
      </c>
      <c r="I351" s="190">
        <v>88</v>
      </c>
      <c r="J351" s="190"/>
      <c r="K351" s="190">
        <v>114</v>
      </c>
      <c r="L351" s="232">
        <v>28</v>
      </c>
      <c r="M351" s="190">
        <v>-24</v>
      </c>
      <c r="N351" s="190">
        <v>-16</v>
      </c>
      <c r="O351" s="190"/>
      <c r="P351" s="233">
        <v>-3</v>
      </c>
      <c r="Q351" s="192">
        <v>0.13930348258706499</v>
      </c>
      <c r="R351" s="192">
        <v>-0.22429906542056099</v>
      </c>
      <c r="S351" s="192">
        <v>-0.18181818181818199</v>
      </c>
      <c r="T351" s="192"/>
      <c r="U351" s="241">
        <v>-2.6315789473684199E-2</v>
      </c>
    </row>
    <row r="352" spans="1:21" x14ac:dyDescent="0.25">
      <c r="A352" s="184">
        <v>44044</v>
      </c>
      <c r="B352" s="232">
        <v>215</v>
      </c>
      <c r="C352" s="190">
        <v>93</v>
      </c>
      <c r="D352" s="190">
        <v>68</v>
      </c>
      <c r="E352" s="190"/>
      <c r="F352" s="233">
        <v>81</v>
      </c>
      <c r="G352" s="190">
        <v>194.28571428571399</v>
      </c>
      <c r="H352" s="190">
        <v>88.571428571428598</v>
      </c>
      <c r="I352" s="190">
        <v>61.904761904761898</v>
      </c>
      <c r="J352" s="190"/>
      <c r="K352" s="190">
        <v>101.904761904762</v>
      </c>
      <c r="L352" s="232">
        <v>20.714285714285701</v>
      </c>
      <c r="M352" s="190">
        <v>4.4285714285714297</v>
      </c>
      <c r="N352" s="190">
        <v>6.0952380952381002</v>
      </c>
      <c r="O352" s="190"/>
      <c r="P352" s="233">
        <v>-20.904761904761902</v>
      </c>
      <c r="Q352" s="192">
        <v>0.106617647058824</v>
      </c>
      <c r="R352" s="192">
        <v>0.05</v>
      </c>
      <c r="S352" s="192">
        <v>9.84615384615386E-2</v>
      </c>
      <c r="T352" s="192"/>
      <c r="U352" s="241">
        <v>-0.20514018691588801</v>
      </c>
    </row>
    <row r="353" spans="1:21" x14ac:dyDescent="0.25">
      <c r="A353" s="184">
        <v>44075</v>
      </c>
      <c r="B353" s="232">
        <v>221</v>
      </c>
      <c r="C353" s="190">
        <v>73</v>
      </c>
      <c r="D353" s="190">
        <v>84</v>
      </c>
      <c r="E353" s="190"/>
      <c r="F353" s="233">
        <v>106</v>
      </c>
      <c r="G353" s="190">
        <v>212.666666666667</v>
      </c>
      <c r="H353" s="190">
        <v>105.80952380952399</v>
      </c>
      <c r="I353" s="190">
        <v>69.142857142857196</v>
      </c>
      <c r="J353" s="190"/>
      <c r="K353" s="190">
        <v>92.190476190476204</v>
      </c>
      <c r="L353" s="232">
        <v>8.3333333333333108</v>
      </c>
      <c r="M353" s="190">
        <v>-32.809523809523803</v>
      </c>
      <c r="N353" s="190">
        <v>14.857142857142801</v>
      </c>
      <c r="O353" s="190"/>
      <c r="P353" s="233">
        <v>13.8095238095238</v>
      </c>
      <c r="Q353" s="192">
        <v>3.9184952978056298E-2</v>
      </c>
      <c r="R353" s="192">
        <v>-0.31008100810081002</v>
      </c>
      <c r="S353" s="192">
        <v>0.214876033057851</v>
      </c>
      <c r="T353" s="192"/>
      <c r="U353" s="241">
        <v>0.14979338842975201</v>
      </c>
    </row>
    <row r="354" spans="1:21" x14ac:dyDescent="0.25">
      <c r="A354" s="184">
        <v>44105</v>
      </c>
      <c r="B354" s="232">
        <v>203</v>
      </c>
      <c r="C354" s="190">
        <v>97</v>
      </c>
      <c r="D354" s="190">
        <v>83</v>
      </c>
      <c r="E354" s="190"/>
      <c r="F354" s="233">
        <v>97</v>
      </c>
      <c r="G354" s="190">
        <v>206.60869565217399</v>
      </c>
      <c r="H354" s="190">
        <v>101.39130434782599</v>
      </c>
      <c r="I354" s="190">
        <v>84.173913043478294</v>
      </c>
      <c r="J354" s="190"/>
      <c r="K354" s="190">
        <v>103.304347826087</v>
      </c>
      <c r="L354" s="232">
        <v>-3.60869565217391</v>
      </c>
      <c r="M354" s="190">
        <v>-4.3913043478260896</v>
      </c>
      <c r="N354" s="190">
        <v>-1.1739130434782701</v>
      </c>
      <c r="O354" s="190"/>
      <c r="P354" s="233">
        <v>-6.3043478260869499</v>
      </c>
      <c r="Q354" s="192">
        <v>-1.7466329966329901E-2</v>
      </c>
      <c r="R354" s="192">
        <v>-4.3310463121783903E-2</v>
      </c>
      <c r="S354" s="192">
        <v>-1.39462809917356E-2</v>
      </c>
      <c r="T354" s="192"/>
      <c r="U354" s="241">
        <v>-6.1026936026935999E-2</v>
      </c>
    </row>
    <row r="355" spans="1:21" x14ac:dyDescent="0.25">
      <c r="A355" s="184">
        <v>44136</v>
      </c>
      <c r="B355" s="232">
        <v>176</v>
      </c>
      <c r="C355" s="190">
        <v>96</v>
      </c>
      <c r="D355" s="190">
        <v>77</v>
      </c>
      <c r="E355" s="190"/>
      <c r="F355" s="233">
        <v>120</v>
      </c>
      <c r="G355" s="190">
        <v>185</v>
      </c>
      <c r="H355" s="190">
        <v>110</v>
      </c>
      <c r="I355" s="190">
        <v>66</v>
      </c>
      <c r="J355" s="190"/>
      <c r="K355" s="190">
        <v>110</v>
      </c>
      <c r="L355" s="232">
        <v>-9</v>
      </c>
      <c r="M355" s="190">
        <v>-14</v>
      </c>
      <c r="N355" s="190">
        <v>11</v>
      </c>
      <c r="O355" s="190"/>
      <c r="P355" s="233">
        <v>10</v>
      </c>
      <c r="Q355" s="192">
        <v>-4.86486486486487E-2</v>
      </c>
      <c r="R355" s="192">
        <v>-0.12727272727272701</v>
      </c>
      <c r="S355" s="192">
        <v>0.16666666666666699</v>
      </c>
      <c r="T355" s="192"/>
      <c r="U355" s="241">
        <v>9.0909090909090898E-2</v>
      </c>
    </row>
    <row r="356" spans="1:21" x14ac:dyDescent="0.25">
      <c r="A356" s="184">
        <v>44166</v>
      </c>
      <c r="B356" s="232">
        <v>195</v>
      </c>
      <c r="C356" s="190">
        <v>96</v>
      </c>
      <c r="D356" s="190">
        <v>83</v>
      </c>
      <c r="E356" s="190"/>
      <c r="F356" s="233">
        <v>99</v>
      </c>
      <c r="G356" s="190">
        <v>166.95</v>
      </c>
      <c r="H356" s="190">
        <v>111.3</v>
      </c>
      <c r="I356" s="190">
        <v>87.15</v>
      </c>
      <c r="J356" s="190"/>
      <c r="K356" s="190">
        <v>99.75</v>
      </c>
      <c r="L356" s="232">
        <v>28.05</v>
      </c>
      <c r="M356" s="190">
        <v>-15.3</v>
      </c>
      <c r="N356" s="190">
        <v>-4.1500000000000101</v>
      </c>
      <c r="O356" s="190"/>
      <c r="P356" s="233">
        <v>-0.75</v>
      </c>
      <c r="Q356" s="192">
        <v>0.168014375561545</v>
      </c>
      <c r="R356" s="192">
        <v>-0.13746630727762801</v>
      </c>
      <c r="S356" s="192">
        <v>-4.76190476190477E-2</v>
      </c>
      <c r="T356" s="192"/>
      <c r="U356" s="241">
        <v>-7.5187969924812E-3</v>
      </c>
    </row>
    <row r="357" spans="1:21" x14ac:dyDescent="0.25">
      <c r="A357" s="3" t="s">
        <v>96</v>
      </c>
      <c r="B357" s="232"/>
      <c r="C357" s="190"/>
      <c r="D357" s="190"/>
      <c r="E357" s="190"/>
      <c r="F357" s="233"/>
      <c r="G357" s="190"/>
      <c r="H357" s="190"/>
      <c r="I357" s="190"/>
      <c r="J357" s="190"/>
      <c r="K357" s="190"/>
      <c r="L357" s="232"/>
      <c r="M357" s="190"/>
      <c r="N357" s="190"/>
      <c r="O357" s="190"/>
      <c r="P357" s="233"/>
      <c r="Q357" s="192"/>
      <c r="R357" s="192"/>
      <c r="S357" s="192"/>
      <c r="T357" s="192"/>
      <c r="U357" s="241"/>
    </row>
    <row r="358" spans="1:21" x14ac:dyDescent="0.25">
      <c r="A358" s="184">
        <v>43466</v>
      </c>
      <c r="B358" s="232">
        <v>536</v>
      </c>
      <c r="C358" s="190">
        <v>246</v>
      </c>
      <c r="D358" s="190">
        <v>242</v>
      </c>
      <c r="E358" s="190"/>
      <c r="F358" s="233">
        <v>332</v>
      </c>
      <c r="G358" s="190">
        <v>536</v>
      </c>
      <c r="H358" s="190">
        <v>246</v>
      </c>
      <c r="I358" s="190">
        <v>242</v>
      </c>
      <c r="J358" s="190"/>
      <c r="K358" s="190">
        <v>332</v>
      </c>
      <c r="L358" s="232">
        <v>0</v>
      </c>
      <c r="M358" s="190">
        <v>0</v>
      </c>
      <c r="N358" s="190">
        <v>0</v>
      </c>
      <c r="O358" s="190"/>
      <c r="P358" s="233">
        <v>0</v>
      </c>
      <c r="Q358" s="192">
        <v>0</v>
      </c>
      <c r="R358" s="192">
        <v>0</v>
      </c>
      <c r="S358" s="192">
        <v>0</v>
      </c>
      <c r="T358" s="192"/>
      <c r="U358" s="241">
        <v>0</v>
      </c>
    </row>
    <row r="359" spans="1:21" x14ac:dyDescent="0.25">
      <c r="A359" s="184">
        <v>43497</v>
      </c>
      <c r="B359" s="232">
        <v>483</v>
      </c>
      <c r="C359" s="190">
        <v>276</v>
      </c>
      <c r="D359" s="190">
        <v>170</v>
      </c>
      <c r="E359" s="190"/>
      <c r="F359" s="233">
        <v>280</v>
      </c>
      <c r="G359" s="190">
        <v>483</v>
      </c>
      <c r="H359" s="190">
        <v>276</v>
      </c>
      <c r="I359" s="190">
        <v>170</v>
      </c>
      <c r="J359" s="190"/>
      <c r="K359" s="190">
        <v>280</v>
      </c>
      <c r="L359" s="232">
        <v>0</v>
      </c>
      <c r="M359" s="190">
        <v>0</v>
      </c>
      <c r="N359" s="190">
        <v>0</v>
      </c>
      <c r="O359" s="190"/>
      <c r="P359" s="233">
        <v>0</v>
      </c>
      <c r="Q359" s="192">
        <v>0</v>
      </c>
      <c r="R359" s="192">
        <v>0</v>
      </c>
      <c r="S359" s="192">
        <v>0</v>
      </c>
      <c r="T359" s="192"/>
      <c r="U359" s="241">
        <v>0</v>
      </c>
    </row>
    <row r="360" spans="1:21" x14ac:dyDescent="0.25">
      <c r="A360" s="184">
        <v>43525</v>
      </c>
      <c r="B360" s="232">
        <v>531</v>
      </c>
      <c r="C360" s="190">
        <v>294</v>
      </c>
      <c r="D360" s="190">
        <v>191</v>
      </c>
      <c r="E360" s="190"/>
      <c r="F360" s="233">
        <v>267</v>
      </c>
      <c r="G360" s="190">
        <v>531</v>
      </c>
      <c r="H360" s="190">
        <v>294</v>
      </c>
      <c r="I360" s="190">
        <v>191</v>
      </c>
      <c r="J360" s="190"/>
      <c r="K360" s="190">
        <v>267</v>
      </c>
      <c r="L360" s="232">
        <v>0</v>
      </c>
      <c r="M360" s="190">
        <v>0</v>
      </c>
      <c r="N360" s="190">
        <v>0</v>
      </c>
      <c r="O360" s="190"/>
      <c r="P360" s="233">
        <v>0</v>
      </c>
      <c r="Q360" s="192">
        <v>0</v>
      </c>
      <c r="R360" s="192">
        <v>0</v>
      </c>
      <c r="S360" s="192">
        <v>0</v>
      </c>
      <c r="T360" s="192"/>
      <c r="U360" s="241">
        <v>0</v>
      </c>
    </row>
    <row r="361" spans="1:21" x14ac:dyDescent="0.25">
      <c r="A361" s="184">
        <v>43556</v>
      </c>
      <c r="B361" s="232">
        <v>507</v>
      </c>
      <c r="C361" s="190">
        <v>262</v>
      </c>
      <c r="D361" s="190">
        <v>204</v>
      </c>
      <c r="E361" s="190"/>
      <c r="F361" s="233">
        <v>275</v>
      </c>
      <c r="G361" s="190">
        <v>507</v>
      </c>
      <c r="H361" s="190">
        <v>262</v>
      </c>
      <c r="I361" s="190">
        <v>204</v>
      </c>
      <c r="J361" s="190"/>
      <c r="K361" s="190">
        <v>275</v>
      </c>
      <c r="L361" s="232">
        <v>0</v>
      </c>
      <c r="M361" s="190">
        <v>0</v>
      </c>
      <c r="N361" s="190">
        <v>0</v>
      </c>
      <c r="O361" s="190"/>
      <c r="P361" s="233">
        <v>0</v>
      </c>
      <c r="Q361" s="192">
        <v>0</v>
      </c>
      <c r="R361" s="192">
        <v>0</v>
      </c>
      <c r="S361" s="192">
        <v>0</v>
      </c>
      <c r="T361" s="192"/>
      <c r="U361" s="241">
        <v>0</v>
      </c>
    </row>
    <row r="362" spans="1:21" x14ac:dyDescent="0.25">
      <c r="A362" s="184">
        <v>43586</v>
      </c>
      <c r="B362" s="232">
        <v>546</v>
      </c>
      <c r="C362" s="190">
        <v>297</v>
      </c>
      <c r="D362" s="190">
        <v>203</v>
      </c>
      <c r="E362" s="190"/>
      <c r="F362" s="233">
        <v>267</v>
      </c>
      <c r="G362" s="190">
        <v>546</v>
      </c>
      <c r="H362" s="190">
        <v>297</v>
      </c>
      <c r="I362" s="190">
        <v>203</v>
      </c>
      <c r="J362" s="190"/>
      <c r="K362" s="190">
        <v>267</v>
      </c>
      <c r="L362" s="232">
        <v>0</v>
      </c>
      <c r="M362" s="190">
        <v>0</v>
      </c>
      <c r="N362" s="190">
        <v>0</v>
      </c>
      <c r="O362" s="190"/>
      <c r="P362" s="233">
        <v>0</v>
      </c>
      <c r="Q362" s="192">
        <v>0</v>
      </c>
      <c r="R362" s="192">
        <v>0</v>
      </c>
      <c r="S362" s="192">
        <v>0</v>
      </c>
      <c r="T362" s="192"/>
      <c r="U362" s="241">
        <v>0</v>
      </c>
    </row>
    <row r="363" spans="1:21" x14ac:dyDescent="0.25">
      <c r="A363" s="184">
        <v>43617</v>
      </c>
      <c r="B363" s="232">
        <v>523</v>
      </c>
      <c r="C363" s="190">
        <v>259</v>
      </c>
      <c r="D363" s="190">
        <v>184</v>
      </c>
      <c r="E363" s="190"/>
      <c r="F363" s="233">
        <v>256</v>
      </c>
      <c r="G363" s="190">
        <v>523</v>
      </c>
      <c r="H363" s="190">
        <v>259</v>
      </c>
      <c r="I363" s="190">
        <v>184</v>
      </c>
      <c r="J363" s="190"/>
      <c r="K363" s="190">
        <v>256</v>
      </c>
      <c r="L363" s="232">
        <v>0</v>
      </c>
      <c r="M363" s="190">
        <v>0</v>
      </c>
      <c r="N363" s="190">
        <v>0</v>
      </c>
      <c r="O363" s="190"/>
      <c r="P363" s="233">
        <v>0</v>
      </c>
      <c r="Q363" s="192">
        <v>0</v>
      </c>
      <c r="R363" s="192">
        <v>0</v>
      </c>
      <c r="S363" s="192">
        <v>0</v>
      </c>
      <c r="T363" s="192"/>
      <c r="U363" s="241">
        <v>0</v>
      </c>
    </row>
    <row r="364" spans="1:21" x14ac:dyDescent="0.25">
      <c r="A364" s="184">
        <v>43647</v>
      </c>
      <c r="B364" s="232">
        <v>565</v>
      </c>
      <c r="C364" s="190">
        <v>288</v>
      </c>
      <c r="D364" s="190">
        <v>208</v>
      </c>
      <c r="E364" s="190"/>
      <c r="F364" s="233">
        <v>259</v>
      </c>
      <c r="G364" s="190">
        <v>565</v>
      </c>
      <c r="H364" s="190">
        <v>288</v>
      </c>
      <c r="I364" s="190">
        <v>208</v>
      </c>
      <c r="J364" s="190"/>
      <c r="K364" s="190">
        <v>259</v>
      </c>
      <c r="L364" s="232">
        <v>0</v>
      </c>
      <c r="M364" s="190">
        <v>0</v>
      </c>
      <c r="N364" s="190">
        <v>0</v>
      </c>
      <c r="O364" s="190"/>
      <c r="P364" s="233">
        <v>0</v>
      </c>
      <c r="Q364" s="192">
        <v>0</v>
      </c>
      <c r="R364" s="192">
        <v>0</v>
      </c>
      <c r="S364" s="192">
        <v>0</v>
      </c>
      <c r="T364" s="192"/>
      <c r="U364" s="241">
        <v>0</v>
      </c>
    </row>
    <row r="365" spans="1:21" x14ac:dyDescent="0.25">
      <c r="A365" s="184">
        <v>43678</v>
      </c>
      <c r="B365" s="232">
        <v>518</v>
      </c>
      <c r="C365" s="190">
        <v>249</v>
      </c>
      <c r="D365" s="190">
        <v>184</v>
      </c>
      <c r="E365" s="190"/>
      <c r="F365" s="233">
        <v>274</v>
      </c>
      <c r="G365" s="190">
        <v>518</v>
      </c>
      <c r="H365" s="190">
        <v>249</v>
      </c>
      <c r="I365" s="190">
        <v>184</v>
      </c>
      <c r="J365" s="190"/>
      <c r="K365" s="190">
        <v>274</v>
      </c>
      <c r="L365" s="232">
        <v>0</v>
      </c>
      <c r="M365" s="190">
        <v>0</v>
      </c>
      <c r="N365" s="190">
        <v>0</v>
      </c>
      <c r="O365" s="190"/>
      <c r="P365" s="233">
        <v>0</v>
      </c>
      <c r="Q365" s="192">
        <v>0</v>
      </c>
      <c r="R365" s="192">
        <v>0</v>
      </c>
      <c r="S365" s="192">
        <v>0</v>
      </c>
      <c r="T365" s="192"/>
      <c r="U365" s="241">
        <v>0</v>
      </c>
    </row>
    <row r="366" spans="1:21" x14ac:dyDescent="0.25">
      <c r="A366" s="184">
        <v>43709</v>
      </c>
      <c r="B366" s="232">
        <v>541</v>
      </c>
      <c r="C366" s="190">
        <v>291</v>
      </c>
      <c r="D366" s="190">
        <v>214</v>
      </c>
      <c r="E366" s="190"/>
      <c r="F366" s="233">
        <v>294</v>
      </c>
      <c r="G366" s="190">
        <v>541</v>
      </c>
      <c r="H366" s="190">
        <v>291</v>
      </c>
      <c r="I366" s="190">
        <v>214</v>
      </c>
      <c r="J366" s="190"/>
      <c r="K366" s="190">
        <v>294</v>
      </c>
      <c r="L366" s="232">
        <v>0</v>
      </c>
      <c r="M366" s="190">
        <v>0</v>
      </c>
      <c r="N366" s="190">
        <v>0</v>
      </c>
      <c r="O366" s="190"/>
      <c r="P366" s="233">
        <v>0</v>
      </c>
      <c r="Q366" s="192">
        <v>0</v>
      </c>
      <c r="R366" s="192">
        <v>0</v>
      </c>
      <c r="S366" s="192">
        <v>0</v>
      </c>
      <c r="T366" s="192"/>
      <c r="U366" s="241">
        <v>0</v>
      </c>
    </row>
    <row r="367" spans="1:21" x14ac:dyDescent="0.25">
      <c r="A367" s="184">
        <v>43739</v>
      </c>
      <c r="B367" s="232">
        <v>569</v>
      </c>
      <c r="C367" s="190">
        <v>284</v>
      </c>
      <c r="D367" s="190">
        <v>220</v>
      </c>
      <c r="E367" s="190"/>
      <c r="F367" s="233">
        <v>311</v>
      </c>
      <c r="G367" s="190">
        <v>569</v>
      </c>
      <c r="H367" s="190">
        <v>284</v>
      </c>
      <c r="I367" s="190">
        <v>220</v>
      </c>
      <c r="J367" s="190"/>
      <c r="K367" s="190">
        <v>311</v>
      </c>
      <c r="L367" s="232">
        <v>0</v>
      </c>
      <c r="M367" s="190">
        <v>0</v>
      </c>
      <c r="N367" s="190">
        <v>0</v>
      </c>
      <c r="O367" s="190"/>
      <c r="P367" s="233">
        <v>0</v>
      </c>
      <c r="Q367" s="192">
        <v>0</v>
      </c>
      <c r="R367" s="192">
        <v>0</v>
      </c>
      <c r="S367" s="192">
        <v>0</v>
      </c>
      <c r="T367" s="192"/>
      <c r="U367" s="241">
        <v>0</v>
      </c>
    </row>
    <row r="368" spans="1:21" x14ac:dyDescent="0.25">
      <c r="A368" s="184">
        <v>43770</v>
      </c>
      <c r="B368" s="232">
        <v>549</v>
      </c>
      <c r="C368" s="190">
        <v>296</v>
      </c>
      <c r="D368" s="190">
        <v>198</v>
      </c>
      <c r="E368" s="190"/>
      <c r="F368" s="233">
        <v>293</v>
      </c>
      <c r="G368" s="190">
        <v>549</v>
      </c>
      <c r="H368" s="190">
        <v>296</v>
      </c>
      <c r="I368" s="190">
        <v>198</v>
      </c>
      <c r="J368" s="190"/>
      <c r="K368" s="190">
        <v>293</v>
      </c>
      <c r="L368" s="232">
        <v>0</v>
      </c>
      <c r="M368" s="190">
        <v>0</v>
      </c>
      <c r="N368" s="190">
        <v>0</v>
      </c>
      <c r="O368" s="190"/>
      <c r="P368" s="233">
        <v>0</v>
      </c>
      <c r="Q368" s="192">
        <v>0</v>
      </c>
      <c r="R368" s="192">
        <v>0</v>
      </c>
      <c r="S368" s="192">
        <v>0</v>
      </c>
      <c r="T368" s="192"/>
      <c r="U368" s="241">
        <v>0</v>
      </c>
    </row>
    <row r="369" spans="1:21" x14ac:dyDescent="0.25">
      <c r="A369" s="184">
        <v>43800</v>
      </c>
      <c r="B369" s="232">
        <v>489</v>
      </c>
      <c r="C369" s="190">
        <v>225</v>
      </c>
      <c r="D369" s="190">
        <v>186</v>
      </c>
      <c r="E369" s="190"/>
      <c r="F369" s="233">
        <v>279</v>
      </c>
      <c r="G369" s="190">
        <v>489</v>
      </c>
      <c r="H369" s="190">
        <v>225</v>
      </c>
      <c r="I369" s="190">
        <v>186</v>
      </c>
      <c r="J369" s="190"/>
      <c r="K369" s="190">
        <v>279</v>
      </c>
      <c r="L369" s="232">
        <v>0</v>
      </c>
      <c r="M369" s="190">
        <v>0</v>
      </c>
      <c r="N369" s="190">
        <v>0</v>
      </c>
      <c r="O369" s="190"/>
      <c r="P369" s="233">
        <v>0</v>
      </c>
      <c r="Q369" s="192">
        <v>0</v>
      </c>
      <c r="R369" s="192">
        <v>0</v>
      </c>
      <c r="S369" s="192">
        <v>0</v>
      </c>
      <c r="T369" s="192"/>
      <c r="U369" s="241">
        <v>0</v>
      </c>
    </row>
    <row r="370" spans="1:21" x14ac:dyDescent="0.25">
      <c r="A370" s="184">
        <v>43831</v>
      </c>
      <c r="B370" s="232">
        <v>593</v>
      </c>
      <c r="C370" s="190">
        <v>290</v>
      </c>
      <c r="D370" s="190">
        <v>223</v>
      </c>
      <c r="E370" s="190"/>
      <c r="F370" s="233">
        <v>304</v>
      </c>
      <c r="G370" s="190">
        <v>536</v>
      </c>
      <c r="H370" s="190">
        <v>246</v>
      </c>
      <c r="I370" s="190">
        <v>242</v>
      </c>
      <c r="J370" s="190"/>
      <c r="K370" s="190">
        <v>332</v>
      </c>
      <c r="L370" s="232">
        <v>57</v>
      </c>
      <c r="M370" s="190">
        <v>44</v>
      </c>
      <c r="N370" s="190">
        <v>-19</v>
      </c>
      <c r="O370" s="190"/>
      <c r="P370" s="233">
        <v>-28</v>
      </c>
      <c r="Q370" s="192">
        <v>0.10634328358209</v>
      </c>
      <c r="R370" s="192">
        <v>0.17886178861788599</v>
      </c>
      <c r="S370" s="192">
        <v>-7.8512396694214906E-2</v>
      </c>
      <c r="T370" s="192"/>
      <c r="U370" s="241">
        <v>-8.4337349397590397E-2</v>
      </c>
    </row>
    <row r="371" spans="1:21" x14ac:dyDescent="0.25">
      <c r="A371" s="184">
        <v>43862</v>
      </c>
      <c r="B371" s="232">
        <v>512</v>
      </c>
      <c r="C371" s="190">
        <v>241</v>
      </c>
      <c r="D371" s="190">
        <v>213</v>
      </c>
      <c r="E371" s="190"/>
      <c r="F371" s="233">
        <v>263</v>
      </c>
      <c r="G371" s="190">
        <v>483</v>
      </c>
      <c r="H371" s="190">
        <v>276</v>
      </c>
      <c r="I371" s="190">
        <v>170</v>
      </c>
      <c r="J371" s="190"/>
      <c r="K371" s="190">
        <v>280</v>
      </c>
      <c r="L371" s="232">
        <v>29</v>
      </c>
      <c r="M371" s="190">
        <v>-35</v>
      </c>
      <c r="N371" s="190">
        <v>43</v>
      </c>
      <c r="O371" s="190"/>
      <c r="P371" s="233">
        <v>-17</v>
      </c>
      <c r="Q371" s="192">
        <v>6.0041407867494803E-2</v>
      </c>
      <c r="R371" s="192">
        <v>-0.126811594202899</v>
      </c>
      <c r="S371" s="192">
        <v>0.252941176470588</v>
      </c>
      <c r="T371" s="192"/>
      <c r="U371" s="241">
        <v>-6.07142857142857E-2</v>
      </c>
    </row>
    <row r="372" spans="1:21" x14ac:dyDescent="0.25">
      <c r="A372" s="184">
        <v>43891</v>
      </c>
      <c r="B372" s="232">
        <v>464</v>
      </c>
      <c r="C372" s="190">
        <v>288</v>
      </c>
      <c r="D372" s="190">
        <v>213</v>
      </c>
      <c r="E372" s="190"/>
      <c r="F372" s="233">
        <v>356</v>
      </c>
      <c r="G372" s="190">
        <v>556.28571428571399</v>
      </c>
      <c r="H372" s="190">
        <v>308</v>
      </c>
      <c r="I372" s="190">
        <v>200.09523809523799</v>
      </c>
      <c r="J372" s="190"/>
      <c r="K372" s="190">
        <v>279.71428571428601</v>
      </c>
      <c r="L372" s="232">
        <v>-92.285714285714306</v>
      </c>
      <c r="M372" s="190">
        <v>-20</v>
      </c>
      <c r="N372" s="190">
        <v>12.9047619047619</v>
      </c>
      <c r="O372" s="190"/>
      <c r="P372" s="233">
        <v>76.285714285714306</v>
      </c>
      <c r="Q372" s="192">
        <v>-0.16589625064201299</v>
      </c>
      <c r="R372" s="192">
        <v>-6.4935064935064901E-2</v>
      </c>
      <c r="S372" s="192">
        <v>6.4493098524512099E-2</v>
      </c>
      <c r="T372" s="192"/>
      <c r="U372" s="241">
        <v>0.27272727272727298</v>
      </c>
    </row>
    <row r="373" spans="1:21" x14ac:dyDescent="0.25">
      <c r="A373" s="184">
        <v>43922</v>
      </c>
      <c r="B373" s="232">
        <v>433</v>
      </c>
      <c r="C373" s="190">
        <v>217</v>
      </c>
      <c r="D373" s="190">
        <v>170</v>
      </c>
      <c r="E373" s="190"/>
      <c r="F373" s="233">
        <v>297</v>
      </c>
      <c r="G373" s="190">
        <v>507</v>
      </c>
      <c r="H373" s="190">
        <v>262</v>
      </c>
      <c r="I373" s="190">
        <v>204</v>
      </c>
      <c r="J373" s="190"/>
      <c r="K373" s="190">
        <v>275</v>
      </c>
      <c r="L373" s="232">
        <v>-74</v>
      </c>
      <c r="M373" s="190">
        <v>-45</v>
      </c>
      <c r="N373" s="190">
        <v>-34</v>
      </c>
      <c r="O373" s="190"/>
      <c r="P373" s="233">
        <v>22</v>
      </c>
      <c r="Q373" s="192">
        <v>-0.145956607495069</v>
      </c>
      <c r="R373" s="192">
        <v>-0.17175572519084001</v>
      </c>
      <c r="S373" s="192">
        <v>-0.16666666666666699</v>
      </c>
      <c r="T373" s="192"/>
      <c r="U373" s="241">
        <v>0.08</v>
      </c>
    </row>
    <row r="374" spans="1:21" x14ac:dyDescent="0.25">
      <c r="A374" s="184">
        <v>43952</v>
      </c>
      <c r="B374" s="232">
        <v>551</v>
      </c>
      <c r="C374" s="190">
        <v>185</v>
      </c>
      <c r="D374" s="190">
        <v>137</v>
      </c>
      <c r="E374" s="190"/>
      <c r="F374" s="233">
        <v>243</v>
      </c>
      <c r="G374" s="190">
        <v>494</v>
      </c>
      <c r="H374" s="190">
        <v>268.71428571428601</v>
      </c>
      <c r="I374" s="190">
        <v>183.666666666667</v>
      </c>
      <c r="J374" s="190"/>
      <c r="K374" s="190">
        <v>241.57142857142901</v>
      </c>
      <c r="L374" s="232">
        <v>57</v>
      </c>
      <c r="M374" s="190">
        <v>-83.714285714285694</v>
      </c>
      <c r="N374" s="190">
        <v>-46.6666666666667</v>
      </c>
      <c r="O374" s="190"/>
      <c r="P374" s="233">
        <v>1.4285714285714199</v>
      </c>
      <c r="Q374" s="192">
        <v>0.115384615384615</v>
      </c>
      <c r="R374" s="192">
        <v>-0.311536416799575</v>
      </c>
      <c r="S374" s="192">
        <v>-0.25408348457350299</v>
      </c>
      <c r="T374" s="192"/>
      <c r="U374" s="241">
        <v>5.9136605558840396E-3</v>
      </c>
    </row>
    <row r="375" spans="1:21" x14ac:dyDescent="0.25">
      <c r="A375" s="184">
        <v>43983</v>
      </c>
      <c r="B375" s="232">
        <v>628</v>
      </c>
      <c r="C375" s="190">
        <v>193</v>
      </c>
      <c r="D375" s="190">
        <v>182</v>
      </c>
      <c r="E375" s="190"/>
      <c r="F375" s="233">
        <v>267</v>
      </c>
      <c r="G375" s="190">
        <v>575.29999999999995</v>
      </c>
      <c r="H375" s="190">
        <v>284.89999999999998</v>
      </c>
      <c r="I375" s="190">
        <v>202.4</v>
      </c>
      <c r="J375" s="190"/>
      <c r="K375" s="190">
        <v>281.60000000000002</v>
      </c>
      <c r="L375" s="232">
        <v>52.699999999999903</v>
      </c>
      <c r="M375" s="190">
        <v>-91.9</v>
      </c>
      <c r="N375" s="190">
        <v>-20.399999999999999</v>
      </c>
      <c r="O375" s="190"/>
      <c r="P375" s="233">
        <v>-14.6</v>
      </c>
      <c r="Q375" s="192">
        <v>9.1604380323309406E-2</v>
      </c>
      <c r="R375" s="192">
        <v>-0.32256932256932302</v>
      </c>
      <c r="S375" s="192">
        <v>-0.100790513833992</v>
      </c>
      <c r="T375" s="192"/>
      <c r="U375" s="241">
        <v>-5.1846590909091002E-2</v>
      </c>
    </row>
    <row r="376" spans="1:21" x14ac:dyDescent="0.25">
      <c r="A376" s="184">
        <v>44013</v>
      </c>
      <c r="B376" s="232">
        <v>638</v>
      </c>
      <c r="C376" s="190">
        <v>208</v>
      </c>
      <c r="D376" s="190">
        <v>198</v>
      </c>
      <c r="E376" s="190"/>
      <c r="F376" s="233">
        <v>264</v>
      </c>
      <c r="G376" s="190">
        <v>565</v>
      </c>
      <c r="H376" s="190">
        <v>288</v>
      </c>
      <c r="I376" s="190">
        <v>208</v>
      </c>
      <c r="J376" s="190"/>
      <c r="K376" s="190">
        <v>259</v>
      </c>
      <c r="L376" s="232">
        <v>73</v>
      </c>
      <c r="M376" s="190">
        <v>-80</v>
      </c>
      <c r="N376" s="190">
        <v>-10</v>
      </c>
      <c r="O376" s="190"/>
      <c r="P376" s="233">
        <v>5</v>
      </c>
      <c r="Q376" s="192">
        <v>0.129203539823009</v>
      </c>
      <c r="R376" s="192">
        <v>-0.27777777777777801</v>
      </c>
      <c r="S376" s="192">
        <v>-4.80769230769231E-2</v>
      </c>
      <c r="T376" s="192"/>
      <c r="U376" s="241">
        <v>1.9305019305019301E-2</v>
      </c>
    </row>
    <row r="377" spans="1:21" x14ac:dyDescent="0.25">
      <c r="A377" s="184">
        <v>44044</v>
      </c>
      <c r="B377" s="232">
        <v>570</v>
      </c>
      <c r="C377" s="190">
        <v>231</v>
      </c>
      <c r="D377" s="190">
        <v>184</v>
      </c>
      <c r="E377" s="190"/>
      <c r="F377" s="233">
        <v>288</v>
      </c>
      <c r="G377" s="190">
        <v>493.33333333333297</v>
      </c>
      <c r="H377" s="190">
        <v>237.142857142857</v>
      </c>
      <c r="I377" s="190">
        <v>175.23809523809501</v>
      </c>
      <c r="J377" s="190"/>
      <c r="K377" s="190">
        <v>260.95238095238102</v>
      </c>
      <c r="L377" s="232">
        <v>76.6666666666667</v>
      </c>
      <c r="M377" s="190">
        <v>-6.1428571428571397</v>
      </c>
      <c r="N377" s="190">
        <v>8.7619047619047592</v>
      </c>
      <c r="O377" s="190"/>
      <c r="P377" s="233">
        <v>27.047619047619001</v>
      </c>
      <c r="Q377" s="192">
        <v>0.15540540540540501</v>
      </c>
      <c r="R377" s="192">
        <v>-2.5903614457831299E-2</v>
      </c>
      <c r="S377" s="192">
        <v>0.05</v>
      </c>
      <c r="T377" s="192"/>
      <c r="U377" s="241">
        <v>0.103649635036496</v>
      </c>
    </row>
    <row r="378" spans="1:21" x14ac:dyDescent="0.25">
      <c r="A378" s="184">
        <v>44075</v>
      </c>
      <c r="B378" s="232">
        <v>623</v>
      </c>
      <c r="C378" s="190">
        <v>233</v>
      </c>
      <c r="D378" s="190">
        <v>246</v>
      </c>
      <c r="E378" s="190"/>
      <c r="F378" s="233">
        <v>310</v>
      </c>
      <c r="G378" s="190">
        <v>566.76190476190504</v>
      </c>
      <c r="H378" s="190">
        <v>304.857142857143</v>
      </c>
      <c r="I378" s="190">
        <v>224.19047619047601</v>
      </c>
      <c r="J378" s="190"/>
      <c r="K378" s="190">
        <v>308</v>
      </c>
      <c r="L378" s="232">
        <v>56.238095238095198</v>
      </c>
      <c r="M378" s="190">
        <v>-71.857142857142904</v>
      </c>
      <c r="N378" s="190">
        <v>21.8095238095238</v>
      </c>
      <c r="O378" s="190"/>
      <c r="P378" s="233">
        <v>2</v>
      </c>
      <c r="Q378" s="192">
        <v>9.9227020668795102E-2</v>
      </c>
      <c r="R378" s="192">
        <v>-0.23570759137769501</v>
      </c>
      <c r="S378" s="192">
        <v>9.7281223449447701E-2</v>
      </c>
      <c r="T378" s="192"/>
      <c r="U378" s="241">
        <v>6.4935064935064896E-3</v>
      </c>
    </row>
    <row r="379" spans="1:21" x14ac:dyDescent="0.25">
      <c r="A379" s="184">
        <v>44105</v>
      </c>
      <c r="B379" s="232">
        <v>626</v>
      </c>
      <c r="C379" s="190">
        <v>279</v>
      </c>
      <c r="D379" s="190">
        <v>216</v>
      </c>
      <c r="E379" s="190"/>
      <c r="F379" s="233">
        <v>306</v>
      </c>
      <c r="G379" s="190">
        <v>544.26086956521704</v>
      </c>
      <c r="H379" s="190">
        <v>271.65217391304299</v>
      </c>
      <c r="I379" s="190">
        <v>210.434782608696</v>
      </c>
      <c r="J379" s="190"/>
      <c r="K379" s="190">
        <v>297.47826086956502</v>
      </c>
      <c r="L379" s="232">
        <v>81.739130434782595</v>
      </c>
      <c r="M379" s="190">
        <v>7.3478260869565002</v>
      </c>
      <c r="N379" s="190">
        <v>5.5652173913043397</v>
      </c>
      <c r="O379" s="190"/>
      <c r="P379" s="233">
        <v>8.5217391304347494</v>
      </c>
      <c r="Q379" s="192">
        <v>0.150183735420994</v>
      </c>
      <c r="R379" s="192">
        <v>2.7048655569782299E-2</v>
      </c>
      <c r="S379" s="192">
        <v>2.6446280991735498E-2</v>
      </c>
      <c r="T379" s="192"/>
      <c r="U379" s="241">
        <v>2.8646594562993202E-2</v>
      </c>
    </row>
    <row r="380" spans="1:21" x14ac:dyDescent="0.25">
      <c r="A380" s="184">
        <v>44136</v>
      </c>
      <c r="B380" s="232">
        <v>551</v>
      </c>
      <c r="C380" s="190">
        <v>231</v>
      </c>
      <c r="D380" s="190">
        <v>206</v>
      </c>
      <c r="E380" s="190"/>
      <c r="F380" s="233">
        <v>337</v>
      </c>
      <c r="G380" s="190">
        <v>549</v>
      </c>
      <c r="H380" s="190">
        <v>296</v>
      </c>
      <c r="I380" s="190">
        <v>198</v>
      </c>
      <c r="J380" s="190"/>
      <c r="K380" s="190">
        <v>293</v>
      </c>
      <c r="L380" s="232">
        <v>2</v>
      </c>
      <c r="M380" s="190">
        <v>-65</v>
      </c>
      <c r="N380" s="190">
        <v>8</v>
      </c>
      <c r="O380" s="190"/>
      <c r="P380" s="233">
        <v>44</v>
      </c>
      <c r="Q380" s="192">
        <v>3.6429872495446301E-3</v>
      </c>
      <c r="R380" s="192">
        <v>-0.21959459459459499</v>
      </c>
      <c r="S380" s="192">
        <v>4.0404040404040401E-2</v>
      </c>
      <c r="T380" s="192"/>
      <c r="U380" s="241">
        <v>0.150170648464164</v>
      </c>
    </row>
    <row r="381" spans="1:21" x14ac:dyDescent="0.25">
      <c r="A381" s="184">
        <v>44166</v>
      </c>
      <c r="B381" s="232">
        <v>566</v>
      </c>
      <c r="C381" s="190">
        <v>232</v>
      </c>
      <c r="D381" s="190">
        <v>247</v>
      </c>
      <c r="E381" s="190"/>
      <c r="F381" s="233">
        <v>302</v>
      </c>
      <c r="G381" s="190">
        <v>513.45000000000005</v>
      </c>
      <c r="H381" s="190">
        <v>236.25</v>
      </c>
      <c r="I381" s="190">
        <v>195.3</v>
      </c>
      <c r="J381" s="190"/>
      <c r="K381" s="190">
        <v>292.95</v>
      </c>
      <c r="L381" s="232">
        <v>52.55</v>
      </c>
      <c r="M381" s="190">
        <v>-4.25</v>
      </c>
      <c r="N381" s="190">
        <v>51.7</v>
      </c>
      <c r="O381" s="190"/>
      <c r="P381" s="233">
        <v>9.0500000000000096</v>
      </c>
      <c r="Q381" s="192">
        <v>0.102346869218035</v>
      </c>
      <c r="R381" s="192">
        <v>-1.7989417989418E-2</v>
      </c>
      <c r="S381" s="192">
        <v>0.26472094214029701</v>
      </c>
      <c r="T381" s="192"/>
      <c r="U381" s="241">
        <v>3.08926437958696E-2</v>
      </c>
    </row>
    <row r="382" spans="1:21" x14ac:dyDescent="0.25">
      <c r="A382" s="3" t="s">
        <v>97</v>
      </c>
      <c r="B382" s="232"/>
      <c r="C382" s="190"/>
      <c r="D382" s="190"/>
      <c r="E382" s="190"/>
      <c r="F382" s="233"/>
      <c r="G382" s="190"/>
      <c r="H382" s="190"/>
      <c r="I382" s="190"/>
      <c r="J382" s="190"/>
      <c r="K382" s="190"/>
      <c r="L382" s="232"/>
      <c r="M382" s="190"/>
      <c r="N382" s="190"/>
      <c r="O382" s="190"/>
      <c r="P382" s="233"/>
      <c r="Q382" s="192"/>
      <c r="R382" s="192"/>
      <c r="S382" s="192"/>
      <c r="T382" s="192"/>
      <c r="U382" s="241"/>
    </row>
    <row r="383" spans="1:21" x14ac:dyDescent="0.25">
      <c r="A383" s="184">
        <v>43466</v>
      </c>
      <c r="B383" s="232">
        <v>339</v>
      </c>
      <c r="C383" s="190">
        <v>610</v>
      </c>
      <c r="D383" s="190">
        <v>283</v>
      </c>
      <c r="E383" s="190"/>
      <c r="F383" s="233">
        <v>697</v>
      </c>
      <c r="G383" s="190">
        <v>339</v>
      </c>
      <c r="H383" s="190">
        <v>610</v>
      </c>
      <c r="I383" s="190">
        <v>283</v>
      </c>
      <c r="J383" s="190"/>
      <c r="K383" s="190">
        <v>697</v>
      </c>
      <c r="L383" s="232">
        <v>0</v>
      </c>
      <c r="M383" s="190">
        <v>0</v>
      </c>
      <c r="N383" s="190">
        <v>0</v>
      </c>
      <c r="O383" s="190"/>
      <c r="P383" s="233">
        <v>0</v>
      </c>
      <c r="Q383" s="192">
        <v>0</v>
      </c>
      <c r="R383" s="192">
        <v>0</v>
      </c>
      <c r="S383" s="192">
        <v>0</v>
      </c>
      <c r="T383" s="192"/>
      <c r="U383" s="241">
        <v>0</v>
      </c>
    </row>
    <row r="384" spans="1:21" x14ac:dyDescent="0.25">
      <c r="A384" s="184">
        <v>43497</v>
      </c>
      <c r="B384" s="232">
        <v>294</v>
      </c>
      <c r="C384" s="190">
        <v>479</v>
      </c>
      <c r="D384" s="190">
        <v>226</v>
      </c>
      <c r="E384" s="190"/>
      <c r="F384" s="233">
        <v>703</v>
      </c>
      <c r="G384" s="190">
        <v>294</v>
      </c>
      <c r="H384" s="190">
        <v>479</v>
      </c>
      <c r="I384" s="190">
        <v>226</v>
      </c>
      <c r="J384" s="190"/>
      <c r="K384" s="190">
        <v>703</v>
      </c>
      <c r="L384" s="232">
        <v>0</v>
      </c>
      <c r="M384" s="190">
        <v>0</v>
      </c>
      <c r="N384" s="190">
        <v>0</v>
      </c>
      <c r="O384" s="190"/>
      <c r="P384" s="233">
        <v>0</v>
      </c>
      <c r="Q384" s="192">
        <v>0</v>
      </c>
      <c r="R384" s="192">
        <v>0</v>
      </c>
      <c r="S384" s="192">
        <v>0</v>
      </c>
      <c r="T384" s="192"/>
      <c r="U384" s="241">
        <v>0</v>
      </c>
    </row>
    <row r="385" spans="1:21" x14ac:dyDescent="0.25">
      <c r="A385" s="184">
        <v>43525</v>
      </c>
      <c r="B385" s="232">
        <v>288</v>
      </c>
      <c r="C385" s="190">
        <v>553</v>
      </c>
      <c r="D385" s="190">
        <v>269</v>
      </c>
      <c r="E385" s="190"/>
      <c r="F385" s="233">
        <v>674</v>
      </c>
      <c r="G385" s="190">
        <v>288</v>
      </c>
      <c r="H385" s="190">
        <v>553</v>
      </c>
      <c r="I385" s="190">
        <v>269</v>
      </c>
      <c r="J385" s="190"/>
      <c r="K385" s="190">
        <v>674</v>
      </c>
      <c r="L385" s="232">
        <v>0</v>
      </c>
      <c r="M385" s="190">
        <v>0</v>
      </c>
      <c r="N385" s="190">
        <v>0</v>
      </c>
      <c r="O385" s="190"/>
      <c r="P385" s="233">
        <v>0</v>
      </c>
      <c r="Q385" s="192">
        <v>0</v>
      </c>
      <c r="R385" s="192">
        <v>0</v>
      </c>
      <c r="S385" s="192">
        <v>0</v>
      </c>
      <c r="T385" s="192"/>
      <c r="U385" s="241">
        <v>0</v>
      </c>
    </row>
    <row r="386" spans="1:21" x14ac:dyDescent="0.25">
      <c r="A386" s="184">
        <v>43556</v>
      </c>
      <c r="B386" s="232">
        <v>321</v>
      </c>
      <c r="C386" s="190">
        <v>506</v>
      </c>
      <c r="D386" s="190">
        <v>282</v>
      </c>
      <c r="E386" s="190"/>
      <c r="F386" s="233">
        <v>663</v>
      </c>
      <c r="G386" s="190">
        <v>321</v>
      </c>
      <c r="H386" s="190">
        <v>506</v>
      </c>
      <c r="I386" s="190">
        <v>282</v>
      </c>
      <c r="J386" s="190"/>
      <c r="K386" s="190">
        <v>663</v>
      </c>
      <c r="L386" s="232">
        <v>0</v>
      </c>
      <c r="M386" s="190">
        <v>0</v>
      </c>
      <c r="N386" s="190">
        <v>0</v>
      </c>
      <c r="O386" s="190"/>
      <c r="P386" s="233">
        <v>0</v>
      </c>
      <c r="Q386" s="192">
        <v>0</v>
      </c>
      <c r="R386" s="192">
        <v>0</v>
      </c>
      <c r="S386" s="192">
        <v>0</v>
      </c>
      <c r="T386" s="192"/>
      <c r="U386" s="241">
        <v>0</v>
      </c>
    </row>
    <row r="387" spans="1:21" x14ac:dyDescent="0.25">
      <c r="A387" s="184">
        <v>43586</v>
      </c>
      <c r="B387" s="232">
        <v>313</v>
      </c>
      <c r="C387" s="190">
        <v>536</v>
      </c>
      <c r="D387" s="190">
        <v>277</v>
      </c>
      <c r="E387" s="190"/>
      <c r="F387" s="233">
        <v>713</v>
      </c>
      <c r="G387" s="190">
        <v>313</v>
      </c>
      <c r="H387" s="190">
        <v>536</v>
      </c>
      <c r="I387" s="190">
        <v>277</v>
      </c>
      <c r="J387" s="190"/>
      <c r="K387" s="190">
        <v>713</v>
      </c>
      <c r="L387" s="232">
        <v>0</v>
      </c>
      <c r="M387" s="190">
        <v>0</v>
      </c>
      <c r="N387" s="190">
        <v>0</v>
      </c>
      <c r="O387" s="190"/>
      <c r="P387" s="233">
        <v>0</v>
      </c>
      <c r="Q387" s="192">
        <v>0</v>
      </c>
      <c r="R387" s="192">
        <v>0</v>
      </c>
      <c r="S387" s="192">
        <v>0</v>
      </c>
      <c r="T387" s="192"/>
      <c r="U387" s="241">
        <v>0</v>
      </c>
    </row>
    <row r="388" spans="1:21" x14ac:dyDescent="0.25">
      <c r="A388" s="184">
        <v>43617</v>
      </c>
      <c r="B388" s="232">
        <v>304</v>
      </c>
      <c r="C388" s="190">
        <v>526</v>
      </c>
      <c r="D388" s="190">
        <v>257</v>
      </c>
      <c r="E388" s="190"/>
      <c r="F388" s="233">
        <v>671</v>
      </c>
      <c r="G388" s="190">
        <v>304</v>
      </c>
      <c r="H388" s="190">
        <v>526</v>
      </c>
      <c r="I388" s="190">
        <v>257</v>
      </c>
      <c r="J388" s="190"/>
      <c r="K388" s="190">
        <v>671</v>
      </c>
      <c r="L388" s="232">
        <v>0</v>
      </c>
      <c r="M388" s="190">
        <v>0</v>
      </c>
      <c r="N388" s="190">
        <v>0</v>
      </c>
      <c r="O388" s="190"/>
      <c r="P388" s="233">
        <v>0</v>
      </c>
      <c r="Q388" s="192">
        <v>0</v>
      </c>
      <c r="R388" s="192">
        <v>0</v>
      </c>
      <c r="S388" s="192">
        <v>0</v>
      </c>
      <c r="T388" s="192"/>
      <c r="U388" s="241">
        <v>0</v>
      </c>
    </row>
    <row r="389" spans="1:21" x14ac:dyDescent="0.25">
      <c r="A389" s="184">
        <v>43647</v>
      </c>
      <c r="B389" s="232">
        <v>401</v>
      </c>
      <c r="C389" s="190">
        <v>551</v>
      </c>
      <c r="D389" s="190">
        <v>287</v>
      </c>
      <c r="E389" s="190"/>
      <c r="F389" s="233">
        <v>741</v>
      </c>
      <c r="G389" s="190">
        <v>401</v>
      </c>
      <c r="H389" s="190">
        <v>551</v>
      </c>
      <c r="I389" s="190">
        <v>287</v>
      </c>
      <c r="J389" s="190"/>
      <c r="K389" s="190">
        <v>741</v>
      </c>
      <c r="L389" s="232">
        <v>0</v>
      </c>
      <c r="M389" s="190">
        <v>0</v>
      </c>
      <c r="N389" s="190">
        <v>0</v>
      </c>
      <c r="O389" s="190"/>
      <c r="P389" s="233">
        <v>0</v>
      </c>
      <c r="Q389" s="192">
        <v>0</v>
      </c>
      <c r="R389" s="192">
        <v>0</v>
      </c>
      <c r="S389" s="192">
        <v>0</v>
      </c>
      <c r="T389" s="192"/>
      <c r="U389" s="241">
        <v>0</v>
      </c>
    </row>
    <row r="390" spans="1:21" x14ac:dyDescent="0.25">
      <c r="A390" s="184">
        <v>43678</v>
      </c>
      <c r="B390" s="232">
        <v>323</v>
      </c>
      <c r="C390" s="190">
        <v>523</v>
      </c>
      <c r="D390" s="190">
        <v>263</v>
      </c>
      <c r="E390" s="190"/>
      <c r="F390" s="233">
        <v>663</v>
      </c>
      <c r="G390" s="190">
        <v>323</v>
      </c>
      <c r="H390" s="190">
        <v>523</v>
      </c>
      <c r="I390" s="190">
        <v>263</v>
      </c>
      <c r="J390" s="190"/>
      <c r="K390" s="190">
        <v>663</v>
      </c>
      <c r="L390" s="232">
        <v>0</v>
      </c>
      <c r="M390" s="190">
        <v>0</v>
      </c>
      <c r="N390" s="190">
        <v>0</v>
      </c>
      <c r="O390" s="190"/>
      <c r="P390" s="233">
        <v>0</v>
      </c>
      <c r="Q390" s="192">
        <v>0</v>
      </c>
      <c r="R390" s="192">
        <v>0</v>
      </c>
      <c r="S390" s="192">
        <v>0</v>
      </c>
      <c r="T390" s="192"/>
      <c r="U390" s="241">
        <v>0</v>
      </c>
    </row>
    <row r="391" spans="1:21" x14ac:dyDescent="0.25">
      <c r="A391" s="184">
        <v>43709</v>
      </c>
      <c r="B391" s="232">
        <v>308</v>
      </c>
      <c r="C391" s="190">
        <v>508</v>
      </c>
      <c r="D391" s="190">
        <v>263</v>
      </c>
      <c r="E391" s="190"/>
      <c r="F391" s="233">
        <v>619</v>
      </c>
      <c r="G391" s="190">
        <v>308</v>
      </c>
      <c r="H391" s="190">
        <v>508</v>
      </c>
      <c r="I391" s="190">
        <v>263</v>
      </c>
      <c r="J391" s="190"/>
      <c r="K391" s="190">
        <v>619</v>
      </c>
      <c r="L391" s="232">
        <v>0</v>
      </c>
      <c r="M391" s="190">
        <v>0</v>
      </c>
      <c r="N391" s="190">
        <v>0</v>
      </c>
      <c r="O391" s="190"/>
      <c r="P391" s="233">
        <v>0</v>
      </c>
      <c r="Q391" s="192">
        <v>0</v>
      </c>
      <c r="R391" s="192">
        <v>0</v>
      </c>
      <c r="S391" s="192">
        <v>0</v>
      </c>
      <c r="T391" s="192"/>
      <c r="U391" s="241">
        <v>0</v>
      </c>
    </row>
    <row r="392" spans="1:21" x14ac:dyDescent="0.25">
      <c r="A392" s="184">
        <v>43739</v>
      </c>
      <c r="B392" s="232">
        <v>350</v>
      </c>
      <c r="C392" s="190">
        <v>594</v>
      </c>
      <c r="D392" s="190">
        <v>296</v>
      </c>
      <c r="E392" s="190"/>
      <c r="F392" s="233">
        <v>715</v>
      </c>
      <c r="G392" s="190">
        <v>350</v>
      </c>
      <c r="H392" s="190">
        <v>594</v>
      </c>
      <c r="I392" s="190">
        <v>296</v>
      </c>
      <c r="J392" s="190"/>
      <c r="K392" s="190">
        <v>715</v>
      </c>
      <c r="L392" s="232">
        <v>0</v>
      </c>
      <c r="M392" s="190">
        <v>0</v>
      </c>
      <c r="N392" s="190">
        <v>0</v>
      </c>
      <c r="O392" s="190"/>
      <c r="P392" s="233">
        <v>0</v>
      </c>
      <c r="Q392" s="192">
        <v>0</v>
      </c>
      <c r="R392" s="192">
        <v>0</v>
      </c>
      <c r="S392" s="192">
        <v>0</v>
      </c>
      <c r="T392" s="192"/>
      <c r="U392" s="241">
        <v>0</v>
      </c>
    </row>
    <row r="393" spans="1:21" x14ac:dyDescent="0.25">
      <c r="A393" s="184">
        <v>43770</v>
      </c>
      <c r="B393" s="232">
        <v>312</v>
      </c>
      <c r="C393" s="190">
        <v>495</v>
      </c>
      <c r="D393" s="190">
        <v>277</v>
      </c>
      <c r="E393" s="190"/>
      <c r="F393" s="233">
        <v>606</v>
      </c>
      <c r="G393" s="190">
        <v>312</v>
      </c>
      <c r="H393" s="190">
        <v>495</v>
      </c>
      <c r="I393" s="190">
        <v>277</v>
      </c>
      <c r="J393" s="190"/>
      <c r="K393" s="190">
        <v>606</v>
      </c>
      <c r="L393" s="232">
        <v>0</v>
      </c>
      <c r="M393" s="190">
        <v>0</v>
      </c>
      <c r="N393" s="190">
        <v>0</v>
      </c>
      <c r="O393" s="190"/>
      <c r="P393" s="233">
        <v>0</v>
      </c>
      <c r="Q393" s="192">
        <v>0</v>
      </c>
      <c r="R393" s="192">
        <v>0</v>
      </c>
      <c r="S393" s="192">
        <v>0</v>
      </c>
      <c r="T393" s="192"/>
      <c r="U393" s="241">
        <v>0</v>
      </c>
    </row>
    <row r="394" spans="1:21" x14ac:dyDescent="0.25">
      <c r="A394" s="184">
        <v>43800</v>
      </c>
      <c r="B394" s="232">
        <v>317</v>
      </c>
      <c r="C394" s="190">
        <v>499</v>
      </c>
      <c r="D394" s="190">
        <v>312</v>
      </c>
      <c r="E394" s="190"/>
      <c r="F394" s="233">
        <v>631</v>
      </c>
      <c r="G394" s="190">
        <v>317</v>
      </c>
      <c r="H394" s="190">
        <v>499</v>
      </c>
      <c r="I394" s="190">
        <v>312</v>
      </c>
      <c r="J394" s="190"/>
      <c r="K394" s="190">
        <v>631</v>
      </c>
      <c r="L394" s="232">
        <v>0</v>
      </c>
      <c r="M394" s="190">
        <v>0</v>
      </c>
      <c r="N394" s="190">
        <v>0</v>
      </c>
      <c r="O394" s="190"/>
      <c r="P394" s="233">
        <v>0</v>
      </c>
      <c r="Q394" s="192">
        <v>0</v>
      </c>
      <c r="R394" s="192">
        <v>0</v>
      </c>
      <c r="S394" s="192">
        <v>0</v>
      </c>
      <c r="T394" s="192"/>
      <c r="U394" s="241">
        <v>0</v>
      </c>
    </row>
    <row r="395" spans="1:21" x14ac:dyDescent="0.25">
      <c r="A395" s="184">
        <v>43831</v>
      </c>
      <c r="B395" s="232">
        <v>347</v>
      </c>
      <c r="C395" s="190">
        <v>514</v>
      </c>
      <c r="D395" s="190">
        <v>295</v>
      </c>
      <c r="E395" s="190"/>
      <c r="F395" s="233">
        <v>706</v>
      </c>
      <c r="G395" s="190">
        <v>339</v>
      </c>
      <c r="H395" s="190">
        <v>610</v>
      </c>
      <c r="I395" s="190">
        <v>283</v>
      </c>
      <c r="J395" s="190"/>
      <c r="K395" s="190">
        <v>697</v>
      </c>
      <c r="L395" s="232">
        <v>8</v>
      </c>
      <c r="M395" s="190">
        <v>-96</v>
      </c>
      <c r="N395" s="190">
        <v>12</v>
      </c>
      <c r="O395" s="190"/>
      <c r="P395" s="233">
        <v>9</v>
      </c>
      <c r="Q395" s="192">
        <v>2.3598820058997001E-2</v>
      </c>
      <c r="R395" s="192">
        <v>-0.15737704918032799</v>
      </c>
      <c r="S395" s="192">
        <v>4.2402826855123699E-2</v>
      </c>
      <c r="T395" s="192"/>
      <c r="U395" s="241">
        <v>1.29124820659971E-2</v>
      </c>
    </row>
    <row r="396" spans="1:21" x14ac:dyDescent="0.25">
      <c r="A396" s="184">
        <v>43862</v>
      </c>
      <c r="B396" s="232">
        <v>294</v>
      </c>
      <c r="C396" s="190">
        <v>488</v>
      </c>
      <c r="D396" s="190">
        <v>262</v>
      </c>
      <c r="E396" s="190"/>
      <c r="F396" s="233">
        <v>674</v>
      </c>
      <c r="G396" s="190">
        <v>294</v>
      </c>
      <c r="H396" s="190">
        <v>479</v>
      </c>
      <c r="I396" s="190">
        <v>226</v>
      </c>
      <c r="J396" s="190"/>
      <c r="K396" s="190">
        <v>703</v>
      </c>
      <c r="L396" s="232">
        <v>0</v>
      </c>
      <c r="M396" s="190">
        <v>9</v>
      </c>
      <c r="N396" s="190">
        <v>36</v>
      </c>
      <c r="O396" s="190"/>
      <c r="P396" s="233">
        <v>-29</v>
      </c>
      <c r="Q396" s="192">
        <v>0</v>
      </c>
      <c r="R396" s="192">
        <v>1.87891440501044E-2</v>
      </c>
      <c r="S396" s="192">
        <v>0.15929203539823</v>
      </c>
      <c r="T396" s="192"/>
      <c r="U396" s="241">
        <v>-4.1251778093883397E-2</v>
      </c>
    </row>
    <row r="397" spans="1:21" x14ac:dyDescent="0.25">
      <c r="A397" s="184">
        <v>43891</v>
      </c>
      <c r="B397" s="232">
        <v>318</v>
      </c>
      <c r="C397" s="190">
        <v>537</v>
      </c>
      <c r="D397" s="190">
        <v>262</v>
      </c>
      <c r="E397" s="190"/>
      <c r="F397" s="233">
        <v>780</v>
      </c>
      <c r="G397" s="190">
        <v>301.71428571428601</v>
      </c>
      <c r="H397" s="190">
        <v>579.33333333333303</v>
      </c>
      <c r="I397" s="190">
        <v>281.80952380952402</v>
      </c>
      <c r="J397" s="190"/>
      <c r="K397" s="190">
        <v>706.09523809523796</v>
      </c>
      <c r="L397" s="232">
        <v>16.285714285714299</v>
      </c>
      <c r="M397" s="190">
        <v>-42.3333333333334</v>
      </c>
      <c r="N397" s="190">
        <v>-19.8095238095238</v>
      </c>
      <c r="O397" s="190"/>
      <c r="P397" s="233">
        <v>73.904761904761799</v>
      </c>
      <c r="Q397" s="192">
        <v>5.39772727272727E-2</v>
      </c>
      <c r="R397" s="192">
        <v>-7.3072497123130103E-2</v>
      </c>
      <c r="S397" s="192">
        <v>-7.0294018249408494E-2</v>
      </c>
      <c r="T397" s="192"/>
      <c r="U397" s="241">
        <v>0.104666846506609</v>
      </c>
    </row>
    <row r="398" spans="1:21" x14ac:dyDescent="0.25">
      <c r="A398" s="184">
        <v>43922</v>
      </c>
      <c r="B398" s="232">
        <v>255</v>
      </c>
      <c r="C398" s="190">
        <v>328</v>
      </c>
      <c r="D398" s="190">
        <v>197</v>
      </c>
      <c r="E398" s="190"/>
      <c r="F398" s="233">
        <v>544</v>
      </c>
      <c r="G398" s="190">
        <v>321</v>
      </c>
      <c r="H398" s="190">
        <v>506</v>
      </c>
      <c r="I398" s="190">
        <v>282</v>
      </c>
      <c r="J398" s="190"/>
      <c r="K398" s="190">
        <v>663</v>
      </c>
      <c r="L398" s="232">
        <v>-66</v>
      </c>
      <c r="M398" s="190">
        <v>-178</v>
      </c>
      <c r="N398" s="190">
        <v>-85</v>
      </c>
      <c r="O398" s="190"/>
      <c r="P398" s="233">
        <v>-119</v>
      </c>
      <c r="Q398" s="192">
        <v>-0.20560747663551401</v>
      </c>
      <c r="R398" s="192">
        <v>-0.35177865612648201</v>
      </c>
      <c r="S398" s="192">
        <v>-0.30141843971631199</v>
      </c>
      <c r="T398" s="192"/>
      <c r="U398" s="241">
        <v>-0.17948717948717899</v>
      </c>
    </row>
    <row r="399" spans="1:21" x14ac:dyDescent="0.25">
      <c r="A399" s="184">
        <v>43952</v>
      </c>
      <c r="B399" s="232">
        <v>276</v>
      </c>
      <c r="C399" s="190">
        <v>242</v>
      </c>
      <c r="D399" s="190">
        <v>178</v>
      </c>
      <c r="E399" s="190"/>
      <c r="F399" s="233">
        <v>477</v>
      </c>
      <c r="G399" s="190">
        <v>283.19047619047598</v>
      </c>
      <c r="H399" s="190">
        <v>484.95238095238102</v>
      </c>
      <c r="I399" s="190">
        <v>250.61904761904799</v>
      </c>
      <c r="J399" s="190"/>
      <c r="K399" s="190">
        <v>645.09523809523796</v>
      </c>
      <c r="L399" s="232">
        <v>-7.1904761904761996</v>
      </c>
      <c r="M399" s="190">
        <v>-242.95238095238099</v>
      </c>
      <c r="N399" s="190">
        <v>-72.619047619047606</v>
      </c>
      <c r="O399" s="190"/>
      <c r="P399" s="233">
        <v>-168.09523809523799</v>
      </c>
      <c r="Q399" s="192">
        <v>-2.53909534218934E-2</v>
      </c>
      <c r="R399" s="192">
        <v>-0.50098193244304801</v>
      </c>
      <c r="S399" s="192">
        <v>-0.28975869276078298</v>
      </c>
      <c r="T399" s="192"/>
      <c r="U399" s="241">
        <v>-0.26057429689230099</v>
      </c>
    </row>
    <row r="400" spans="1:21" x14ac:dyDescent="0.25">
      <c r="A400" s="184">
        <v>43983</v>
      </c>
      <c r="B400" s="232">
        <v>347</v>
      </c>
      <c r="C400" s="190">
        <v>309</v>
      </c>
      <c r="D400" s="190">
        <v>210</v>
      </c>
      <c r="E400" s="190"/>
      <c r="F400" s="233">
        <v>529</v>
      </c>
      <c r="G400" s="190">
        <v>334.4</v>
      </c>
      <c r="H400" s="190">
        <v>578.6</v>
      </c>
      <c r="I400" s="190">
        <v>282.7</v>
      </c>
      <c r="J400" s="190"/>
      <c r="K400" s="190">
        <v>738.1</v>
      </c>
      <c r="L400" s="232">
        <v>12.6</v>
      </c>
      <c r="M400" s="190">
        <v>-269.60000000000002</v>
      </c>
      <c r="N400" s="190">
        <v>-72.7</v>
      </c>
      <c r="O400" s="190"/>
      <c r="P400" s="233">
        <v>-209.1</v>
      </c>
      <c r="Q400" s="192">
        <v>3.76794258373205E-2</v>
      </c>
      <c r="R400" s="192">
        <v>-0.46595229865191801</v>
      </c>
      <c r="S400" s="192">
        <v>-0.25716307039264302</v>
      </c>
      <c r="T400" s="192"/>
      <c r="U400" s="241">
        <v>-0.28329494648421599</v>
      </c>
    </row>
    <row r="401" spans="1:21" x14ac:dyDescent="0.25">
      <c r="A401" s="184">
        <v>44013</v>
      </c>
      <c r="B401" s="232">
        <v>372</v>
      </c>
      <c r="C401" s="190">
        <v>410</v>
      </c>
      <c r="D401" s="190">
        <v>258</v>
      </c>
      <c r="E401" s="190"/>
      <c r="F401" s="233">
        <v>616</v>
      </c>
      <c r="G401" s="190">
        <v>401</v>
      </c>
      <c r="H401" s="190">
        <v>551</v>
      </c>
      <c r="I401" s="190">
        <v>287</v>
      </c>
      <c r="J401" s="190"/>
      <c r="K401" s="190">
        <v>741</v>
      </c>
      <c r="L401" s="232">
        <v>-29</v>
      </c>
      <c r="M401" s="190">
        <v>-141</v>
      </c>
      <c r="N401" s="190">
        <v>-29</v>
      </c>
      <c r="O401" s="190"/>
      <c r="P401" s="233">
        <v>-125</v>
      </c>
      <c r="Q401" s="192">
        <v>-7.2319201995012503E-2</v>
      </c>
      <c r="R401" s="192">
        <v>-0.25589836660617099</v>
      </c>
      <c r="S401" s="192">
        <v>-0.101045296167247</v>
      </c>
      <c r="T401" s="192"/>
      <c r="U401" s="241">
        <v>-0.168690958164642</v>
      </c>
    </row>
    <row r="402" spans="1:21" x14ac:dyDescent="0.25">
      <c r="A402" s="184">
        <v>44044</v>
      </c>
      <c r="B402" s="232">
        <v>329</v>
      </c>
      <c r="C402" s="190">
        <v>448</v>
      </c>
      <c r="D402" s="190">
        <v>213</v>
      </c>
      <c r="E402" s="190"/>
      <c r="F402" s="233">
        <v>568</v>
      </c>
      <c r="G402" s="190">
        <v>307.61904761904799</v>
      </c>
      <c r="H402" s="190">
        <v>498.09523809523802</v>
      </c>
      <c r="I402" s="190">
        <v>250.47619047619</v>
      </c>
      <c r="J402" s="190"/>
      <c r="K402" s="190">
        <v>631.42857142857099</v>
      </c>
      <c r="L402" s="232">
        <v>21.380952380952401</v>
      </c>
      <c r="M402" s="190">
        <v>-50.095238095238102</v>
      </c>
      <c r="N402" s="190">
        <v>-37.476190476190503</v>
      </c>
      <c r="O402" s="190"/>
      <c r="P402" s="233">
        <v>-63.428571428571402</v>
      </c>
      <c r="Q402" s="192">
        <v>6.9504643962848403E-2</v>
      </c>
      <c r="R402" s="192">
        <v>-0.10057361376673001</v>
      </c>
      <c r="S402" s="192">
        <v>-0.14961977186311801</v>
      </c>
      <c r="T402" s="192"/>
      <c r="U402" s="241">
        <v>-0.100452488687783</v>
      </c>
    </row>
    <row r="403" spans="1:21" x14ac:dyDescent="0.25">
      <c r="A403" s="184">
        <v>44075</v>
      </c>
      <c r="B403" s="232">
        <v>377</v>
      </c>
      <c r="C403" s="190">
        <v>470</v>
      </c>
      <c r="D403" s="190">
        <v>331</v>
      </c>
      <c r="E403" s="190"/>
      <c r="F403" s="233">
        <v>633</v>
      </c>
      <c r="G403" s="190">
        <v>322.66666666666703</v>
      </c>
      <c r="H403" s="190">
        <v>532.19047619047603</v>
      </c>
      <c r="I403" s="190">
        <v>275.52380952380997</v>
      </c>
      <c r="J403" s="190"/>
      <c r="K403" s="190">
        <v>648.47619047619003</v>
      </c>
      <c r="L403" s="232">
        <v>54.3333333333333</v>
      </c>
      <c r="M403" s="190">
        <v>-62.190476190476303</v>
      </c>
      <c r="N403" s="190">
        <v>55.476190476190503</v>
      </c>
      <c r="O403" s="190"/>
      <c r="P403" s="233">
        <v>-15.476190476190499</v>
      </c>
      <c r="Q403" s="192">
        <v>0.168388429752066</v>
      </c>
      <c r="R403" s="192">
        <v>-0.116857551896922</v>
      </c>
      <c r="S403" s="192">
        <v>0.201348081576218</v>
      </c>
      <c r="T403" s="192"/>
      <c r="U403" s="241">
        <v>-2.3865472169187801E-2</v>
      </c>
    </row>
    <row r="404" spans="1:21" x14ac:dyDescent="0.25">
      <c r="A404" s="184">
        <v>44105</v>
      </c>
      <c r="B404" s="232">
        <v>332</v>
      </c>
      <c r="C404" s="190">
        <v>455</v>
      </c>
      <c r="D404" s="190">
        <v>339</v>
      </c>
      <c r="E404" s="190"/>
      <c r="F404" s="233">
        <v>668</v>
      </c>
      <c r="G404" s="190">
        <v>334.78260869565202</v>
      </c>
      <c r="H404" s="190">
        <v>568.17391304347802</v>
      </c>
      <c r="I404" s="190">
        <v>283.13043478260897</v>
      </c>
      <c r="J404" s="190"/>
      <c r="K404" s="190">
        <v>683.91304347826099</v>
      </c>
      <c r="L404" s="232">
        <v>-2.7826086956521898</v>
      </c>
      <c r="M404" s="190">
        <v>-113.173913043478</v>
      </c>
      <c r="N404" s="190">
        <v>55.869565217391298</v>
      </c>
      <c r="O404" s="190"/>
      <c r="P404" s="233">
        <v>-15.913043478260899</v>
      </c>
      <c r="Q404" s="192">
        <v>-8.3116883116883498E-3</v>
      </c>
      <c r="R404" s="192">
        <v>-0.19918885827976701</v>
      </c>
      <c r="S404" s="192">
        <v>0.19732800982800999</v>
      </c>
      <c r="T404" s="192"/>
      <c r="U404" s="241">
        <v>-2.32676414494596E-2</v>
      </c>
    </row>
    <row r="405" spans="1:21" x14ac:dyDescent="0.25">
      <c r="A405" s="184">
        <v>44136</v>
      </c>
      <c r="B405" s="232">
        <v>330</v>
      </c>
      <c r="C405" s="190">
        <v>443</v>
      </c>
      <c r="D405" s="190">
        <v>348</v>
      </c>
      <c r="E405" s="190"/>
      <c r="F405" s="233">
        <v>613</v>
      </c>
      <c r="G405" s="190">
        <v>312</v>
      </c>
      <c r="H405" s="190">
        <v>495</v>
      </c>
      <c r="I405" s="190">
        <v>277</v>
      </c>
      <c r="J405" s="190"/>
      <c r="K405" s="190">
        <v>606</v>
      </c>
      <c r="L405" s="232">
        <v>18</v>
      </c>
      <c r="M405" s="190">
        <v>-52</v>
      </c>
      <c r="N405" s="190">
        <v>71</v>
      </c>
      <c r="O405" s="190"/>
      <c r="P405" s="233">
        <v>7</v>
      </c>
      <c r="Q405" s="192">
        <v>5.7692307692307702E-2</v>
      </c>
      <c r="R405" s="192">
        <v>-0.10505050505050501</v>
      </c>
      <c r="S405" s="192">
        <v>0.25631768953068601</v>
      </c>
      <c r="T405" s="192"/>
      <c r="U405" s="241">
        <v>1.1551155115511601E-2</v>
      </c>
    </row>
    <row r="406" spans="1:21" x14ac:dyDescent="0.25">
      <c r="A406" s="184">
        <v>44166</v>
      </c>
      <c r="B406" s="234">
        <v>324</v>
      </c>
      <c r="C406" s="235">
        <v>438</v>
      </c>
      <c r="D406" s="235">
        <v>357</v>
      </c>
      <c r="E406" s="235"/>
      <c r="F406" s="236">
        <v>721</v>
      </c>
      <c r="G406" s="235">
        <v>332.85</v>
      </c>
      <c r="H406" s="235">
        <v>523.95000000000005</v>
      </c>
      <c r="I406" s="235">
        <v>327.60000000000002</v>
      </c>
      <c r="J406" s="235"/>
      <c r="K406" s="235">
        <v>662.55</v>
      </c>
      <c r="L406" s="234">
        <v>-8.8500000000000192</v>
      </c>
      <c r="M406" s="235">
        <v>-85.95</v>
      </c>
      <c r="N406" s="235">
        <v>29.4</v>
      </c>
      <c r="O406" s="235"/>
      <c r="P406" s="236">
        <v>58.449999999999903</v>
      </c>
      <c r="Q406" s="242">
        <v>-2.6588553402433601E-2</v>
      </c>
      <c r="R406" s="242">
        <v>-0.16404237045519601</v>
      </c>
      <c r="S406" s="242">
        <v>8.9743589743589702E-2</v>
      </c>
      <c r="T406" s="242"/>
      <c r="U406" s="243">
        <v>8.8219756999471599E-2</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F4B0-224A-49C3-87B8-B2A5C5E43EBF}">
  <sheetPr>
    <tabColor theme="7"/>
  </sheetPr>
  <dimension ref="B1:AK63"/>
  <sheetViews>
    <sheetView showGridLines="0" tabSelected="1" zoomScale="85" zoomScaleNormal="85" workbookViewId="0">
      <selection activeCell="P13" sqref="P13"/>
    </sheetView>
  </sheetViews>
  <sheetFormatPr defaultRowHeight="15" x14ac:dyDescent="0.25"/>
  <cols>
    <col min="2" max="2" width="31.140625" customWidth="1"/>
    <col min="3" max="3" width="24" bestFit="1" customWidth="1"/>
    <col min="4" max="23" width="11.28515625" customWidth="1"/>
    <col min="24" max="25" width="11.140625" customWidth="1"/>
    <col min="26" max="26" width="18.85546875" bestFit="1" customWidth="1"/>
    <col min="27" max="27" width="17.42578125" bestFit="1" customWidth="1"/>
    <col min="28" max="28" width="18.85546875" bestFit="1" customWidth="1"/>
    <col min="29" max="29" width="17.7109375" bestFit="1" customWidth="1"/>
    <col min="30" max="30" width="29.7109375" bestFit="1" customWidth="1"/>
    <col min="31" max="35" width="18.85546875" bestFit="1" customWidth="1"/>
    <col min="36" max="36" width="17.42578125" bestFit="1" customWidth="1"/>
    <col min="37" max="38" width="18.85546875" bestFit="1" customWidth="1"/>
    <col min="39" max="39" width="17.7109375" bestFit="1" customWidth="1"/>
    <col min="40" max="40" width="26.28515625" bestFit="1" customWidth="1"/>
    <col min="41" max="41" width="39.28515625" bestFit="1" customWidth="1"/>
    <col min="42" max="42" width="22.140625" bestFit="1" customWidth="1"/>
    <col min="43" max="43" width="31" bestFit="1" customWidth="1"/>
  </cols>
  <sheetData>
    <row r="1" spans="2:24" ht="30" customHeight="1" x14ac:dyDescent="0.35">
      <c r="B1" s="218" t="s">
        <v>140</v>
      </c>
    </row>
    <row r="2" spans="2:24" ht="14.25" customHeight="1" x14ac:dyDescent="0.25">
      <c r="B2" s="211" t="s">
        <v>141</v>
      </c>
    </row>
    <row r="3" spans="2:24" ht="14.25" customHeight="1" x14ac:dyDescent="0.25"/>
    <row r="4" spans="2:24" ht="15.75" x14ac:dyDescent="0.25">
      <c r="B4" s="5" t="s">
        <v>138</v>
      </c>
      <c r="C4" s="210" t="s">
        <v>78</v>
      </c>
      <c r="D4" s="211" t="s">
        <v>82</v>
      </c>
    </row>
    <row r="6" spans="2:24" ht="15.75" x14ac:dyDescent="0.25">
      <c r="C6" s="211"/>
      <c r="D6" s="210" t="s">
        <v>79</v>
      </c>
      <c r="E6" s="211"/>
      <c r="F6" s="211"/>
      <c r="G6" s="211"/>
      <c r="H6" s="211"/>
      <c r="I6" s="211"/>
      <c r="J6" s="211"/>
      <c r="K6" s="211"/>
      <c r="L6" s="211"/>
      <c r="M6" s="211"/>
      <c r="N6" s="211"/>
      <c r="O6" s="211"/>
      <c r="P6" s="211"/>
      <c r="Q6" s="211"/>
      <c r="R6" s="211"/>
      <c r="S6" s="211"/>
      <c r="T6" s="211"/>
      <c r="U6" s="211"/>
      <c r="V6" s="211"/>
      <c r="W6" s="211"/>
    </row>
    <row r="7" spans="2:24" ht="15.75" x14ac:dyDescent="0.25">
      <c r="C7" s="211"/>
      <c r="D7" s="245" t="s">
        <v>135</v>
      </c>
      <c r="E7" s="246"/>
      <c r="F7" s="246"/>
      <c r="G7" s="246"/>
      <c r="H7" s="247"/>
      <c r="I7" s="257" t="s">
        <v>134</v>
      </c>
      <c r="J7" s="257"/>
      <c r="K7" s="257"/>
      <c r="L7" s="257"/>
      <c r="M7" s="258"/>
      <c r="N7" s="257" t="s">
        <v>136</v>
      </c>
      <c r="O7" s="257"/>
      <c r="P7" s="257"/>
      <c r="Q7" s="257"/>
      <c r="R7" s="258"/>
      <c r="S7" s="259" t="s">
        <v>137</v>
      </c>
      <c r="T7" s="260"/>
      <c r="U7" s="260"/>
      <c r="V7" s="260"/>
      <c r="W7" s="261"/>
    </row>
    <row r="8" spans="2:24" ht="45" x14ac:dyDescent="0.25">
      <c r="C8" s="210" t="s">
        <v>105</v>
      </c>
      <c r="D8" s="213" t="s">
        <v>46</v>
      </c>
      <c r="E8" s="213" t="s">
        <v>47</v>
      </c>
      <c r="F8" s="213" t="s">
        <v>48</v>
      </c>
      <c r="G8" s="213" t="s">
        <v>49</v>
      </c>
      <c r="H8" s="213" t="s">
        <v>50</v>
      </c>
      <c r="I8" s="213" t="s">
        <v>46</v>
      </c>
      <c r="J8" s="213" t="s">
        <v>47</v>
      </c>
      <c r="K8" s="213" t="s">
        <v>48</v>
      </c>
      <c r="L8" s="213" t="s">
        <v>49</v>
      </c>
      <c r="M8" s="213" t="s">
        <v>50</v>
      </c>
      <c r="N8" s="213" t="s">
        <v>46</v>
      </c>
      <c r="O8" s="213" t="s">
        <v>47</v>
      </c>
      <c r="P8" s="213" t="s">
        <v>48</v>
      </c>
      <c r="Q8" s="213" t="s">
        <v>49</v>
      </c>
      <c r="R8" s="213" t="s">
        <v>50</v>
      </c>
      <c r="S8" s="256" t="s">
        <v>46</v>
      </c>
      <c r="T8" s="256" t="s">
        <v>47</v>
      </c>
      <c r="U8" s="256" t="s">
        <v>48</v>
      </c>
      <c r="V8" s="256" t="s">
        <v>49</v>
      </c>
      <c r="W8" s="256" t="s">
        <v>50</v>
      </c>
      <c r="X8" s="216" t="s">
        <v>139</v>
      </c>
    </row>
    <row r="9" spans="2:24" ht="15.75" x14ac:dyDescent="0.25">
      <c r="C9" s="205" t="s">
        <v>81</v>
      </c>
      <c r="D9" s="248">
        <v>37635.973602484461</v>
      </c>
      <c r="E9" s="249">
        <v>46040.451138716366</v>
      </c>
      <c r="F9" s="249">
        <v>27200.297826086957</v>
      </c>
      <c r="G9" s="249">
        <v>13923.011904761908</v>
      </c>
      <c r="H9" s="250">
        <v>90975.316149068312</v>
      </c>
      <c r="I9" s="270">
        <v>39335</v>
      </c>
      <c r="J9" s="270">
        <v>33341</v>
      </c>
      <c r="K9" s="270">
        <v>24811</v>
      </c>
      <c r="L9" s="270">
        <v>6691</v>
      </c>
      <c r="M9" s="271">
        <v>77561</v>
      </c>
      <c r="N9" s="270">
        <v>1699.0263975155276</v>
      </c>
      <c r="O9" s="270">
        <v>-12699.451138716358</v>
      </c>
      <c r="P9" s="270">
        <v>-2389.2978260869559</v>
      </c>
      <c r="Q9" s="270">
        <v>-7232.0119047619091</v>
      </c>
      <c r="R9" s="271">
        <v>-13414.316149068321</v>
      </c>
      <c r="S9" s="262">
        <f>N9/D9</f>
        <v>4.5143681294413755E-2</v>
      </c>
      <c r="T9" s="263">
        <f t="shared" ref="T9:W9" si="0">O9/E9</f>
        <v>-0.27583246524787258</v>
      </c>
      <c r="U9" s="263">
        <f t="shared" si="0"/>
        <v>-8.7840870028836782E-2</v>
      </c>
      <c r="V9" s="263">
        <f t="shared" si="0"/>
        <v>-0.51942869504323541</v>
      </c>
      <c r="W9" s="264">
        <f t="shared" si="0"/>
        <v>-0.14745006356546417</v>
      </c>
      <c r="X9" s="217">
        <f>SUM(N9:R9)</f>
        <v>-34036.050621118018</v>
      </c>
    </row>
    <row r="10" spans="2:24" ht="15.75" x14ac:dyDescent="0.25">
      <c r="C10" s="205" t="s">
        <v>84</v>
      </c>
      <c r="D10" s="251">
        <v>273.02380952380963</v>
      </c>
      <c r="E10" s="212">
        <v>658.17929606625262</v>
      </c>
      <c r="F10" s="212">
        <v>512.41345755693578</v>
      </c>
      <c r="G10" s="212"/>
      <c r="H10" s="252">
        <v>606.26428571428573</v>
      </c>
      <c r="I10" s="272">
        <v>256</v>
      </c>
      <c r="J10" s="272">
        <v>442</v>
      </c>
      <c r="K10" s="272">
        <v>485</v>
      </c>
      <c r="L10" s="272"/>
      <c r="M10" s="273">
        <v>633</v>
      </c>
      <c r="N10" s="272">
        <v>-17.023809523809533</v>
      </c>
      <c r="O10" s="272">
        <v>-216.17929606625262</v>
      </c>
      <c r="P10" s="272">
        <v>-27.4134575569358</v>
      </c>
      <c r="Q10" s="272"/>
      <c r="R10" s="273">
        <v>26.73571428571428</v>
      </c>
      <c r="S10" s="265">
        <f t="shared" ref="S10:S24" si="1">N10/D10</f>
        <v>-6.2352838580273837E-2</v>
      </c>
      <c r="T10" s="215">
        <f t="shared" ref="T10:T24" si="2">O10/E10</f>
        <v>-0.3284504653341328</v>
      </c>
      <c r="U10" s="215">
        <f t="shared" ref="U10:U24" si="3">P10/F10</f>
        <v>-5.3498707250267348E-2</v>
      </c>
      <c r="V10" s="215"/>
      <c r="W10" s="266">
        <f t="shared" ref="W10:W24" si="4">R10/H10</f>
        <v>4.4099108121163556E-2</v>
      </c>
      <c r="X10" s="217">
        <f t="shared" ref="X10:X24" si="5">SUM(N10:R10)</f>
        <v>-233.88084886128365</v>
      </c>
    </row>
    <row r="11" spans="2:24" ht="15.75" x14ac:dyDescent="0.25">
      <c r="C11" s="205" t="s">
        <v>85</v>
      </c>
      <c r="D11" s="251">
        <v>1425.1507246376809</v>
      </c>
      <c r="E11" s="212">
        <v>670.11563146997923</v>
      </c>
      <c r="F11" s="212">
        <v>1230.2386128364378</v>
      </c>
      <c r="G11" s="212"/>
      <c r="H11" s="252">
        <v>77.146169772256769</v>
      </c>
      <c r="I11" s="272">
        <v>1579</v>
      </c>
      <c r="J11" s="272">
        <v>478</v>
      </c>
      <c r="K11" s="272">
        <v>1095</v>
      </c>
      <c r="L11" s="272"/>
      <c r="M11" s="273">
        <v>70</v>
      </c>
      <c r="N11" s="272">
        <v>153.84927536231885</v>
      </c>
      <c r="O11" s="272">
        <v>-192.11563146997932</v>
      </c>
      <c r="P11" s="272">
        <v>-135.2386128364389</v>
      </c>
      <c r="Q11" s="272"/>
      <c r="R11" s="273">
        <v>-7.1461697722567292</v>
      </c>
      <c r="S11" s="265">
        <f t="shared" si="1"/>
        <v>0.10795298539488325</v>
      </c>
      <c r="T11" s="215">
        <f t="shared" si="2"/>
        <v>-0.28669027022776739</v>
      </c>
      <c r="U11" s="215">
        <f t="shared" si="3"/>
        <v>-0.10992876619652897</v>
      </c>
      <c r="V11" s="215"/>
      <c r="W11" s="266">
        <f t="shared" si="4"/>
        <v>-9.2631556347553476E-2</v>
      </c>
      <c r="X11" s="217">
        <f t="shared" si="5"/>
        <v>-180.65113871635612</v>
      </c>
    </row>
    <row r="12" spans="2:24" ht="15.75" x14ac:dyDescent="0.25">
      <c r="C12" s="205" t="s">
        <v>86</v>
      </c>
      <c r="D12" s="251">
        <v>1073.6183229813662</v>
      </c>
      <c r="E12" s="212">
        <v>1971.8603519668738</v>
      </c>
      <c r="F12" s="212">
        <v>1378.2316770186333</v>
      </c>
      <c r="G12" s="212">
        <v>10212.12173913042</v>
      </c>
      <c r="H12" s="252">
        <v>17282.763354037259</v>
      </c>
      <c r="I12" s="272">
        <v>982</v>
      </c>
      <c r="J12" s="272">
        <v>1797</v>
      </c>
      <c r="K12" s="272">
        <v>1051</v>
      </c>
      <c r="L12" s="272">
        <v>4105</v>
      </c>
      <c r="M12" s="273">
        <v>16759</v>
      </c>
      <c r="N12" s="272">
        <v>-91.618322981366546</v>
      </c>
      <c r="O12" s="272">
        <v>-174.86035196687368</v>
      </c>
      <c r="P12" s="272">
        <v>-327.23167701863309</v>
      </c>
      <c r="Q12" s="272">
        <v>-6107.1217391304335</v>
      </c>
      <c r="R12" s="273">
        <v>-523.76335403726716</v>
      </c>
      <c r="S12" s="265">
        <f t="shared" si="1"/>
        <v>-8.5336027729993089E-2</v>
      </c>
      <c r="T12" s="215">
        <f t="shared" si="2"/>
        <v>-8.8677857837374502E-2</v>
      </c>
      <c r="U12" s="215">
        <f t="shared" si="3"/>
        <v>-0.23742864314836745</v>
      </c>
      <c r="V12" s="215">
        <f>Q12/G12</f>
        <v>-0.59802672697578574</v>
      </c>
      <c r="W12" s="266">
        <f t="shared" si="4"/>
        <v>-3.0305532935212924E-2</v>
      </c>
      <c r="X12" s="217">
        <f t="shared" si="5"/>
        <v>-7224.5954451345742</v>
      </c>
    </row>
    <row r="13" spans="2:24" ht="15.75" x14ac:dyDescent="0.25">
      <c r="C13" s="205" t="s">
        <v>87</v>
      </c>
      <c r="D13" s="251">
        <v>5209.4257763975147</v>
      </c>
      <c r="E13" s="212">
        <v>5185.4316770186333</v>
      </c>
      <c r="F13" s="212">
        <v>2964.4799171842651</v>
      </c>
      <c r="G13" s="212">
        <v>3058.7976190476193</v>
      </c>
      <c r="H13" s="252">
        <v>10523.753726708079</v>
      </c>
      <c r="I13" s="272">
        <v>5535</v>
      </c>
      <c r="J13" s="272">
        <v>3434</v>
      </c>
      <c r="K13" s="272">
        <v>2639</v>
      </c>
      <c r="L13" s="272">
        <v>2075</v>
      </c>
      <c r="M13" s="273">
        <v>9261</v>
      </c>
      <c r="N13" s="272">
        <v>325.57422360248484</v>
      </c>
      <c r="O13" s="272">
        <v>-1751.4316770186331</v>
      </c>
      <c r="P13" s="272">
        <v>-325.47991718426522</v>
      </c>
      <c r="Q13" s="272">
        <v>-983.79761904761904</v>
      </c>
      <c r="R13" s="273">
        <v>-1262.7537267080747</v>
      </c>
      <c r="S13" s="265">
        <f t="shared" si="1"/>
        <v>6.2497142214324793E-2</v>
      </c>
      <c r="T13" s="215">
        <f t="shared" si="2"/>
        <v>-0.33776005279961951</v>
      </c>
      <c r="U13" s="215">
        <f t="shared" si="3"/>
        <v>-0.10979326096882921</v>
      </c>
      <c r="V13" s="215">
        <f>Q13/G13</f>
        <v>-0.32162886910901028</v>
      </c>
      <c r="W13" s="266">
        <f t="shared" si="4"/>
        <v>-0.11999080931581958</v>
      </c>
      <c r="X13" s="217">
        <f t="shared" si="5"/>
        <v>-3997.8887163561071</v>
      </c>
    </row>
    <row r="14" spans="2:24" ht="15.75" x14ac:dyDescent="0.25">
      <c r="C14" s="205" t="s">
        <v>88</v>
      </c>
      <c r="D14" s="251">
        <v>206.97225672877849</v>
      </c>
      <c r="E14" s="212">
        <v>965.4325051759829</v>
      </c>
      <c r="F14" s="212">
        <v>408.72122153209108</v>
      </c>
      <c r="G14" s="212"/>
      <c r="H14" s="252">
        <v>656.05621118012425</v>
      </c>
      <c r="I14" s="272">
        <v>179</v>
      </c>
      <c r="J14" s="272">
        <v>717</v>
      </c>
      <c r="K14" s="272">
        <v>407</v>
      </c>
      <c r="L14" s="272"/>
      <c r="M14" s="273">
        <v>598</v>
      </c>
      <c r="N14" s="272">
        <v>-27.972256728778479</v>
      </c>
      <c r="O14" s="272">
        <v>-248.43250517598332</v>
      </c>
      <c r="P14" s="272">
        <v>-1.7212215320911142</v>
      </c>
      <c r="Q14" s="272"/>
      <c r="R14" s="273">
        <v>-58.056211180124251</v>
      </c>
      <c r="S14" s="265">
        <f t="shared" si="1"/>
        <v>-0.13514978853148424</v>
      </c>
      <c r="T14" s="215">
        <f t="shared" si="2"/>
        <v>-0.25732767836597553</v>
      </c>
      <c r="U14" s="215">
        <f t="shared" si="3"/>
        <v>-4.2112360244939495E-3</v>
      </c>
      <c r="V14" s="215"/>
      <c r="W14" s="266">
        <f t="shared" si="4"/>
        <v>-8.8492739175034751E-2</v>
      </c>
      <c r="X14" s="217">
        <f t="shared" si="5"/>
        <v>-336.1821946169772</v>
      </c>
    </row>
    <row r="15" spans="2:24" ht="15.75" x14ac:dyDescent="0.25">
      <c r="C15" s="205" t="s">
        <v>89</v>
      </c>
      <c r="D15" s="251">
        <v>1890.2341614906832</v>
      </c>
      <c r="E15" s="212">
        <v>2809.484265010351</v>
      </c>
      <c r="F15" s="212">
        <v>1374.1681159420291</v>
      </c>
      <c r="G15" s="212">
        <v>652.09254658385089</v>
      </c>
      <c r="H15" s="252">
        <v>5874.7618012422354</v>
      </c>
      <c r="I15" s="272">
        <v>1798</v>
      </c>
      <c r="J15" s="272">
        <v>2184</v>
      </c>
      <c r="K15" s="272">
        <v>1409</v>
      </c>
      <c r="L15" s="272">
        <v>511</v>
      </c>
      <c r="M15" s="273">
        <v>5551</v>
      </c>
      <c r="N15" s="272">
        <v>-92.234161490683206</v>
      </c>
      <c r="O15" s="272">
        <v>-625.48426501035169</v>
      </c>
      <c r="P15" s="272">
        <v>34.831884057970896</v>
      </c>
      <c r="Q15" s="272">
        <v>-141.09254658385086</v>
      </c>
      <c r="R15" s="273">
        <v>-323.76180124223561</v>
      </c>
      <c r="S15" s="265">
        <f t="shared" si="1"/>
        <v>-4.879509817870669E-2</v>
      </c>
      <c r="T15" s="215">
        <f t="shared" si="2"/>
        <v>-0.222633126228969</v>
      </c>
      <c r="U15" s="215">
        <f t="shared" si="3"/>
        <v>2.534761478881549E-2</v>
      </c>
      <c r="V15" s="215">
        <f>Q15/G15</f>
        <v>-0.21636889935791981</v>
      </c>
      <c r="W15" s="266">
        <f t="shared" si="4"/>
        <v>-5.511062613190125E-2</v>
      </c>
      <c r="X15" s="217">
        <f t="shared" si="5"/>
        <v>-1147.7408902691504</v>
      </c>
    </row>
    <row r="16" spans="2:24" ht="15.75" x14ac:dyDescent="0.25">
      <c r="C16" s="205" t="s">
        <v>90</v>
      </c>
      <c r="D16" s="251">
        <v>4575.7895445134582</v>
      </c>
      <c r="E16" s="212">
        <v>5139.6942028985513</v>
      </c>
      <c r="F16" s="212">
        <v>2524.8389233954449</v>
      </c>
      <c r="G16" s="212"/>
      <c r="H16" s="252">
        <v>5165.5436853002066</v>
      </c>
      <c r="I16" s="272">
        <v>4673</v>
      </c>
      <c r="J16" s="272">
        <v>3629</v>
      </c>
      <c r="K16" s="272">
        <v>2489</v>
      </c>
      <c r="L16" s="272"/>
      <c r="M16" s="273">
        <v>4626</v>
      </c>
      <c r="N16" s="272">
        <v>97.210455486542372</v>
      </c>
      <c r="O16" s="272">
        <v>-1510.6942028985509</v>
      </c>
      <c r="P16" s="272">
        <v>-35.838923395445192</v>
      </c>
      <c r="Q16" s="272"/>
      <c r="R16" s="273">
        <v>-539.54368530020713</v>
      </c>
      <c r="S16" s="265">
        <f t="shared" si="1"/>
        <v>2.1244520653949509E-2</v>
      </c>
      <c r="T16" s="215">
        <f t="shared" si="2"/>
        <v>-0.29392686476300262</v>
      </c>
      <c r="U16" s="215">
        <f t="shared" si="3"/>
        <v>-1.4194538536045864E-2</v>
      </c>
      <c r="V16" s="215"/>
      <c r="W16" s="266">
        <f t="shared" si="4"/>
        <v>-0.10445051250570353</v>
      </c>
      <c r="X16" s="217">
        <f t="shared" si="5"/>
        <v>-1988.866356107661</v>
      </c>
    </row>
    <row r="17" spans="3:37" ht="15.75" x14ac:dyDescent="0.25">
      <c r="C17" s="205" t="s">
        <v>91</v>
      </c>
      <c r="D17" s="251">
        <v>560.52370600414065</v>
      </c>
      <c r="E17" s="212">
        <v>1511.1471014492759</v>
      </c>
      <c r="F17" s="212">
        <v>1140.006418219461</v>
      </c>
      <c r="G17" s="212"/>
      <c r="H17" s="252">
        <v>4071.0013457556934</v>
      </c>
      <c r="I17" s="272">
        <v>617</v>
      </c>
      <c r="J17" s="272">
        <v>1145</v>
      </c>
      <c r="K17" s="272">
        <v>922</v>
      </c>
      <c r="L17" s="272"/>
      <c r="M17" s="273">
        <v>3755</v>
      </c>
      <c r="N17" s="272">
        <v>56.476293995859223</v>
      </c>
      <c r="O17" s="272">
        <v>-366.1471014492754</v>
      </c>
      <c r="P17" s="272">
        <v>-218.00641821946164</v>
      </c>
      <c r="Q17" s="272"/>
      <c r="R17" s="273">
        <v>-316.00134575569371</v>
      </c>
      <c r="S17" s="265">
        <f t="shared" si="1"/>
        <v>0.10075629878077276</v>
      </c>
      <c r="T17" s="215">
        <f t="shared" si="2"/>
        <v>-0.24229745806885347</v>
      </c>
      <c r="U17" s="215">
        <f t="shared" si="3"/>
        <v>-0.19123262354957507</v>
      </c>
      <c r="V17" s="215"/>
      <c r="W17" s="266">
        <f t="shared" si="4"/>
        <v>-7.7622510757739599E-2</v>
      </c>
      <c r="X17" s="217">
        <f t="shared" si="5"/>
        <v>-843.67857142857144</v>
      </c>
    </row>
    <row r="18" spans="3:37" ht="15.75" x14ac:dyDescent="0.25">
      <c r="C18" s="205" t="s">
        <v>92</v>
      </c>
      <c r="D18" s="251">
        <v>8619.25</v>
      </c>
      <c r="E18" s="212">
        <v>6029.0917184264999</v>
      </c>
      <c r="F18" s="212">
        <v>5651.2555900621119</v>
      </c>
      <c r="G18" s="212"/>
      <c r="H18" s="252">
        <v>7663.5893374741199</v>
      </c>
      <c r="I18" s="272">
        <v>9440</v>
      </c>
      <c r="J18" s="272">
        <v>4875</v>
      </c>
      <c r="K18" s="272">
        <v>5627</v>
      </c>
      <c r="L18" s="272"/>
      <c r="M18" s="273">
        <v>5834</v>
      </c>
      <c r="N18" s="272">
        <v>820.74999999999989</v>
      </c>
      <c r="O18" s="272">
        <v>-1154.0917184265008</v>
      </c>
      <c r="P18" s="272">
        <v>-24.255590062111992</v>
      </c>
      <c r="Q18" s="272"/>
      <c r="R18" s="273">
        <v>-1829.5893374741199</v>
      </c>
      <c r="S18" s="265">
        <f t="shared" si="1"/>
        <v>9.5222902224671502E-2</v>
      </c>
      <c r="T18" s="215">
        <f t="shared" si="2"/>
        <v>-0.19142049454966675</v>
      </c>
      <c r="U18" s="215">
        <f t="shared" si="3"/>
        <v>-4.2920709699922465E-3</v>
      </c>
      <c r="V18" s="215"/>
      <c r="W18" s="266">
        <f t="shared" si="4"/>
        <v>-0.23873791469065633</v>
      </c>
      <c r="X18" s="217">
        <f t="shared" si="5"/>
        <v>-2187.1866459627327</v>
      </c>
    </row>
    <row r="19" spans="3:37" ht="15.75" x14ac:dyDescent="0.25">
      <c r="C19" s="205" t="s">
        <v>93</v>
      </c>
      <c r="D19" s="251">
        <v>262.77173913043487</v>
      </c>
      <c r="E19" s="212">
        <v>3687.9812629399585</v>
      </c>
      <c r="F19" s="212">
        <v>897.22670807453392</v>
      </c>
      <c r="G19" s="212"/>
      <c r="H19" s="252">
        <v>6117.5226708074542</v>
      </c>
      <c r="I19" s="272">
        <v>194</v>
      </c>
      <c r="J19" s="272">
        <v>2277</v>
      </c>
      <c r="K19" s="272">
        <v>734</v>
      </c>
      <c r="L19" s="272"/>
      <c r="M19" s="273">
        <v>5189</v>
      </c>
      <c r="N19" s="272">
        <v>-68.771739130434838</v>
      </c>
      <c r="O19" s="272">
        <v>-1410.9812629399592</v>
      </c>
      <c r="P19" s="272">
        <v>-163.2267080745342</v>
      </c>
      <c r="Q19" s="272"/>
      <c r="R19" s="273">
        <v>-928.52267080745401</v>
      </c>
      <c r="S19" s="265">
        <f t="shared" si="1"/>
        <v>-0.26171664943123074</v>
      </c>
      <c r="T19" s="215">
        <f t="shared" si="2"/>
        <v>-0.38258905410358923</v>
      </c>
      <c r="U19" s="215">
        <f t="shared" si="3"/>
        <v>-0.18192359479001902</v>
      </c>
      <c r="V19" s="215"/>
      <c r="W19" s="266">
        <f t="shared" si="4"/>
        <v>-0.15178083037408638</v>
      </c>
      <c r="X19" s="217">
        <f t="shared" si="5"/>
        <v>-2571.5023809523818</v>
      </c>
    </row>
    <row r="20" spans="3:37" ht="15.75" x14ac:dyDescent="0.25">
      <c r="C20" s="205" t="s">
        <v>94</v>
      </c>
      <c r="D20" s="251">
        <v>1944.543374741201</v>
      </c>
      <c r="E20" s="212">
        <v>1719.075051759834</v>
      </c>
      <c r="F20" s="212">
        <v>1414.2962732919259</v>
      </c>
      <c r="G20" s="212"/>
      <c r="H20" s="252">
        <v>3871.300724637681</v>
      </c>
      <c r="I20" s="272">
        <v>2188</v>
      </c>
      <c r="J20" s="272">
        <v>1218</v>
      </c>
      <c r="K20" s="272">
        <v>1051</v>
      </c>
      <c r="L20" s="272"/>
      <c r="M20" s="273">
        <v>3547</v>
      </c>
      <c r="N20" s="272">
        <v>243.45662525879919</v>
      </c>
      <c r="O20" s="272">
        <v>-501.07505175983442</v>
      </c>
      <c r="P20" s="272">
        <v>-363.2962732919255</v>
      </c>
      <c r="Q20" s="272"/>
      <c r="R20" s="273">
        <v>-324.30072463768136</v>
      </c>
      <c r="S20" s="265">
        <f t="shared" si="1"/>
        <v>0.12519989444370239</v>
      </c>
      <c r="T20" s="215">
        <f t="shared" si="2"/>
        <v>-0.29147945067719933</v>
      </c>
      <c r="U20" s="215">
        <f t="shared" si="3"/>
        <v>-0.25687423501888651</v>
      </c>
      <c r="V20" s="215"/>
      <c r="W20" s="266">
        <f t="shared" si="4"/>
        <v>-8.3770481216757703E-2</v>
      </c>
      <c r="X20" s="217">
        <f t="shared" si="5"/>
        <v>-945.21542443064209</v>
      </c>
    </row>
    <row r="21" spans="3:37" ht="15.75" x14ac:dyDescent="0.25">
      <c r="C21" s="205" t="s">
        <v>95</v>
      </c>
      <c r="D21" s="251">
        <v>2072.1870600414068</v>
      </c>
      <c r="E21" s="212">
        <v>7570.8263975155287</v>
      </c>
      <c r="F21" s="212">
        <v>2730.1793995859211</v>
      </c>
      <c r="G21" s="212"/>
      <c r="H21" s="252">
        <v>19636.014803312628</v>
      </c>
      <c r="I21" s="272">
        <v>1976</v>
      </c>
      <c r="J21" s="272">
        <v>4819</v>
      </c>
      <c r="K21" s="272">
        <v>2049</v>
      </c>
      <c r="L21" s="272"/>
      <c r="M21" s="273">
        <v>12879</v>
      </c>
      <c r="N21" s="272">
        <v>-96.187060041407904</v>
      </c>
      <c r="O21" s="272">
        <v>-2751.8263975155292</v>
      </c>
      <c r="P21" s="272">
        <v>-681.17939958592149</v>
      </c>
      <c r="Q21" s="272"/>
      <c r="R21" s="273">
        <v>-6757.0148033126297</v>
      </c>
      <c r="S21" s="265">
        <f t="shared" si="1"/>
        <v>-4.6418135648181237E-2</v>
      </c>
      <c r="T21" s="215">
        <f t="shared" si="2"/>
        <v>-0.36347767773655187</v>
      </c>
      <c r="U21" s="215">
        <f t="shared" si="3"/>
        <v>-0.2494998679168241</v>
      </c>
      <c r="V21" s="215"/>
      <c r="W21" s="266">
        <f t="shared" si="4"/>
        <v>-0.3441133484057422</v>
      </c>
      <c r="X21" s="217">
        <f t="shared" si="5"/>
        <v>-10286.20766045549</v>
      </c>
    </row>
    <row r="22" spans="3:37" ht="15.75" x14ac:dyDescent="0.25">
      <c r="C22" s="205" t="s">
        <v>13</v>
      </c>
      <c r="D22" s="251">
        <v>1764.8682194616981</v>
      </c>
      <c r="E22" s="212">
        <v>934.65320910973105</v>
      </c>
      <c r="F22" s="212">
        <v>656.96200828157362</v>
      </c>
      <c r="G22" s="212"/>
      <c r="H22" s="252">
        <v>900.48291925465844</v>
      </c>
      <c r="I22" s="272">
        <v>1790</v>
      </c>
      <c r="J22" s="272">
        <v>774</v>
      </c>
      <c r="K22" s="272">
        <v>636</v>
      </c>
      <c r="L22" s="272"/>
      <c r="M22" s="273">
        <v>876</v>
      </c>
      <c r="N22" s="272">
        <v>25.131780538302237</v>
      </c>
      <c r="O22" s="272">
        <v>-160.65320910973088</v>
      </c>
      <c r="P22" s="272">
        <v>-20.962008281573578</v>
      </c>
      <c r="Q22" s="272"/>
      <c r="R22" s="273">
        <v>-24.482919254658391</v>
      </c>
      <c r="S22" s="265">
        <f t="shared" si="1"/>
        <v>1.4240032349819113E-2</v>
      </c>
      <c r="T22" s="215">
        <f t="shared" si="2"/>
        <v>-0.17188536619133324</v>
      </c>
      <c r="U22" s="215">
        <f t="shared" si="3"/>
        <v>-3.1907489348439261E-2</v>
      </c>
      <c r="V22" s="215"/>
      <c r="W22" s="266">
        <f t="shared" si="4"/>
        <v>-2.7188654810824425E-2</v>
      </c>
      <c r="X22" s="217">
        <f t="shared" si="5"/>
        <v>-180.96635610766063</v>
      </c>
    </row>
    <row r="23" spans="3:37" ht="15.75" x14ac:dyDescent="0.25">
      <c r="C23" s="205" t="s">
        <v>96</v>
      </c>
      <c r="D23" s="251">
        <v>4808.1061076604556</v>
      </c>
      <c r="E23" s="212">
        <v>2449.5164596273289</v>
      </c>
      <c r="F23" s="212">
        <v>1801.2300207039341</v>
      </c>
      <c r="G23" s="212"/>
      <c r="H23" s="252">
        <v>2509.5520703933748</v>
      </c>
      <c r="I23" s="272">
        <v>5186</v>
      </c>
      <c r="J23" s="272">
        <v>2009</v>
      </c>
      <c r="K23" s="272">
        <v>1786</v>
      </c>
      <c r="L23" s="272"/>
      <c r="M23" s="273">
        <v>2614</v>
      </c>
      <c r="N23" s="272">
        <v>377.89389233954432</v>
      </c>
      <c r="O23" s="272">
        <v>-440.51645962732925</v>
      </c>
      <c r="P23" s="272">
        <v>-15.230020703933789</v>
      </c>
      <c r="Q23" s="272"/>
      <c r="R23" s="273">
        <v>104.44792960662519</v>
      </c>
      <c r="S23" s="265">
        <f t="shared" si="1"/>
        <v>7.8595164889865801E-2</v>
      </c>
      <c r="T23" s="215">
        <f t="shared" si="2"/>
        <v>-0.17983813005051197</v>
      </c>
      <c r="U23" s="215">
        <f t="shared" si="3"/>
        <v>-8.4553446971652093E-3</v>
      </c>
      <c r="V23" s="215"/>
      <c r="W23" s="266">
        <f t="shared" si="4"/>
        <v>4.1620148407700855E-2</v>
      </c>
      <c r="X23" s="217">
        <f>SUM(N23:R23)</f>
        <v>26.595341614906474</v>
      </c>
    </row>
    <row r="24" spans="3:37" ht="15.75" x14ac:dyDescent="0.25">
      <c r="C24" s="205" t="s">
        <v>97</v>
      </c>
      <c r="D24" s="253">
        <v>2949.5087991718433</v>
      </c>
      <c r="E24" s="254">
        <v>4737.9620082815727</v>
      </c>
      <c r="F24" s="254">
        <v>2516.0494824016569</v>
      </c>
      <c r="G24" s="254"/>
      <c r="H24" s="255">
        <v>6019.5630434782597</v>
      </c>
      <c r="I24" s="274">
        <v>2942</v>
      </c>
      <c r="J24" s="274">
        <v>3543</v>
      </c>
      <c r="K24" s="274">
        <v>2431</v>
      </c>
      <c r="L24" s="274"/>
      <c r="M24" s="275">
        <v>5369</v>
      </c>
      <c r="N24" s="274">
        <v>-7.5087991718427176</v>
      </c>
      <c r="O24" s="274">
        <v>-1194.9620082815734</v>
      </c>
      <c r="P24" s="274">
        <v>-85.04948240165632</v>
      </c>
      <c r="Q24" s="274"/>
      <c r="R24" s="275">
        <v>-650.56304347826085</v>
      </c>
      <c r="S24" s="267">
        <f t="shared" si="1"/>
        <v>-2.5457795460556085E-3</v>
      </c>
      <c r="T24" s="268">
        <f t="shared" si="2"/>
        <v>-0.25221012878382665</v>
      </c>
      <c r="U24" s="268">
        <f t="shared" si="3"/>
        <v>-3.3802786072582969E-2</v>
      </c>
      <c r="V24" s="268"/>
      <c r="W24" s="269">
        <f t="shared" si="4"/>
        <v>-0.10807479525994775</v>
      </c>
      <c r="X24" s="217">
        <f t="shared" si="5"/>
        <v>-1938.0833333333333</v>
      </c>
    </row>
    <row r="28" spans="3:37" x14ac:dyDescent="0.25">
      <c r="AB28" s="219" t="s">
        <v>46</v>
      </c>
      <c r="AC28" s="220"/>
      <c r="AD28" s="219" t="s">
        <v>47</v>
      </c>
      <c r="AE28" s="220"/>
      <c r="AF28" s="219" t="s">
        <v>48</v>
      </c>
      <c r="AG28" s="220"/>
      <c r="AH28" s="219" t="s">
        <v>49</v>
      </c>
      <c r="AI28" s="220"/>
      <c r="AJ28" s="219" t="s">
        <v>50</v>
      </c>
      <c r="AK28" s="220"/>
    </row>
    <row r="29" spans="3:37" x14ac:dyDescent="0.25">
      <c r="AB29" s="221" t="s">
        <v>93</v>
      </c>
      <c r="AC29" s="193">
        <f>VLOOKUP(AB29,$C$9:$S$24,17,FALSE)</f>
        <v>-0.26171664943123074</v>
      </c>
      <c r="AD29" s="221" t="s">
        <v>93</v>
      </c>
      <c r="AE29" s="193">
        <f>VLOOKUP(AD29,$C$9:$T$24,18,FALSE)</f>
        <v>-0.38258905410358923</v>
      </c>
      <c r="AF29" s="221" t="s">
        <v>94</v>
      </c>
      <c r="AG29" s="193">
        <f>VLOOKUP(AF29,$C$9:$U$24,19,FALSE)</f>
        <v>-0.25687423501888651</v>
      </c>
      <c r="AH29" s="221" t="s">
        <v>86</v>
      </c>
      <c r="AI29" s="193">
        <f>VLOOKUP(AH29,$C$9:$V$24,20,FALSE)</f>
        <v>-0.59802672697578574</v>
      </c>
      <c r="AJ29" s="221" t="s">
        <v>95</v>
      </c>
      <c r="AK29" s="193">
        <f>VLOOKUP(AJ29,$C$9:$W$24,21,FALSE)</f>
        <v>-0.3441133484057422</v>
      </c>
    </row>
    <row r="30" spans="3:37" x14ac:dyDescent="0.25">
      <c r="AB30" s="221" t="s">
        <v>88</v>
      </c>
      <c r="AC30" s="193">
        <f>VLOOKUP(AB30,$C$9:$S$24,17,FALSE)</f>
        <v>-0.13514978853148424</v>
      </c>
      <c r="AD30" s="221" t="s">
        <v>95</v>
      </c>
      <c r="AE30" s="193">
        <f>VLOOKUP(AD30,$C$9:$T$24,18,FALSE)</f>
        <v>-0.36347767773655187</v>
      </c>
      <c r="AF30" s="221" t="s">
        <v>95</v>
      </c>
      <c r="AG30" s="193">
        <f>VLOOKUP(AF30,$C$9:$U$24,19,FALSE)</f>
        <v>-0.2494998679168241</v>
      </c>
      <c r="AH30" s="221" t="s">
        <v>81</v>
      </c>
      <c r="AI30" s="193">
        <f>VLOOKUP(AH30,$C$9:$V$24,20,FALSE)</f>
        <v>-0.51942869504323541</v>
      </c>
      <c r="AJ30" s="221" t="s">
        <v>92</v>
      </c>
      <c r="AK30" s="193">
        <f>VLOOKUP(AJ30,$C$9:$W$24,21,FALSE)</f>
        <v>-0.23873791469065633</v>
      </c>
    </row>
    <row r="31" spans="3:37" x14ac:dyDescent="0.25">
      <c r="AB31" s="221" t="s">
        <v>86</v>
      </c>
      <c r="AC31" s="193">
        <f>VLOOKUP(AB31,$C$9:$S$24,17,FALSE)</f>
        <v>-8.5336027729993089E-2</v>
      </c>
      <c r="AD31" s="221" t="s">
        <v>87</v>
      </c>
      <c r="AE31" s="193">
        <f>VLOOKUP(AD31,$C$9:$T$24,18,FALSE)</f>
        <v>-0.33776005279961951</v>
      </c>
      <c r="AF31" s="221" t="s">
        <v>86</v>
      </c>
      <c r="AG31" s="193">
        <f>VLOOKUP(AF31,$C$9:$U$24,19,FALSE)</f>
        <v>-0.23742864314836745</v>
      </c>
      <c r="AH31" s="221" t="s">
        <v>87</v>
      </c>
      <c r="AI31" s="193">
        <f>VLOOKUP(AH31,$C$9:$V$24,20,FALSE)</f>
        <v>-0.32162886910901028</v>
      </c>
      <c r="AJ31" s="221" t="s">
        <v>93</v>
      </c>
      <c r="AK31" s="193">
        <f>VLOOKUP(AJ31,$C$9:$W$24,21,FALSE)</f>
        <v>-0.15178083037408638</v>
      </c>
    </row>
    <row r="32" spans="3:37" x14ac:dyDescent="0.25">
      <c r="AB32" s="221" t="s">
        <v>84</v>
      </c>
      <c r="AC32" s="193">
        <f>VLOOKUP(AB32,$C$9:$S$24,17,FALSE)</f>
        <v>-6.2352838580273837E-2</v>
      </c>
      <c r="AD32" s="221" t="s">
        <v>84</v>
      </c>
      <c r="AE32" s="193">
        <f>VLOOKUP(AD32,$C$9:$T$24,18,FALSE)</f>
        <v>-0.3284504653341328</v>
      </c>
      <c r="AF32" s="221" t="s">
        <v>91</v>
      </c>
      <c r="AG32" s="193">
        <f>VLOOKUP(AF32,$C$9:$U$24,19,FALSE)</f>
        <v>-0.19123262354957507</v>
      </c>
      <c r="AH32" s="222" t="s">
        <v>89</v>
      </c>
      <c r="AI32" s="195">
        <f>VLOOKUP(AH32,$C$9:$V$24,20,FALSE)</f>
        <v>-0.21636889935791981</v>
      </c>
      <c r="AJ32" s="221" t="s">
        <v>81</v>
      </c>
      <c r="AK32" s="193">
        <f>VLOOKUP(AJ32,$C$9:$W$24,21,FALSE)</f>
        <v>-0.14745006356546417</v>
      </c>
    </row>
    <row r="33" spans="28:37" x14ac:dyDescent="0.25">
      <c r="AB33" s="221" t="s">
        <v>89</v>
      </c>
      <c r="AC33" s="193">
        <f>VLOOKUP(AB33,$C$9:$S$24,17,FALSE)</f>
        <v>-4.879509817870669E-2</v>
      </c>
      <c r="AD33" s="221" t="s">
        <v>90</v>
      </c>
      <c r="AE33" s="193">
        <f>VLOOKUP(AD33,$C$9:$T$24,18,FALSE)</f>
        <v>-0.29392686476300262</v>
      </c>
      <c r="AF33" s="221" t="s">
        <v>93</v>
      </c>
      <c r="AG33" s="193">
        <f>VLOOKUP(AF33,$C$9:$U$24,19,FALSE)</f>
        <v>-0.18192359479001902</v>
      </c>
      <c r="AJ33" s="221" t="s">
        <v>87</v>
      </c>
      <c r="AK33" s="193">
        <f>VLOOKUP(AJ33,$C$9:$W$24,21,FALSE)</f>
        <v>-0.11999080931581958</v>
      </c>
    </row>
    <row r="34" spans="28:37" x14ac:dyDescent="0.25">
      <c r="AB34" s="221" t="s">
        <v>95</v>
      </c>
      <c r="AC34" s="193">
        <f>VLOOKUP(AB34,$C$9:$S$24,17,FALSE)</f>
        <v>-4.6418135648181237E-2</v>
      </c>
      <c r="AD34" s="221" t="s">
        <v>94</v>
      </c>
      <c r="AE34" s="193">
        <f>VLOOKUP(AD34,$C$9:$T$24,18,FALSE)</f>
        <v>-0.29147945067719933</v>
      </c>
      <c r="AF34" s="221" t="s">
        <v>85</v>
      </c>
      <c r="AG34" s="193">
        <f>VLOOKUP(AF34,$C$9:$U$24,19,FALSE)</f>
        <v>-0.10992876619652897</v>
      </c>
      <c r="AJ34" s="221" t="s">
        <v>97</v>
      </c>
      <c r="AK34" s="193">
        <f>VLOOKUP(AJ34,$C$9:$W$24,21,FALSE)</f>
        <v>-0.10807479525994775</v>
      </c>
    </row>
    <row r="35" spans="28:37" x14ac:dyDescent="0.25">
      <c r="AB35" s="221" t="s">
        <v>97</v>
      </c>
      <c r="AC35" s="193">
        <f>VLOOKUP(AB35,$C$9:$S$24,17,FALSE)</f>
        <v>-2.5457795460556085E-3</v>
      </c>
      <c r="AD35" s="221" t="s">
        <v>85</v>
      </c>
      <c r="AE35" s="193">
        <f>VLOOKUP(AD35,$C$9:$T$24,18,FALSE)</f>
        <v>-0.28669027022776739</v>
      </c>
      <c r="AF35" s="221" t="s">
        <v>87</v>
      </c>
      <c r="AG35" s="193">
        <f>VLOOKUP(AF35,$C$9:$U$24,19,FALSE)</f>
        <v>-0.10979326096882921</v>
      </c>
      <c r="AJ35" s="221" t="s">
        <v>90</v>
      </c>
      <c r="AK35" s="193">
        <f>VLOOKUP(AJ35,$C$9:$W$24,21,FALSE)</f>
        <v>-0.10445051250570353</v>
      </c>
    </row>
    <row r="36" spans="28:37" x14ac:dyDescent="0.25">
      <c r="AB36" s="221" t="s">
        <v>13</v>
      </c>
      <c r="AC36" s="193">
        <f>VLOOKUP(AB36,$C$9:$S$24,17,FALSE)</f>
        <v>1.4240032349819113E-2</v>
      </c>
      <c r="AD36" s="221" t="s">
        <v>81</v>
      </c>
      <c r="AE36" s="193">
        <f>VLOOKUP(AD36,$C$9:$T$24,18,FALSE)</f>
        <v>-0.27583246524787258</v>
      </c>
      <c r="AF36" s="221" t="s">
        <v>81</v>
      </c>
      <c r="AG36" s="193">
        <f>VLOOKUP(AF36,$C$9:$U$24,19,FALSE)</f>
        <v>-8.7840870028836782E-2</v>
      </c>
      <c r="AJ36" s="221" t="s">
        <v>85</v>
      </c>
      <c r="AK36" s="193">
        <f>VLOOKUP(AJ36,$C$9:$W$24,21,FALSE)</f>
        <v>-9.2631556347553476E-2</v>
      </c>
    </row>
    <row r="37" spans="28:37" x14ac:dyDescent="0.25">
      <c r="AB37" s="221" t="s">
        <v>90</v>
      </c>
      <c r="AC37" s="193">
        <f>VLOOKUP(AB37,$C$9:$S$24,17,FALSE)</f>
        <v>2.1244520653949509E-2</v>
      </c>
      <c r="AD37" s="221" t="s">
        <v>88</v>
      </c>
      <c r="AE37" s="193">
        <f>VLOOKUP(AD37,$C$9:$T$24,18,FALSE)</f>
        <v>-0.25732767836597553</v>
      </c>
      <c r="AF37" s="221" t="s">
        <v>84</v>
      </c>
      <c r="AG37" s="193">
        <f>VLOOKUP(AF37,$C$9:$U$24,19,FALSE)</f>
        <v>-5.3498707250267348E-2</v>
      </c>
      <c r="AJ37" s="221" t="s">
        <v>88</v>
      </c>
      <c r="AK37" s="193">
        <f>VLOOKUP(AJ37,$C$9:$W$24,21,FALSE)</f>
        <v>-8.8492739175034751E-2</v>
      </c>
    </row>
    <row r="38" spans="28:37" x14ac:dyDescent="0.25">
      <c r="AB38" s="221" t="s">
        <v>81</v>
      </c>
      <c r="AC38" s="193">
        <f>VLOOKUP(AB38,$C$9:$S$24,17,FALSE)</f>
        <v>4.5143681294413755E-2</v>
      </c>
      <c r="AD38" s="221" t="s">
        <v>97</v>
      </c>
      <c r="AE38" s="193">
        <f>VLOOKUP(AD38,$C$9:$T$24,18,FALSE)</f>
        <v>-0.25221012878382665</v>
      </c>
      <c r="AF38" s="221" t="s">
        <v>97</v>
      </c>
      <c r="AG38" s="193">
        <f>VLOOKUP(AF38,$C$9:$U$24,19,FALSE)</f>
        <v>-3.3802786072582969E-2</v>
      </c>
      <c r="AJ38" s="221" t="s">
        <v>94</v>
      </c>
      <c r="AK38" s="193">
        <f>VLOOKUP(AJ38,$C$9:$W$24,21,FALSE)</f>
        <v>-8.3770481216757703E-2</v>
      </c>
    </row>
    <row r="39" spans="28:37" x14ac:dyDescent="0.25">
      <c r="AB39" s="221" t="s">
        <v>87</v>
      </c>
      <c r="AC39" s="193">
        <f>VLOOKUP(AB39,$C$9:$S$24,17,FALSE)</f>
        <v>6.2497142214324793E-2</v>
      </c>
      <c r="AD39" s="221" t="s">
        <v>91</v>
      </c>
      <c r="AE39" s="193">
        <f>VLOOKUP(AD39,$C$9:$T$24,18,FALSE)</f>
        <v>-0.24229745806885347</v>
      </c>
      <c r="AF39" s="221" t="s">
        <v>13</v>
      </c>
      <c r="AG39" s="193">
        <f>VLOOKUP(AF39,$C$9:$U$24,19,FALSE)</f>
        <v>-3.1907489348439261E-2</v>
      </c>
      <c r="AJ39" s="221" t="s">
        <v>91</v>
      </c>
      <c r="AK39" s="193">
        <f>VLOOKUP(AJ39,$C$9:$W$24,21,FALSE)</f>
        <v>-7.7622510757739599E-2</v>
      </c>
    </row>
    <row r="40" spans="28:37" x14ac:dyDescent="0.25">
      <c r="AB40" s="221" t="s">
        <v>96</v>
      </c>
      <c r="AC40" s="193">
        <f>VLOOKUP(AB40,$C$9:$S$24,17,FALSE)</f>
        <v>7.8595164889865801E-2</v>
      </c>
      <c r="AD40" s="221" t="s">
        <v>89</v>
      </c>
      <c r="AE40" s="193">
        <f>VLOOKUP(AD40,$C$9:$T$24,18,FALSE)</f>
        <v>-0.222633126228969</v>
      </c>
      <c r="AF40" s="221" t="s">
        <v>90</v>
      </c>
      <c r="AG40" s="193">
        <f>VLOOKUP(AF40,$C$9:$U$24,19,FALSE)</f>
        <v>-1.4194538536045864E-2</v>
      </c>
      <c r="AJ40" s="221" t="s">
        <v>89</v>
      </c>
      <c r="AK40" s="193">
        <f>VLOOKUP(AJ40,$C$9:$W$24,21,FALSE)</f>
        <v>-5.511062613190125E-2</v>
      </c>
    </row>
    <row r="41" spans="28:37" x14ac:dyDescent="0.25">
      <c r="AB41" s="221" t="s">
        <v>92</v>
      </c>
      <c r="AC41" s="193">
        <f>VLOOKUP(AB41,$C$9:$S$24,17,FALSE)</f>
        <v>9.5222902224671502E-2</v>
      </c>
      <c r="AD41" s="221" t="s">
        <v>92</v>
      </c>
      <c r="AE41" s="193">
        <f>VLOOKUP(AD41,$C$9:$T$24,18,FALSE)</f>
        <v>-0.19142049454966675</v>
      </c>
      <c r="AF41" s="221" t="s">
        <v>96</v>
      </c>
      <c r="AG41" s="193">
        <f>VLOOKUP(AF41,$C$9:$U$24,19,FALSE)</f>
        <v>-8.4553446971652093E-3</v>
      </c>
      <c r="AJ41" s="221" t="s">
        <v>86</v>
      </c>
      <c r="AK41" s="193">
        <f>VLOOKUP(AJ41,$C$9:$W$24,21,FALSE)</f>
        <v>-3.0305532935212924E-2</v>
      </c>
    </row>
    <row r="42" spans="28:37" x14ac:dyDescent="0.25">
      <c r="AB42" s="221" t="s">
        <v>91</v>
      </c>
      <c r="AC42" s="193">
        <f>VLOOKUP(AB42,$C$9:$S$24,17,FALSE)</f>
        <v>0.10075629878077276</v>
      </c>
      <c r="AD42" s="221" t="s">
        <v>96</v>
      </c>
      <c r="AE42" s="193">
        <f>VLOOKUP(AD42,$C$9:$T$24,18,FALSE)</f>
        <v>-0.17983813005051197</v>
      </c>
      <c r="AF42" s="221" t="s">
        <v>92</v>
      </c>
      <c r="AG42" s="193">
        <f>VLOOKUP(AF42,$C$9:$U$24,19,FALSE)</f>
        <v>-4.2920709699922465E-3</v>
      </c>
      <c r="AJ42" s="221" t="s">
        <v>13</v>
      </c>
      <c r="AK42" s="193">
        <f>VLOOKUP(AJ42,$C$9:$W$24,21,FALSE)</f>
        <v>-2.7188654810824425E-2</v>
      </c>
    </row>
    <row r="43" spans="28:37" x14ac:dyDescent="0.25">
      <c r="AB43" s="221" t="s">
        <v>85</v>
      </c>
      <c r="AC43" s="193">
        <f>VLOOKUP(AB43,$C$9:$S$24,17,FALSE)</f>
        <v>0.10795298539488325</v>
      </c>
      <c r="AD43" s="221" t="s">
        <v>13</v>
      </c>
      <c r="AE43" s="193">
        <f>VLOOKUP(AD43,$C$9:$T$24,18,FALSE)</f>
        <v>-0.17188536619133324</v>
      </c>
      <c r="AF43" s="221" t="s">
        <v>88</v>
      </c>
      <c r="AG43" s="193">
        <f>VLOOKUP(AF43,$C$9:$U$24,19,FALSE)</f>
        <v>-4.2112360244939495E-3</v>
      </c>
      <c r="AJ43" s="221" t="s">
        <v>96</v>
      </c>
      <c r="AK43" s="193">
        <f>VLOOKUP(AJ43,$C$9:$W$24,21,FALSE)</f>
        <v>4.1620148407700855E-2</v>
      </c>
    </row>
    <row r="44" spans="28:37" x14ac:dyDescent="0.25">
      <c r="AB44" s="222" t="s">
        <v>94</v>
      </c>
      <c r="AC44" s="195">
        <f>VLOOKUP(AB44,$C$9:$S$24,17,FALSE)</f>
        <v>0.12519989444370239</v>
      </c>
      <c r="AD44" s="222" t="s">
        <v>86</v>
      </c>
      <c r="AE44" s="195">
        <f>VLOOKUP(AD44,$C$9:$T$24,18,FALSE)</f>
        <v>-8.8677857837374502E-2</v>
      </c>
      <c r="AF44" s="222" t="s">
        <v>89</v>
      </c>
      <c r="AG44" s="195">
        <f>VLOOKUP(AF44,$C$9:$U$24,19,FALSE)</f>
        <v>2.534761478881549E-2</v>
      </c>
      <c r="AJ44" s="222" t="s">
        <v>84</v>
      </c>
      <c r="AK44" s="195">
        <f>VLOOKUP(AJ44,$C$9:$W$24,21,FALSE)</f>
        <v>4.4099108121163556E-2</v>
      </c>
    </row>
    <row r="57" ht="15" customHeight="1" x14ac:dyDescent="0.25"/>
    <row r="63" ht="15.75" customHeight="1" x14ac:dyDescent="0.25"/>
  </sheetData>
  <sortState xmlns:xlrd2="http://schemas.microsoft.com/office/spreadsheetml/2017/richdata2" ref="AJ29:AK44">
    <sortCondition ref="AK29"/>
  </sortState>
  <mergeCells count="5">
    <mergeCell ref="AH28:AI28"/>
    <mergeCell ref="AJ28:AK28"/>
    <mergeCell ref="AB28:AC28"/>
    <mergeCell ref="AD28:AE28"/>
    <mergeCell ref="AF28:AG28"/>
  </mergeCells>
  <conditionalFormatting sqref="S9:W24">
    <cfRule type="cellIs" dxfId="6" priority="2" operator="lessThan">
      <formula>0</formula>
    </cfRule>
  </conditionalFormatting>
  <pageMargins left="0.7" right="0.7" top="0.75" bottom="0.75" header="0.3" footer="0.3"/>
  <pageSetup paperSize="9" orientation="portrait"/>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B4B81-B20F-43A9-BC4B-247DE2BB9145}">
  <sheetPr>
    <tabColor theme="4" tint="0.79998168889431442"/>
  </sheetPr>
  <dimension ref="A1:BE347"/>
  <sheetViews>
    <sheetView showGridLines="0" topLeftCell="F1" zoomScale="70" zoomScaleNormal="70" workbookViewId="0">
      <selection activeCell="A4" sqref="A4:U37"/>
    </sheetView>
  </sheetViews>
  <sheetFormatPr defaultRowHeight="15" x14ac:dyDescent="0.25"/>
  <cols>
    <col min="1" max="1" width="30.5703125" bestFit="1" customWidth="1"/>
    <col min="2" max="22" width="11.140625" customWidth="1"/>
    <col min="23" max="23" width="21.42578125" hidden="1" customWidth="1"/>
    <col min="24" max="24" width="23.5703125" hidden="1" customWidth="1"/>
    <col min="25" max="27" width="11.28515625" hidden="1" customWidth="1"/>
    <col min="28" max="28" width="12.5703125" hidden="1" customWidth="1"/>
    <col min="29" max="29" width="16.28515625" hidden="1" customWidth="1"/>
    <col min="30" max="45" width="12" customWidth="1"/>
    <col min="46" max="51" width="11.5703125" hidden="1" customWidth="1"/>
    <col min="52" max="52" width="11.5703125" customWidth="1"/>
    <col min="53" max="57" width="12.85546875" bestFit="1" customWidth="1"/>
    <col min="58" max="58" width="5.5703125" bestFit="1" customWidth="1"/>
    <col min="59" max="91" width="4.42578125" bestFit="1" customWidth="1"/>
    <col min="92" max="92" width="5.5703125" bestFit="1" customWidth="1"/>
    <col min="93" max="100" width="4.42578125" bestFit="1" customWidth="1"/>
    <col min="101" max="101" width="5.5703125" bestFit="1" customWidth="1"/>
    <col min="102" max="105" width="4.42578125" bestFit="1" customWidth="1"/>
    <col min="106" max="106" width="5.5703125" bestFit="1" customWidth="1"/>
    <col min="107" max="109" width="4.42578125" bestFit="1" customWidth="1"/>
    <col min="110" max="110" width="5.5703125" bestFit="1" customWidth="1"/>
    <col min="111" max="113" width="4.42578125" bestFit="1" customWidth="1"/>
    <col min="114" max="114" width="5.5703125" bestFit="1" customWidth="1"/>
    <col min="115" max="116" width="4.42578125" bestFit="1" customWidth="1"/>
    <col min="117" max="117" width="5.5703125" bestFit="1" customWidth="1"/>
    <col min="118" max="119" width="4.42578125" bestFit="1" customWidth="1"/>
    <col min="120" max="120" width="5.5703125" bestFit="1" customWidth="1"/>
    <col min="121" max="122" width="4.42578125" bestFit="1" customWidth="1"/>
    <col min="123" max="123" width="5.5703125" bestFit="1" customWidth="1"/>
    <col min="124" max="124" width="4.42578125" bestFit="1" customWidth="1"/>
    <col min="125" max="125" width="5.5703125" bestFit="1" customWidth="1"/>
    <col min="126" max="128" width="4.42578125" bestFit="1" customWidth="1"/>
    <col min="129" max="130" width="5.5703125" bestFit="1" customWidth="1"/>
    <col min="131" max="131" width="4.42578125" bestFit="1" customWidth="1"/>
    <col min="132" max="132" width="5.5703125" bestFit="1" customWidth="1"/>
    <col min="133" max="133" width="4.42578125" bestFit="1" customWidth="1"/>
    <col min="134" max="134" width="5.5703125" bestFit="1" customWidth="1"/>
    <col min="135" max="135" width="4.42578125" bestFit="1" customWidth="1"/>
    <col min="136" max="136" width="5.5703125" bestFit="1" customWidth="1"/>
    <col min="137" max="138" width="4.42578125" bestFit="1" customWidth="1"/>
    <col min="139" max="141" width="5.5703125" bestFit="1" customWidth="1"/>
    <col min="142" max="144" width="4.42578125" bestFit="1" customWidth="1"/>
    <col min="145" max="146" width="5.5703125" bestFit="1" customWidth="1"/>
    <col min="147" max="147" width="4.42578125" bestFit="1" customWidth="1"/>
    <col min="148" max="148" width="5.5703125" bestFit="1" customWidth="1"/>
    <col min="149" max="149" width="4.42578125" bestFit="1" customWidth="1"/>
    <col min="150" max="150" width="5.5703125" bestFit="1" customWidth="1"/>
    <col min="151" max="152" width="4.42578125" bestFit="1" customWidth="1"/>
    <col min="153" max="153" width="5.5703125" bestFit="1" customWidth="1"/>
    <col min="154" max="154" width="4.42578125" bestFit="1" customWidth="1"/>
    <col min="155" max="159" width="5.5703125" bestFit="1" customWidth="1"/>
    <col min="160" max="160" width="4.42578125" bestFit="1" customWidth="1"/>
    <col min="161" max="163" width="5.5703125" bestFit="1" customWidth="1"/>
    <col min="164" max="167" width="4.42578125" bestFit="1" customWidth="1"/>
    <col min="168" max="169" width="5.5703125" bestFit="1" customWidth="1"/>
    <col min="170" max="170" width="4.42578125" bestFit="1" customWidth="1"/>
    <col min="171" max="171" width="5.5703125" bestFit="1" customWidth="1"/>
    <col min="172" max="175" width="4.42578125" bestFit="1" customWidth="1"/>
    <col min="176" max="176" width="5.5703125" bestFit="1" customWidth="1"/>
    <col min="177" max="180" width="4.42578125" bestFit="1" customWidth="1"/>
    <col min="181" max="182" width="5.5703125" bestFit="1" customWidth="1"/>
    <col min="183" max="187" width="4.42578125" bestFit="1" customWidth="1"/>
    <col min="188" max="188" width="5.5703125" bestFit="1" customWidth="1"/>
    <col min="189" max="194" width="4.42578125" bestFit="1" customWidth="1"/>
    <col min="195" max="195" width="5.5703125" bestFit="1" customWidth="1"/>
    <col min="196" max="196" width="4.42578125" bestFit="1" customWidth="1"/>
    <col min="197" max="198" width="5.5703125" bestFit="1" customWidth="1"/>
    <col min="199" max="200" width="4.42578125" bestFit="1" customWidth="1"/>
    <col min="201" max="202" width="5.5703125" bestFit="1" customWidth="1"/>
    <col min="203" max="203" width="4.42578125" bestFit="1" customWidth="1"/>
    <col min="204" max="204" width="5.5703125" bestFit="1" customWidth="1"/>
    <col min="205" max="205" width="4.42578125" bestFit="1" customWidth="1"/>
    <col min="206" max="209" width="5.5703125" bestFit="1" customWidth="1"/>
    <col min="210" max="210" width="4.42578125" bestFit="1" customWidth="1"/>
    <col min="211" max="211" width="5.5703125" bestFit="1" customWidth="1"/>
    <col min="212" max="213" width="4.42578125" bestFit="1" customWidth="1"/>
    <col min="214" max="215" width="5.5703125" bestFit="1" customWidth="1"/>
    <col min="216" max="216" width="4.42578125" bestFit="1" customWidth="1"/>
    <col min="217" max="222" width="5.5703125" bestFit="1" customWidth="1"/>
    <col min="223" max="228" width="4.42578125" bestFit="1" customWidth="1"/>
    <col min="229" max="231" width="5.5703125" bestFit="1" customWidth="1"/>
    <col min="232" max="232" width="4.42578125" bestFit="1" customWidth="1"/>
    <col min="233" max="235" width="5.5703125" bestFit="1" customWidth="1"/>
    <col min="236" max="236" width="4.42578125" bestFit="1" customWidth="1"/>
    <col min="237" max="240" width="5.5703125" bestFit="1" customWidth="1"/>
    <col min="241" max="241" width="4.42578125" bestFit="1" customWidth="1"/>
    <col min="242" max="243" width="5.5703125" bestFit="1" customWidth="1"/>
    <col min="244" max="244" width="4.42578125" bestFit="1" customWidth="1"/>
    <col min="245" max="245" width="5.5703125" bestFit="1" customWidth="1"/>
    <col min="246" max="247" width="4.42578125" bestFit="1" customWidth="1"/>
    <col min="248" max="251" width="5.5703125" bestFit="1" customWidth="1"/>
    <col min="252" max="253" width="4.42578125" bestFit="1" customWidth="1"/>
    <col min="254" max="255" width="5.5703125" bestFit="1" customWidth="1"/>
    <col min="256" max="256" width="4.42578125" bestFit="1" customWidth="1"/>
    <col min="257" max="257" width="5.5703125" bestFit="1" customWidth="1"/>
    <col min="258" max="258" width="4.42578125" bestFit="1" customWidth="1"/>
    <col min="259" max="260" width="5.5703125" bestFit="1" customWidth="1"/>
    <col min="261" max="262" width="4.42578125" bestFit="1" customWidth="1"/>
    <col min="263" max="271" width="5.5703125" bestFit="1" customWidth="1"/>
    <col min="272" max="272" width="4.42578125" bestFit="1" customWidth="1"/>
    <col min="273" max="273" width="5.5703125" bestFit="1" customWidth="1"/>
    <col min="274" max="277" width="4.42578125" bestFit="1" customWidth="1"/>
    <col min="278" max="278" width="5.5703125" bestFit="1" customWidth="1"/>
    <col min="279" max="280" width="4.42578125" bestFit="1" customWidth="1"/>
    <col min="281" max="281" width="5.5703125" bestFit="1" customWidth="1"/>
    <col min="282" max="285" width="4.42578125" bestFit="1" customWidth="1"/>
    <col min="286" max="286" width="5.5703125" bestFit="1" customWidth="1"/>
    <col min="287" max="287" width="4.42578125" bestFit="1" customWidth="1"/>
    <col min="288" max="290" width="5.5703125" bestFit="1" customWidth="1"/>
    <col min="291" max="291" width="4.42578125" bestFit="1" customWidth="1"/>
    <col min="292" max="292" width="5.5703125" bestFit="1" customWidth="1"/>
    <col min="293" max="297" width="4.42578125" bestFit="1" customWidth="1"/>
    <col min="298" max="298" width="5.5703125" bestFit="1" customWidth="1"/>
    <col min="299" max="299" width="4.42578125" bestFit="1" customWidth="1"/>
    <col min="300" max="302" width="5.5703125" bestFit="1" customWidth="1"/>
    <col min="303" max="308" width="4.42578125" bestFit="1" customWidth="1"/>
    <col min="309" max="309" width="5.5703125" bestFit="1" customWidth="1"/>
    <col min="310" max="310" width="4.42578125" bestFit="1" customWidth="1"/>
    <col min="311" max="311" width="5.5703125" bestFit="1" customWidth="1"/>
    <col min="312" max="315" width="4.42578125" bestFit="1" customWidth="1"/>
    <col min="316" max="316" width="5.5703125" bestFit="1" customWidth="1"/>
    <col min="317" max="318" width="4.42578125" bestFit="1" customWidth="1"/>
    <col min="319" max="319" width="5.5703125" bestFit="1" customWidth="1"/>
    <col min="320" max="320" width="4.42578125" bestFit="1" customWidth="1"/>
    <col min="321" max="322" width="5.5703125" bestFit="1" customWidth="1"/>
    <col min="323" max="324" width="4.42578125" bestFit="1" customWidth="1"/>
    <col min="325" max="325" width="5.5703125" bestFit="1" customWidth="1"/>
    <col min="326" max="330" width="4.42578125" bestFit="1" customWidth="1"/>
    <col min="331" max="331" width="5.5703125" bestFit="1" customWidth="1"/>
    <col min="332" max="333" width="4.42578125" bestFit="1" customWidth="1"/>
    <col min="334" max="334" width="5.5703125" bestFit="1" customWidth="1"/>
    <col min="335" max="335" width="4.42578125" bestFit="1" customWidth="1"/>
    <col min="336" max="336" width="5.5703125" bestFit="1" customWidth="1"/>
    <col min="337" max="337" width="4.42578125" bestFit="1" customWidth="1"/>
    <col min="338" max="340" width="5.5703125" bestFit="1" customWidth="1"/>
    <col min="341" max="341" width="4.42578125" bestFit="1" customWidth="1"/>
    <col min="342" max="343" width="5.5703125" bestFit="1" customWidth="1"/>
    <col min="344" max="344" width="4.42578125" bestFit="1" customWidth="1"/>
    <col min="345" max="345" width="5.5703125" bestFit="1" customWidth="1"/>
    <col min="346" max="346" width="4.42578125" bestFit="1" customWidth="1"/>
    <col min="347" max="349" width="5.5703125" bestFit="1" customWidth="1"/>
    <col min="350" max="352" width="4.42578125" bestFit="1" customWidth="1"/>
    <col min="353" max="353" width="5.5703125" bestFit="1" customWidth="1"/>
    <col min="354" max="354" width="4.42578125" bestFit="1" customWidth="1"/>
    <col min="355" max="357" width="5.5703125" bestFit="1" customWidth="1"/>
    <col min="358" max="359" width="4.42578125" bestFit="1" customWidth="1"/>
    <col min="360" max="362" width="5.5703125" bestFit="1" customWidth="1"/>
    <col min="363" max="367" width="4.42578125" bestFit="1" customWidth="1"/>
    <col min="368" max="368" width="5.5703125" bestFit="1" customWidth="1"/>
    <col min="369" max="369" width="4.42578125" bestFit="1" customWidth="1"/>
    <col min="370" max="374" width="5.5703125" bestFit="1" customWidth="1"/>
    <col min="375" max="379" width="4.42578125" bestFit="1" customWidth="1"/>
    <col min="380" max="380" width="5.5703125" bestFit="1" customWidth="1"/>
    <col min="381" max="382" width="4.42578125" bestFit="1" customWidth="1"/>
    <col min="383" max="386" width="5.5703125" bestFit="1" customWidth="1"/>
    <col min="387" max="387" width="4.42578125" bestFit="1" customWidth="1"/>
    <col min="388" max="389" width="5.5703125" bestFit="1" customWidth="1"/>
    <col min="390" max="391" width="4.42578125" bestFit="1" customWidth="1"/>
    <col min="392" max="393" width="5.5703125" bestFit="1" customWidth="1"/>
    <col min="394" max="394" width="4.42578125" bestFit="1" customWidth="1"/>
    <col min="395" max="395" width="5.5703125" bestFit="1" customWidth="1"/>
    <col min="396" max="396" width="4.42578125" bestFit="1" customWidth="1"/>
    <col min="397" max="397" width="5.5703125" bestFit="1" customWidth="1"/>
    <col min="398" max="399" width="4.42578125" bestFit="1" customWidth="1"/>
    <col min="400" max="402" width="5.5703125" bestFit="1" customWidth="1"/>
    <col min="403" max="403" width="4.42578125" bestFit="1" customWidth="1"/>
    <col min="404" max="404" width="5.5703125" bestFit="1" customWidth="1"/>
    <col min="405" max="406" width="4.42578125" bestFit="1" customWidth="1"/>
    <col min="407" max="408" width="5.5703125" bestFit="1" customWidth="1"/>
    <col min="409" max="411" width="4.42578125" bestFit="1" customWidth="1"/>
    <col min="412" max="413" width="5.5703125" bestFit="1" customWidth="1"/>
    <col min="414" max="414" width="4.42578125" bestFit="1" customWidth="1"/>
    <col min="415" max="415" width="5.5703125" bestFit="1" customWidth="1"/>
    <col min="416" max="417" width="4.42578125" bestFit="1" customWidth="1"/>
    <col min="418" max="418" width="5.5703125" bestFit="1" customWidth="1"/>
    <col min="419" max="419" width="4.42578125" bestFit="1" customWidth="1"/>
    <col min="420" max="420" width="5.5703125" bestFit="1" customWidth="1"/>
    <col min="421" max="421" width="4.42578125" bestFit="1" customWidth="1"/>
    <col min="422" max="423" width="5.5703125" bestFit="1" customWidth="1"/>
    <col min="424" max="427" width="4.42578125" bestFit="1" customWidth="1"/>
    <col min="428" max="428" width="5.5703125" bestFit="1" customWidth="1"/>
    <col min="429" max="429" width="4.42578125" bestFit="1" customWidth="1"/>
    <col min="430" max="430" width="5.5703125" bestFit="1" customWidth="1"/>
    <col min="431" max="433" width="4.42578125" bestFit="1" customWidth="1"/>
    <col min="434" max="438" width="5.5703125" bestFit="1" customWidth="1"/>
    <col min="439" max="442" width="4.42578125" bestFit="1" customWidth="1"/>
    <col min="443" max="445" width="5.5703125" bestFit="1" customWidth="1"/>
    <col min="446" max="446" width="4.42578125" bestFit="1" customWidth="1"/>
    <col min="447" max="449" width="5.5703125" bestFit="1" customWidth="1"/>
    <col min="450" max="450" width="4.42578125" bestFit="1" customWidth="1"/>
    <col min="451" max="459" width="5.5703125" bestFit="1" customWidth="1"/>
    <col min="460" max="461" width="4.42578125" bestFit="1" customWidth="1"/>
    <col min="462" max="466" width="5.5703125" bestFit="1" customWidth="1"/>
    <col min="467" max="469" width="4.42578125" bestFit="1" customWidth="1"/>
    <col min="470" max="475" width="5.5703125" bestFit="1" customWidth="1"/>
    <col min="476" max="476" width="4.42578125" bestFit="1" customWidth="1"/>
    <col min="477" max="480" width="5.5703125" bestFit="1" customWidth="1"/>
    <col min="481" max="481" width="4.42578125" bestFit="1" customWidth="1"/>
    <col min="482" max="482" width="5.5703125" bestFit="1" customWidth="1"/>
    <col min="483" max="483" width="4.42578125" bestFit="1" customWidth="1"/>
    <col min="484" max="484" width="5.5703125" bestFit="1" customWidth="1"/>
    <col min="485" max="485" width="4.42578125" bestFit="1" customWidth="1"/>
    <col min="486" max="486" width="5.5703125" bestFit="1" customWidth="1"/>
    <col min="487" max="488" width="4.42578125" bestFit="1" customWidth="1"/>
    <col min="489" max="490" width="5.5703125" bestFit="1" customWidth="1"/>
    <col min="491" max="491" width="4.42578125" bestFit="1" customWidth="1"/>
    <col min="492" max="497" width="5.5703125" bestFit="1" customWidth="1"/>
    <col min="498" max="498" width="4.42578125" bestFit="1" customWidth="1"/>
    <col min="499" max="503" width="5.5703125" bestFit="1" customWidth="1"/>
    <col min="504" max="505" width="4.42578125" bestFit="1" customWidth="1"/>
    <col min="506" max="509" width="5.5703125" bestFit="1" customWidth="1"/>
    <col min="510" max="510" width="4.42578125" bestFit="1" customWidth="1"/>
    <col min="511" max="511" width="5.5703125" bestFit="1" customWidth="1"/>
    <col min="512" max="514" width="4.42578125" bestFit="1" customWidth="1"/>
    <col min="515" max="517" width="5.5703125" bestFit="1" customWidth="1"/>
    <col min="518" max="519" width="4.42578125" bestFit="1" customWidth="1"/>
    <col min="520" max="520" width="5.5703125" bestFit="1" customWidth="1"/>
    <col min="521" max="521" width="4.42578125" bestFit="1" customWidth="1"/>
    <col min="522" max="523" width="5.5703125" bestFit="1" customWidth="1"/>
    <col min="524" max="524" width="4.42578125" bestFit="1" customWidth="1"/>
    <col min="525" max="528" width="5.5703125" bestFit="1" customWidth="1"/>
    <col min="529" max="529" width="4.42578125" bestFit="1" customWidth="1"/>
    <col min="530" max="533" width="5.5703125" bestFit="1" customWidth="1"/>
    <col min="534" max="534" width="4.42578125" bestFit="1" customWidth="1"/>
    <col min="535" max="537" width="5.5703125" bestFit="1" customWidth="1"/>
    <col min="538" max="538" width="4.42578125" bestFit="1" customWidth="1"/>
    <col min="539" max="541" width="5.5703125" bestFit="1" customWidth="1"/>
    <col min="542" max="543" width="4.42578125" bestFit="1" customWidth="1"/>
    <col min="544" max="544" width="5.5703125" bestFit="1" customWidth="1"/>
    <col min="545" max="545" width="4.42578125" bestFit="1" customWidth="1"/>
    <col min="546" max="551" width="5.5703125" bestFit="1" customWidth="1"/>
    <col min="552" max="552" width="4.42578125" bestFit="1" customWidth="1"/>
    <col min="553" max="555" width="5.5703125" bestFit="1" customWidth="1"/>
    <col min="556" max="556" width="4.42578125" bestFit="1" customWidth="1"/>
    <col min="557" max="564" width="5.5703125" bestFit="1" customWidth="1"/>
    <col min="565" max="566" width="4.42578125" bestFit="1" customWidth="1"/>
    <col min="567" max="567" width="5.5703125" bestFit="1" customWidth="1"/>
    <col min="568" max="568" width="4.42578125" bestFit="1" customWidth="1"/>
    <col min="569" max="571" width="5.5703125" bestFit="1" customWidth="1"/>
    <col min="572" max="575" width="4.42578125" bestFit="1" customWidth="1"/>
    <col min="576" max="576" width="5.5703125" bestFit="1" customWidth="1"/>
    <col min="577" max="579" width="4.42578125" bestFit="1" customWidth="1"/>
    <col min="580" max="580" width="5.5703125" bestFit="1" customWidth="1"/>
    <col min="581" max="582" width="4.42578125" bestFit="1" customWidth="1"/>
    <col min="583" max="583" width="5.5703125" bestFit="1" customWidth="1"/>
    <col min="584" max="584" width="4.42578125" bestFit="1" customWidth="1"/>
    <col min="585" max="585" width="5.5703125" bestFit="1" customWidth="1"/>
    <col min="586" max="586" width="4.42578125" bestFit="1" customWidth="1"/>
    <col min="587" max="587" width="5.5703125" bestFit="1" customWidth="1"/>
    <col min="588" max="591" width="4.42578125" bestFit="1" customWidth="1"/>
    <col min="592" max="592" width="5.5703125" bestFit="1" customWidth="1"/>
    <col min="593" max="597" width="4.42578125" bestFit="1" customWidth="1"/>
    <col min="598" max="598" width="5.5703125" bestFit="1" customWidth="1"/>
    <col min="599" max="600" width="4.42578125" bestFit="1" customWidth="1"/>
    <col min="601" max="603" width="5.5703125" bestFit="1" customWidth="1"/>
    <col min="604" max="604" width="4.42578125" bestFit="1" customWidth="1"/>
    <col min="605" max="606" width="5.5703125" bestFit="1" customWidth="1"/>
    <col min="607" max="608" width="4.42578125" bestFit="1" customWidth="1"/>
    <col min="609" max="610" width="5.5703125" bestFit="1" customWidth="1"/>
    <col min="611" max="611" width="4.42578125" bestFit="1" customWidth="1"/>
    <col min="612" max="612" width="5.5703125" bestFit="1" customWidth="1"/>
    <col min="613" max="615" width="4.42578125" bestFit="1" customWidth="1"/>
    <col min="616" max="617" width="5.5703125" bestFit="1" customWidth="1"/>
    <col min="618" max="618" width="4.42578125" bestFit="1" customWidth="1"/>
    <col min="619" max="620" width="5.5703125" bestFit="1" customWidth="1"/>
    <col min="621" max="621" width="4.42578125" bestFit="1" customWidth="1"/>
    <col min="622" max="622" width="5.5703125" bestFit="1" customWidth="1"/>
    <col min="623" max="626" width="4.42578125" bestFit="1" customWidth="1"/>
    <col min="627" max="627" width="5.5703125" bestFit="1" customWidth="1"/>
    <col min="628" max="632" width="4.42578125" bestFit="1" customWidth="1"/>
    <col min="633" max="636" width="5.5703125" bestFit="1" customWidth="1"/>
    <col min="637" max="642" width="4.42578125" bestFit="1" customWidth="1"/>
    <col min="643" max="643" width="5.5703125" bestFit="1" customWidth="1"/>
    <col min="644" max="645" width="4.42578125" bestFit="1" customWidth="1"/>
    <col min="646" max="647" width="5.5703125" bestFit="1" customWidth="1"/>
    <col min="648" max="653" width="4.42578125" bestFit="1" customWidth="1"/>
    <col min="654" max="654" width="5.5703125" bestFit="1" customWidth="1"/>
    <col min="655" max="660" width="4.42578125" bestFit="1" customWidth="1"/>
    <col min="661" max="661" width="5.5703125" bestFit="1" customWidth="1"/>
    <col min="662" max="663" width="4.42578125" bestFit="1" customWidth="1"/>
    <col min="664" max="664" width="5.5703125" bestFit="1" customWidth="1"/>
    <col min="665" max="665" width="4.42578125" bestFit="1" customWidth="1"/>
    <col min="666" max="669" width="5.5703125" bestFit="1" customWidth="1"/>
    <col min="670" max="672" width="4.42578125" bestFit="1" customWidth="1"/>
    <col min="673" max="673" width="5.5703125" bestFit="1" customWidth="1"/>
    <col min="674" max="676" width="4.42578125" bestFit="1" customWidth="1"/>
    <col min="677" max="677" width="5.5703125" bestFit="1" customWidth="1"/>
    <col min="678" max="678" width="4.42578125" bestFit="1" customWidth="1"/>
    <col min="679" max="679" width="5.5703125" bestFit="1" customWidth="1"/>
    <col min="680" max="683" width="4.42578125" bestFit="1" customWidth="1"/>
    <col min="684" max="684" width="5.5703125" bestFit="1" customWidth="1"/>
    <col min="685" max="689" width="4.42578125" bestFit="1" customWidth="1"/>
    <col min="690" max="690" width="5.5703125" bestFit="1" customWidth="1"/>
    <col min="691" max="694" width="4.42578125" bestFit="1" customWidth="1"/>
    <col min="695" max="695" width="5.5703125" bestFit="1" customWidth="1"/>
    <col min="696" max="697" width="4.42578125" bestFit="1" customWidth="1"/>
    <col min="698" max="698" width="5.5703125" bestFit="1" customWidth="1"/>
    <col min="699" max="703" width="4.42578125" bestFit="1" customWidth="1"/>
    <col min="704" max="704" width="5.5703125" bestFit="1" customWidth="1"/>
    <col min="705" max="705" width="4.42578125" bestFit="1" customWidth="1"/>
    <col min="706" max="706" width="5.5703125" bestFit="1" customWidth="1"/>
    <col min="707" max="715" width="4.42578125" bestFit="1" customWidth="1"/>
    <col min="716" max="717" width="5.5703125" bestFit="1" customWidth="1"/>
    <col min="718" max="725" width="4.42578125" bestFit="1" customWidth="1"/>
    <col min="726" max="728" width="5.5703125" bestFit="1" customWidth="1"/>
    <col min="729" max="731" width="4.42578125" bestFit="1" customWidth="1"/>
    <col min="732" max="732" width="5.5703125" bestFit="1" customWidth="1"/>
    <col min="733" max="736" width="4.42578125" bestFit="1" customWidth="1"/>
    <col min="737" max="737" width="5.5703125" bestFit="1" customWidth="1"/>
    <col min="738" max="738" width="4.42578125" bestFit="1" customWidth="1"/>
    <col min="739" max="739" width="5.5703125" bestFit="1" customWidth="1"/>
    <col min="740" max="745" width="4.42578125" bestFit="1" customWidth="1"/>
    <col min="746" max="746" width="5.5703125" bestFit="1" customWidth="1"/>
    <col min="747" max="747" width="4.42578125" bestFit="1" customWidth="1"/>
    <col min="748" max="748" width="5.5703125" bestFit="1" customWidth="1"/>
    <col min="749" max="749" width="4.42578125" bestFit="1" customWidth="1"/>
    <col min="750" max="750" width="5.5703125" bestFit="1" customWidth="1"/>
    <col min="751" max="751" width="4.42578125" bestFit="1" customWidth="1"/>
    <col min="752" max="752" width="5.5703125" bestFit="1" customWidth="1"/>
    <col min="753" max="756" width="4.42578125" bestFit="1" customWidth="1"/>
    <col min="757" max="1168" width="5.5703125" bestFit="1" customWidth="1"/>
    <col min="1169" max="1176" width="6.7109375" bestFit="1" customWidth="1"/>
    <col min="1177" max="1177" width="11.28515625" bestFit="1" customWidth="1"/>
  </cols>
  <sheetData>
    <row r="1" spans="1:57" ht="39.75" customHeight="1" x14ac:dyDescent="0.25">
      <c r="A1" s="244" t="s">
        <v>143</v>
      </c>
    </row>
    <row r="2" spans="1:57" x14ac:dyDescent="0.25">
      <c r="A2" s="2" t="s">
        <v>78</v>
      </c>
      <c r="B2" t="s">
        <v>83</v>
      </c>
    </row>
    <row r="3" spans="1:57" x14ac:dyDescent="0.25">
      <c r="W3" s="2" t="s">
        <v>78</v>
      </c>
      <c r="X3" t="s">
        <v>83</v>
      </c>
      <c r="AT3" s="2" t="s">
        <v>78</v>
      </c>
      <c r="AU3" t="s">
        <v>83</v>
      </c>
    </row>
    <row r="4" spans="1:57" x14ac:dyDescent="0.25">
      <c r="B4" s="2" t="s">
        <v>113</v>
      </c>
      <c r="W4" s="2" t="s">
        <v>77</v>
      </c>
      <c r="X4" t="s">
        <v>81</v>
      </c>
      <c r="AP4" s="5" t="s">
        <v>133</v>
      </c>
      <c r="AT4" s="2" t="s">
        <v>77</v>
      </c>
      <c r="AU4" t="s">
        <v>81</v>
      </c>
    </row>
    <row r="5" spans="1:57" x14ac:dyDescent="0.25">
      <c r="B5" s="223" t="s">
        <v>129</v>
      </c>
      <c r="C5" s="224"/>
      <c r="D5" s="224"/>
      <c r="E5" s="224"/>
      <c r="F5" s="225"/>
      <c r="G5" s="224" t="s">
        <v>130</v>
      </c>
      <c r="H5" s="224"/>
      <c r="I5" s="224"/>
      <c r="J5" s="224"/>
      <c r="K5" s="225"/>
      <c r="L5" s="224" t="s">
        <v>131</v>
      </c>
      <c r="M5" s="224"/>
      <c r="N5" s="224"/>
      <c r="O5" s="224"/>
      <c r="P5" s="225"/>
      <c r="Q5" s="208" t="s">
        <v>132</v>
      </c>
      <c r="R5" s="208"/>
      <c r="S5" s="208"/>
      <c r="T5" s="208"/>
      <c r="U5" s="209"/>
    </row>
    <row r="6" spans="1:57" s="4" customFormat="1" x14ac:dyDescent="0.25">
      <c r="A6" s="2" t="s">
        <v>114</v>
      </c>
      <c r="B6" t="s">
        <v>9</v>
      </c>
      <c r="C6" t="s">
        <v>10</v>
      </c>
      <c r="D6" t="s">
        <v>11</v>
      </c>
      <c r="E6" t="s">
        <v>12</v>
      </c>
      <c r="F6" t="s">
        <v>13</v>
      </c>
      <c r="G6" t="s">
        <v>9</v>
      </c>
      <c r="H6" t="s">
        <v>10</v>
      </c>
      <c r="I6" t="s">
        <v>11</v>
      </c>
      <c r="J6" t="s">
        <v>12</v>
      </c>
      <c r="K6" t="s">
        <v>13</v>
      </c>
      <c r="L6" t="s">
        <v>9</v>
      </c>
      <c r="M6" t="s">
        <v>10</v>
      </c>
      <c r="N6" t="s">
        <v>11</v>
      </c>
      <c r="O6" t="s">
        <v>12</v>
      </c>
      <c r="P6" t="s">
        <v>13</v>
      </c>
      <c r="Q6" t="s">
        <v>9</v>
      </c>
      <c r="R6" t="s">
        <v>10</v>
      </c>
      <c r="S6" t="s">
        <v>11</v>
      </c>
      <c r="T6" t="s">
        <v>12</v>
      </c>
      <c r="U6" t="s">
        <v>13</v>
      </c>
      <c r="W6" s="2" t="s">
        <v>98</v>
      </c>
      <c r="X6"/>
      <c r="Y6"/>
      <c r="Z6"/>
      <c r="AA6"/>
      <c r="AB6"/>
      <c r="AC6"/>
      <c r="AD6"/>
      <c r="AE6"/>
      <c r="AF6"/>
      <c r="AG6"/>
      <c r="AH6"/>
      <c r="AT6" s="2" t="s">
        <v>128</v>
      </c>
      <c r="AU6" s="2" t="s">
        <v>113</v>
      </c>
      <c r="AV6"/>
      <c r="AW6"/>
      <c r="AX6"/>
      <c r="AY6"/>
      <c r="AZ6"/>
      <c r="BA6"/>
      <c r="BB6"/>
      <c r="BC6"/>
      <c r="BD6"/>
      <c r="BE6"/>
    </row>
    <row r="7" spans="1:57" x14ac:dyDescent="0.25">
      <c r="A7" s="3" t="s">
        <v>81</v>
      </c>
      <c r="B7" s="197"/>
      <c r="C7" s="198"/>
      <c r="D7" s="198"/>
      <c r="E7" s="198"/>
      <c r="F7" s="199"/>
      <c r="G7" s="198"/>
      <c r="H7" s="198"/>
      <c r="I7" s="198"/>
      <c r="J7" s="198"/>
      <c r="K7" s="199"/>
      <c r="L7" s="198"/>
      <c r="M7" s="198"/>
      <c r="N7" s="198"/>
      <c r="O7" s="198"/>
      <c r="P7" s="199"/>
      <c r="Q7" s="206"/>
      <c r="R7" s="206"/>
      <c r="S7" s="206"/>
      <c r="T7" s="206"/>
      <c r="U7" s="207"/>
      <c r="X7" t="s">
        <v>9</v>
      </c>
      <c r="Y7" t="s">
        <v>10</v>
      </c>
      <c r="Z7" t="s">
        <v>11</v>
      </c>
      <c r="AA7" t="s">
        <v>12</v>
      </c>
      <c r="AB7" t="s">
        <v>13</v>
      </c>
      <c r="AC7" t="s">
        <v>7</v>
      </c>
      <c r="AT7" s="2" t="s">
        <v>114</v>
      </c>
      <c r="AU7" t="s">
        <v>9</v>
      </c>
      <c r="AV7" t="s">
        <v>10</v>
      </c>
      <c r="AW7" t="s">
        <v>11</v>
      </c>
      <c r="AX7" t="s">
        <v>12</v>
      </c>
      <c r="AY7" t="s">
        <v>13</v>
      </c>
    </row>
    <row r="8" spans="1:57" x14ac:dyDescent="0.25">
      <c r="A8" s="184">
        <v>43466</v>
      </c>
      <c r="B8" s="200">
        <v>4818</v>
      </c>
      <c r="C8" s="190">
        <v>3285</v>
      </c>
      <c r="D8" s="190">
        <v>3291</v>
      </c>
      <c r="E8" s="190">
        <v>3434</v>
      </c>
      <c r="F8" s="201">
        <v>4805</v>
      </c>
      <c r="G8" s="190">
        <v>4818</v>
      </c>
      <c r="H8" s="190">
        <v>3285</v>
      </c>
      <c r="I8" s="190">
        <v>3291</v>
      </c>
      <c r="J8" s="190">
        <v>3434</v>
      </c>
      <c r="K8" s="201">
        <v>4805</v>
      </c>
      <c r="L8" s="190">
        <v>0</v>
      </c>
      <c r="M8" s="190">
        <v>0</v>
      </c>
      <c r="N8" s="190">
        <v>0</v>
      </c>
      <c r="O8" s="190">
        <v>0</v>
      </c>
      <c r="P8" s="201">
        <v>0</v>
      </c>
      <c r="Q8" s="192">
        <v>0</v>
      </c>
      <c r="R8" s="192">
        <v>0</v>
      </c>
      <c r="S8" s="192">
        <v>0</v>
      </c>
      <c r="T8" s="192">
        <v>0</v>
      </c>
      <c r="U8" s="193">
        <v>0</v>
      </c>
      <c r="W8" s="183">
        <v>43466</v>
      </c>
      <c r="X8" s="182">
        <v>4818</v>
      </c>
      <c r="Y8" s="182">
        <v>3285</v>
      </c>
      <c r="Z8" s="182">
        <v>3291</v>
      </c>
      <c r="AA8" s="182">
        <v>3434</v>
      </c>
      <c r="AB8" s="182">
        <v>4805</v>
      </c>
      <c r="AC8" s="182">
        <v>19633</v>
      </c>
      <c r="AT8" s="183">
        <v>43831</v>
      </c>
      <c r="AU8" s="149">
        <v>4.8152760481527598E-2</v>
      </c>
      <c r="AV8" s="149">
        <v>-8.5235920852359207E-3</v>
      </c>
      <c r="AW8" s="149">
        <v>3.55515041020966E-2</v>
      </c>
      <c r="AX8" s="149">
        <v>-4.1059988351776398E-2</v>
      </c>
      <c r="AY8" s="149">
        <v>-1.04058272632674E-2</v>
      </c>
    </row>
    <row r="9" spans="1:57" ht="15" customHeight="1" x14ac:dyDescent="0.25">
      <c r="A9" s="184">
        <v>43497</v>
      </c>
      <c r="B9" s="200">
        <v>4439</v>
      </c>
      <c r="C9" s="190">
        <v>3008</v>
      </c>
      <c r="D9" s="190">
        <v>3083</v>
      </c>
      <c r="E9" s="190">
        <v>2958</v>
      </c>
      <c r="F9" s="201">
        <v>4382</v>
      </c>
      <c r="G9" s="190">
        <v>4439</v>
      </c>
      <c r="H9" s="190">
        <v>3008</v>
      </c>
      <c r="I9" s="190">
        <v>3083</v>
      </c>
      <c r="J9" s="190">
        <v>2958</v>
      </c>
      <c r="K9" s="201">
        <v>4382</v>
      </c>
      <c r="L9" s="190">
        <v>0</v>
      </c>
      <c r="M9" s="190">
        <v>0</v>
      </c>
      <c r="N9" s="190">
        <v>0</v>
      </c>
      <c r="O9" s="190">
        <v>0</v>
      </c>
      <c r="P9" s="201">
        <v>0</v>
      </c>
      <c r="Q9" s="192">
        <v>0</v>
      </c>
      <c r="R9" s="192">
        <v>0</v>
      </c>
      <c r="S9" s="192">
        <v>0</v>
      </c>
      <c r="T9" s="192">
        <v>0</v>
      </c>
      <c r="U9" s="193">
        <v>0</v>
      </c>
      <c r="W9" s="183">
        <v>43497</v>
      </c>
      <c r="X9" s="182">
        <v>4439</v>
      </c>
      <c r="Y9" s="182">
        <v>3008</v>
      </c>
      <c r="Z9" s="182">
        <v>3083</v>
      </c>
      <c r="AA9" s="182">
        <v>2958</v>
      </c>
      <c r="AB9" s="182">
        <v>4382</v>
      </c>
      <c r="AC9" s="182">
        <v>17870</v>
      </c>
      <c r="AT9" s="183">
        <v>43862</v>
      </c>
      <c r="AU9" s="149">
        <v>3.4467222347375502E-2</v>
      </c>
      <c r="AV9" s="149">
        <v>9.9734042553191495E-3</v>
      </c>
      <c r="AW9" s="149">
        <v>2.98410638987999E-2</v>
      </c>
      <c r="AX9" s="149">
        <v>2.70453008789723E-3</v>
      </c>
      <c r="AY9" s="149">
        <v>4.2674577818347798E-2</v>
      </c>
    </row>
    <row r="10" spans="1:57" x14ac:dyDescent="0.25">
      <c r="A10" s="184">
        <v>43525</v>
      </c>
      <c r="B10" s="200">
        <v>4737</v>
      </c>
      <c r="C10" s="190">
        <v>3168</v>
      </c>
      <c r="D10" s="190">
        <v>3170</v>
      </c>
      <c r="E10" s="190">
        <v>3076</v>
      </c>
      <c r="F10" s="201">
        <v>4634</v>
      </c>
      <c r="G10" s="190">
        <v>4737</v>
      </c>
      <c r="H10" s="190">
        <v>3168</v>
      </c>
      <c r="I10" s="190">
        <v>3170</v>
      </c>
      <c r="J10" s="190">
        <v>3076</v>
      </c>
      <c r="K10" s="201">
        <v>4634</v>
      </c>
      <c r="L10" s="190">
        <v>0</v>
      </c>
      <c r="M10" s="190">
        <v>0</v>
      </c>
      <c r="N10" s="190">
        <v>0</v>
      </c>
      <c r="O10" s="190">
        <v>0</v>
      </c>
      <c r="P10" s="201">
        <v>0</v>
      </c>
      <c r="Q10" s="192">
        <v>0</v>
      </c>
      <c r="R10" s="192">
        <v>0</v>
      </c>
      <c r="S10" s="192">
        <v>0</v>
      </c>
      <c r="T10" s="192">
        <v>0</v>
      </c>
      <c r="U10" s="193">
        <v>0</v>
      </c>
      <c r="W10" s="183">
        <v>43525</v>
      </c>
      <c r="X10" s="182">
        <v>4737</v>
      </c>
      <c r="Y10" s="182">
        <v>3168</v>
      </c>
      <c r="Z10" s="182">
        <v>3170</v>
      </c>
      <c r="AA10" s="182">
        <v>3076</v>
      </c>
      <c r="AB10" s="182">
        <v>4634</v>
      </c>
      <c r="AC10" s="182">
        <v>18785</v>
      </c>
      <c r="AT10" s="183">
        <v>43891</v>
      </c>
      <c r="AU10" s="149">
        <v>5.06649778340722E-2</v>
      </c>
      <c r="AV10" s="149">
        <v>-4.0934917355371997E-2</v>
      </c>
      <c r="AW10" s="149">
        <v>-2.8677946659026401E-4</v>
      </c>
      <c r="AX10" s="149">
        <v>-1.19399456200498E-2</v>
      </c>
      <c r="AY10" s="149">
        <v>1.7371601208459101E-2</v>
      </c>
    </row>
    <row r="11" spans="1:57" x14ac:dyDescent="0.25">
      <c r="A11" s="184">
        <v>43556</v>
      </c>
      <c r="B11" s="200">
        <v>4697</v>
      </c>
      <c r="C11" s="190">
        <v>3193</v>
      </c>
      <c r="D11" s="190">
        <v>3123</v>
      </c>
      <c r="E11" s="190">
        <v>3198</v>
      </c>
      <c r="F11" s="201">
        <v>4576</v>
      </c>
      <c r="G11" s="190">
        <v>4697</v>
      </c>
      <c r="H11" s="190">
        <v>3193</v>
      </c>
      <c r="I11" s="190">
        <v>3123</v>
      </c>
      <c r="J11" s="190">
        <v>3198</v>
      </c>
      <c r="K11" s="201">
        <v>4576</v>
      </c>
      <c r="L11" s="190">
        <v>0</v>
      </c>
      <c r="M11" s="190">
        <v>0</v>
      </c>
      <c r="N11" s="190">
        <v>0</v>
      </c>
      <c r="O11" s="190">
        <v>0</v>
      </c>
      <c r="P11" s="201">
        <v>0</v>
      </c>
      <c r="Q11" s="192">
        <v>0</v>
      </c>
      <c r="R11" s="192">
        <v>0</v>
      </c>
      <c r="S11" s="192">
        <v>0</v>
      </c>
      <c r="T11" s="192">
        <v>0</v>
      </c>
      <c r="U11" s="193">
        <v>0</v>
      </c>
      <c r="W11" s="183">
        <v>43556</v>
      </c>
      <c r="X11" s="182">
        <v>4697</v>
      </c>
      <c r="Y11" s="182">
        <v>3193</v>
      </c>
      <c r="Z11" s="182">
        <v>3123</v>
      </c>
      <c r="AA11" s="182">
        <v>3198</v>
      </c>
      <c r="AB11" s="182">
        <v>4576</v>
      </c>
      <c r="AC11" s="182">
        <v>18787</v>
      </c>
      <c r="AT11" s="183">
        <v>43922</v>
      </c>
      <c r="AU11" s="149">
        <v>-0.44304875452416398</v>
      </c>
      <c r="AV11" s="149">
        <v>-0.439398684622612</v>
      </c>
      <c r="AW11" s="149">
        <v>-0.40569964777457601</v>
      </c>
      <c r="AX11" s="149">
        <v>-0.290494058786742</v>
      </c>
      <c r="AY11" s="149">
        <v>-0.34965034965035002</v>
      </c>
    </row>
    <row r="12" spans="1:57" x14ac:dyDescent="0.25">
      <c r="A12" s="184">
        <v>43586</v>
      </c>
      <c r="B12" s="200">
        <v>4947</v>
      </c>
      <c r="C12" s="190">
        <v>3359</v>
      </c>
      <c r="D12" s="190">
        <v>3329</v>
      </c>
      <c r="E12" s="190">
        <v>3391</v>
      </c>
      <c r="F12" s="201">
        <v>4937</v>
      </c>
      <c r="G12" s="190">
        <v>4947</v>
      </c>
      <c r="H12" s="190">
        <v>3359</v>
      </c>
      <c r="I12" s="190">
        <v>3329</v>
      </c>
      <c r="J12" s="190">
        <v>3391</v>
      </c>
      <c r="K12" s="201">
        <v>4937</v>
      </c>
      <c r="L12" s="190">
        <v>0</v>
      </c>
      <c r="M12" s="190">
        <v>0</v>
      </c>
      <c r="N12" s="190">
        <v>0</v>
      </c>
      <c r="O12" s="190">
        <v>0</v>
      </c>
      <c r="P12" s="201">
        <v>0</v>
      </c>
      <c r="Q12" s="192">
        <v>0</v>
      </c>
      <c r="R12" s="192">
        <v>0</v>
      </c>
      <c r="S12" s="192">
        <v>0</v>
      </c>
      <c r="T12" s="192">
        <v>0</v>
      </c>
      <c r="U12" s="193">
        <v>0</v>
      </c>
      <c r="W12" s="183">
        <v>43586</v>
      </c>
      <c r="X12" s="182">
        <v>4947</v>
      </c>
      <c r="Y12" s="182">
        <v>3359</v>
      </c>
      <c r="Z12" s="182">
        <v>3329</v>
      </c>
      <c r="AA12" s="182">
        <v>3391</v>
      </c>
      <c r="AB12" s="182">
        <v>4937</v>
      </c>
      <c r="AC12" s="182">
        <v>19963</v>
      </c>
      <c r="AT12" s="183">
        <v>43952</v>
      </c>
      <c r="AU12" s="149">
        <v>-0.52969902013979797</v>
      </c>
      <c r="AV12" s="149">
        <v>-0.406073236082167</v>
      </c>
      <c r="AW12" s="149">
        <v>-0.41599342302888498</v>
      </c>
      <c r="AX12" s="149">
        <v>-0.19166834810411501</v>
      </c>
      <c r="AY12" s="149">
        <v>-0.34114047525132501</v>
      </c>
    </row>
    <row r="13" spans="1:57" x14ac:dyDescent="0.25">
      <c r="A13" s="184">
        <v>43617</v>
      </c>
      <c r="B13" s="200">
        <v>4534</v>
      </c>
      <c r="C13" s="190">
        <v>3117</v>
      </c>
      <c r="D13" s="190">
        <v>3059</v>
      </c>
      <c r="E13" s="190">
        <v>3052</v>
      </c>
      <c r="F13" s="201">
        <v>4750</v>
      </c>
      <c r="G13" s="190">
        <v>4534</v>
      </c>
      <c r="H13" s="190">
        <v>3117</v>
      </c>
      <c r="I13" s="190">
        <v>3059</v>
      </c>
      <c r="J13" s="190">
        <v>3052</v>
      </c>
      <c r="K13" s="201">
        <v>4750</v>
      </c>
      <c r="L13" s="190">
        <v>0</v>
      </c>
      <c r="M13" s="190">
        <v>0</v>
      </c>
      <c r="N13" s="190">
        <v>0</v>
      </c>
      <c r="O13" s="190">
        <v>0</v>
      </c>
      <c r="P13" s="201">
        <v>0</v>
      </c>
      <c r="Q13" s="192">
        <v>0</v>
      </c>
      <c r="R13" s="192">
        <v>0</v>
      </c>
      <c r="S13" s="192">
        <v>0</v>
      </c>
      <c r="T13" s="192">
        <v>0</v>
      </c>
      <c r="U13" s="193">
        <v>0</v>
      </c>
      <c r="W13" s="183">
        <v>43617</v>
      </c>
      <c r="X13" s="182">
        <v>4534</v>
      </c>
      <c r="Y13" s="182">
        <v>3117</v>
      </c>
      <c r="Z13" s="182">
        <v>3059</v>
      </c>
      <c r="AA13" s="182">
        <v>3052</v>
      </c>
      <c r="AB13" s="182">
        <v>4750</v>
      </c>
      <c r="AC13" s="182">
        <v>18512</v>
      </c>
      <c r="AT13" s="183">
        <v>43983</v>
      </c>
      <c r="AU13" s="149">
        <v>-0.42475037093475598</v>
      </c>
      <c r="AV13" s="149">
        <v>-0.317817248519847</v>
      </c>
      <c r="AW13" s="149">
        <v>-0.31350114416475999</v>
      </c>
      <c r="AX13" s="149">
        <v>-0.10490885261527499</v>
      </c>
      <c r="AY13" s="149">
        <v>-0.276555023923445</v>
      </c>
    </row>
    <row r="14" spans="1:57" x14ac:dyDescent="0.25">
      <c r="A14" s="184">
        <v>43647</v>
      </c>
      <c r="B14" s="200">
        <v>5052</v>
      </c>
      <c r="C14" s="190">
        <v>3482</v>
      </c>
      <c r="D14" s="190">
        <v>3316</v>
      </c>
      <c r="E14" s="190">
        <v>3374</v>
      </c>
      <c r="F14" s="201">
        <v>5501</v>
      </c>
      <c r="G14" s="190">
        <v>5052</v>
      </c>
      <c r="H14" s="190">
        <v>3482</v>
      </c>
      <c r="I14" s="190">
        <v>3316</v>
      </c>
      <c r="J14" s="190">
        <v>3374</v>
      </c>
      <c r="K14" s="201">
        <v>5501</v>
      </c>
      <c r="L14" s="190">
        <v>0</v>
      </c>
      <c r="M14" s="190">
        <v>0</v>
      </c>
      <c r="N14" s="190">
        <v>0</v>
      </c>
      <c r="O14" s="190">
        <v>0</v>
      </c>
      <c r="P14" s="201">
        <v>0</v>
      </c>
      <c r="Q14" s="192">
        <v>0</v>
      </c>
      <c r="R14" s="192">
        <v>0</v>
      </c>
      <c r="S14" s="192">
        <v>0</v>
      </c>
      <c r="T14" s="192">
        <v>0</v>
      </c>
      <c r="U14" s="193">
        <v>0</v>
      </c>
      <c r="W14" s="183">
        <v>43647</v>
      </c>
      <c r="X14" s="182">
        <v>5052</v>
      </c>
      <c r="Y14" s="182">
        <v>3482</v>
      </c>
      <c r="Z14" s="182">
        <v>3316</v>
      </c>
      <c r="AA14" s="182">
        <v>3374</v>
      </c>
      <c r="AB14" s="182">
        <v>5501</v>
      </c>
      <c r="AC14" s="182">
        <v>20725</v>
      </c>
      <c r="AT14" s="183">
        <v>44013</v>
      </c>
      <c r="AU14" s="149">
        <v>-0.352929532858274</v>
      </c>
      <c r="AV14" s="149">
        <v>-0.24238943136128699</v>
      </c>
      <c r="AW14" s="149">
        <v>-0.23069963811821501</v>
      </c>
      <c r="AX14" s="149">
        <v>-5.4534676941315897E-2</v>
      </c>
      <c r="AY14" s="149">
        <v>-0.16615160879839999</v>
      </c>
    </row>
    <row r="15" spans="1:57" x14ac:dyDescent="0.25">
      <c r="A15" s="184">
        <v>43678</v>
      </c>
      <c r="B15" s="200">
        <v>4682</v>
      </c>
      <c r="C15" s="190">
        <v>3148</v>
      </c>
      <c r="D15" s="190">
        <v>3031</v>
      </c>
      <c r="E15" s="190">
        <v>3032</v>
      </c>
      <c r="F15" s="201">
        <v>4966</v>
      </c>
      <c r="G15" s="190">
        <v>4682</v>
      </c>
      <c r="H15" s="190">
        <v>3148</v>
      </c>
      <c r="I15" s="190">
        <v>3031</v>
      </c>
      <c r="J15" s="190">
        <v>3032</v>
      </c>
      <c r="K15" s="201">
        <v>4966</v>
      </c>
      <c r="L15" s="190">
        <v>0</v>
      </c>
      <c r="M15" s="190">
        <v>0</v>
      </c>
      <c r="N15" s="190">
        <v>0</v>
      </c>
      <c r="O15" s="190">
        <v>0</v>
      </c>
      <c r="P15" s="201">
        <v>0</v>
      </c>
      <c r="Q15" s="192">
        <v>0</v>
      </c>
      <c r="R15" s="192">
        <v>0</v>
      </c>
      <c r="S15" s="192">
        <v>0</v>
      </c>
      <c r="T15" s="192">
        <v>0</v>
      </c>
      <c r="U15" s="193">
        <v>0</v>
      </c>
      <c r="W15" s="183">
        <v>43678</v>
      </c>
      <c r="X15" s="182">
        <v>4682</v>
      </c>
      <c r="Y15" s="182">
        <v>3148</v>
      </c>
      <c r="Z15" s="182">
        <v>3031</v>
      </c>
      <c r="AA15" s="182">
        <v>3032</v>
      </c>
      <c r="AB15" s="182">
        <v>4966</v>
      </c>
      <c r="AC15" s="182">
        <v>18859</v>
      </c>
      <c r="AT15" s="183">
        <v>44044</v>
      </c>
      <c r="AU15" s="149">
        <v>-0.29738359675352399</v>
      </c>
      <c r="AV15" s="149">
        <v>-0.167137865311309</v>
      </c>
      <c r="AW15" s="149">
        <v>-0.14330254041570401</v>
      </c>
      <c r="AX15" s="149">
        <v>-1.9459102902373399E-3</v>
      </c>
      <c r="AY15" s="149">
        <v>-3.6689488521949198E-2</v>
      </c>
    </row>
    <row r="16" spans="1:57" x14ac:dyDescent="0.25">
      <c r="A16" s="184">
        <v>43709</v>
      </c>
      <c r="B16" s="200">
        <v>4577</v>
      </c>
      <c r="C16" s="190">
        <v>3086</v>
      </c>
      <c r="D16" s="190">
        <v>3071</v>
      </c>
      <c r="E16" s="190">
        <v>3002</v>
      </c>
      <c r="F16" s="201">
        <v>4855</v>
      </c>
      <c r="G16" s="190">
        <v>4577</v>
      </c>
      <c r="H16" s="190">
        <v>3086</v>
      </c>
      <c r="I16" s="190">
        <v>3071</v>
      </c>
      <c r="J16" s="190">
        <v>3002</v>
      </c>
      <c r="K16" s="201">
        <v>4855</v>
      </c>
      <c r="L16" s="190">
        <v>0</v>
      </c>
      <c r="M16" s="190">
        <v>0</v>
      </c>
      <c r="N16" s="190">
        <v>0</v>
      </c>
      <c r="O16" s="190">
        <v>0</v>
      </c>
      <c r="P16" s="201">
        <v>0</v>
      </c>
      <c r="Q16" s="192">
        <v>0</v>
      </c>
      <c r="R16" s="192">
        <v>0</v>
      </c>
      <c r="S16" s="192">
        <v>0</v>
      </c>
      <c r="T16" s="192">
        <v>0</v>
      </c>
      <c r="U16" s="193">
        <v>0</v>
      </c>
      <c r="W16" s="183">
        <v>43709</v>
      </c>
      <c r="X16" s="182">
        <v>4577</v>
      </c>
      <c r="Y16" s="182">
        <v>3086</v>
      </c>
      <c r="Z16" s="182">
        <v>3071</v>
      </c>
      <c r="AA16" s="182">
        <v>3002</v>
      </c>
      <c r="AB16" s="182">
        <v>4855</v>
      </c>
      <c r="AC16" s="182">
        <v>18591</v>
      </c>
      <c r="AT16" s="183">
        <v>44075</v>
      </c>
      <c r="AU16" s="149">
        <v>-0.17121179017617699</v>
      </c>
      <c r="AV16" s="149">
        <v>-7.85512284216109E-2</v>
      </c>
      <c r="AW16" s="149">
        <v>-0.144918741304284</v>
      </c>
      <c r="AX16" s="149">
        <v>3.6263702985888102E-2</v>
      </c>
      <c r="AY16" s="149">
        <v>7.5264488343788002E-2</v>
      </c>
    </row>
    <row r="17" spans="1:51" x14ac:dyDescent="0.25">
      <c r="A17" s="184">
        <v>43739</v>
      </c>
      <c r="B17" s="200">
        <v>5232</v>
      </c>
      <c r="C17" s="190">
        <v>3576</v>
      </c>
      <c r="D17" s="190">
        <v>3468</v>
      </c>
      <c r="E17" s="190">
        <v>3335</v>
      </c>
      <c r="F17" s="201">
        <v>5294</v>
      </c>
      <c r="G17" s="190">
        <v>5232</v>
      </c>
      <c r="H17" s="190">
        <v>3576</v>
      </c>
      <c r="I17" s="190">
        <v>3468</v>
      </c>
      <c r="J17" s="190">
        <v>3335</v>
      </c>
      <c r="K17" s="201">
        <v>5294</v>
      </c>
      <c r="L17" s="190">
        <v>0</v>
      </c>
      <c r="M17" s="190">
        <v>0</v>
      </c>
      <c r="N17" s="190">
        <v>0</v>
      </c>
      <c r="O17" s="190">
        <v>0</v>
      </c>
      <c r="P17" s="201">
        <v>0</v>
      </c>
      <c r="Q17" s="192">
        <v>0</v>
      </c>
      <c r="R17" s="192">
        <v>0</v>
      </c>
      <c r="S17" s="192">
        <v>0</v>
      </c>
      <c r="T17" s="192">
        <v>0</v>
      </c>
      <c r="U17" s="193">
        <v>0</v>
      </c>
      <c r="W17" s="183">
        <v>43739</v>
      </c>
      <c r="X17" s="182">
        <v>5232</v>
      </c>
      <c r="Y17" s="182">
        <v>3576</v>
      </c>
      <c r="Z17" s="182">
        <v>3468</v>
      </c>
      <c r="AA17" s="182">
        <v>3335</v>
      </c>
      <c r="AB17" s="182">
        <v>5294</v>
      </c>
      <c r="AC17" s="182">
        <v>20905</v>
      </c>
      <c r="AT17" s="183">
        <v>44105</v>
      </c>
      <c r="AU17" s="149">
        <v>-0.13538191548512701</v>
      </c>
      <c r="AV17" s="149">
        <v>-0.120017286963596</v>
      </c>
      <c r="AW17" s="149">
        <v>-0.14175055048757501</v>
      </c>
      <c r="AX17" s="149">
        <v>-5.4858934169278999E-2</v>
      </c>
      <c r="AY17" s="149">
        <v>0.13886217673524101</v>
      </c>
    </row>
    <row r="18" spans="1:51" x14ac:dyDescent="0.25">
      <c r="A18" s="184">
        <v>43770</v>
      </c>
      <c r="B18" s="200">
        <v>4930</v>
      </c>
      <c r="C18" s="190">
        <v>2992</v>
      </c>
      <c r="D18" s="190">
        <v>2978</v>
      </c>
      <c r="E18" s="190">
        <v>3065</v>
      </c>
      <c r="F18" s="201">
        <v>4792</v>
      </c>
      <c r="G18" s="190">
        <v>4930</v>
      </c>
      <c r="H18" s="190">
        <v>2992</v>
      </c>
      <c r="I18" s="190">
        <v>2978</v>
      </c>
      <c r="J18" s="190">
        <v>3065</v>
      </c>
      <c r="K18" s="201">
        <v>4792</v>
      </c>
      <c r="L18" s="190">
        <v>0</v>
      </c>
      <c r="M18" s="190">
        <v>0</v>
      </c>
      <c r="N18" s="190">
        <v>0</v>
      </c>
      <c r="O18" s="190">
        <v>0</v>
      </c>
      <c r="P18" s="201">
        <v>0</v>
      </c>
      <c r="Q18" s="192">
        <v>0</v>
      </c>
      <c r="R18" s="192">
        <v>0</v>
      </c>
      <c r="S18" s="192">
        <v>0</v>
      </c>
      <c r="T18" s="192">
        <v>0</v>
      </c>
      <c r="U18" s="193">
        <v>0</v>
      </c>
      <c r="W18" s="183">
        <v>43770</v>
      </c>
      <c r="X18" s="182">
        <v>4930</v>
      </c>
      <c r="Y18" s="182">
        <v>2992</v>
      </c>
      <c r="Z18" s="182">
        <v>2978</v>
      </c>
      <c r="AA18" s="182">
        <v>3065</v>
      </c>
      <c r="AB18" s="182">
        <v>4792</v>
      </c>
      <c r="AC18" s="182">
        <v>18757</v>
      </c>
      <c r="AT18" s="183">
        <v>44136</v>
      </c>
      <c r="AU18" s="149">
        <v>-0.17079107505071001</v>
      </c>
      <c r="AV18" s="149">
        <v>-4.4786096256684498E-2</v>
      </c>
      <c r="AW18" s="149">
        <v>-4.1974479516454E-2</v>
      </c>
      <c r="AX18" s="149">
        <v>-4.5024469820554601E-2</v>
      </c>
      <c r="AY18" s="149">
        <v>0.18718697829716199</v>
      </c>
    </row>
    <row r="19" spans="1:51" x14ac:dyDescent="0.25">
      <c r="A19" s="184">
        <v>43800</v>
      </c>
      <c r="B19" s="200">
        <v>4557</v>
      </c>
      <c r="C19" s="190">
        <v>2945</v>
      </c>
      <c r="D19" s="190">
        <v>3072</v>
      </c>
      <c r="E19" s="190">
        <v>2873</v>
      </c>
      <c r="F19" s="201">
        <v>4684</v>
      </c>
      <c r="G19" s="190">
        <v>4557</v>
      </c>
      <c r="H19" s="190">
        <v>2945</v>
      </c>
      <c r="I19" s="190">
        <v>3072</v>
      </c>
      <c r="J19" s="190">
        <v>2873</v>
      </c>
      <c r="K19" s="201">
        <v>4684</v>
      </c>
      <c r="L19" s="190">
        <v>0</v>
      </c>
      <c r="M19" s="190">
        <v>0</v>
      </c>
      <c r="N19" s="190">
        <v>0</v>
      </c>
      <c r="O19" s="190">
        <v>0</v>
      </c>
      <c r="P19" s="201">
        <v>0</v>
      </c>
      <c r="Q19" s="192">
        <v>0</v>
      </c>
      <c r="R19" s="192">
        <v>0</v>
      </c>
      <c r="S19" s="192">
        <v>0</v>
      </c>
      <c r="T19" s="192">
        <v>0</v>
      </c>
      <c r="U19" s="193">
        <v>0</v>
      </c>
      <c r="W19" s="183">
        <v>43800</v>
      </c>
      <c r="X19" s="182">
        <v>4557</v>
      </c>
      <c r="Y19" s="182">
        <v>2945</v>
      </c>
      <c r="Z19" s="182">
        <v>3072</v>
      </c>
      <c r="AA19" s="182">
        <v>2873</v>
      </c>
      <c r="AB19" s="182">
        <v>4684</v>
      </c>
      <c r="AC19" s="182">
        <v>18131</v>
      </c>
      <c r="AT19" s="183">
        <v>44166</v>
      </c>
      <c r="AU19" s="149">
        <v>-0.10927197299810899</v>
      </c>
      <c r="AV19" s="149">
        <v>-6.7992562050287003E-2</v>
      </c>
      <c r="AW19" s="149">
        <v>-0.14217509920634899</v>
      </c>
      <c r="AX19" s="149">
        <v>-1.21492383935823E-2</v>
      </c>
      <c r="AY19" s="149">
        <v>0.15733398397787801</v>
      </c>
    </row>
    <row r="20" spans="1:51" x14ac:dyDescent="0.25">
      <c r="A20" s="184">
        <v>43831</v>
      </c>
      <c r="B20" s="200">
        <v>5050</v>
      </c>
      <c r="C20" s="190">
        <v>3257</v>
      </c>
      <c r="D20" s="190">
        <v>3408</v>
      </c>
      <c r="E20" s="190">
        <v>3293</v>
      </c>
      <c r="F20" s="201">
        <v>4755</v>
      </c>
      <c r="G20" s="190">
        <v>4818</v>
      </c>
      <c r="H20" s="190">
        <v>3285</v>
      </c>
      <c r="I20" s="190">
        <v>3291</v>
      </c>
      <c r="J20" s="190">
        <v>3434</v>
      </c>
      <c r="K20" s="201">
        <v>4805</v>
      </c>
      <c r="L20" s="190">
        <v>232</v>
      </c>
      <c r="M20" s="190">
        <v>-28</v>
      </c>
      <c r="N20" s="190">
        <v>117</v>
      </c>
      <c r="O20" s="190">
        <v>-141</v>
      </c>
      <c r="P20" s="201">
        <v>-50</v>
      </c>
      <c r="Q20" s="192">
        <v>4.8152760481527598E-2</v>
      </c>
      <c r="R20" s="192">
        <v>-8.5235920852359207E-3</v>
      </c>
      <c r="S20" s="192">
        <v>3.55515041020966E-2</v>
      </c>
      <c r="T20" s="192">
        <v>-4.1059988351776398E-2</v>
      </c>
      <c r="U20" s="193">
        <v>-1.04058272632674E-2</v>
      </c>
      <c r="W20" s="183">
        <v>43831</v>
      </c>
      <c r="X20" s="182">
        <v>5050</v>
      </c>
      <c r="Y20" s="182">
        <v>3257</v>
      </c>
      <c r="Z20" s="182">
        <v>3408</v>
      </c>
      <c r="AA20" s="182">
        <v>3293</v>
      </c>
      <c r="AB20" s="182">
        <v>4755</v>
      </c>
      <c r="AC20" s="182">
        <v>19763</v>
      </c>
      <c r="AT20" s="183">
        <v>44197</v>
      </c>
      <c r="AU20" s="182">
        <v>-0.127397260273973</v>
      </c>
      <c r="AV20" s="182">
        <v>-0.12368340943683399</v>
      </c>
      <c r="AW20" s="182">
        <v>-0.112914007900334</v>
      </c>
      <c r="AX20" s="182">
        <v>-0.12807221898660401</v>
      </c>
      <c r="AY20" s="182">
        <v>0.166618106139438</v>
      </c>
    </row>
    <row r="21" spans="1:51" ht="15" customHeight="1" x14ac:dyDescent="0.25">
      <c r="A21" s="184">
        <v>43862</v>
      </c>
      <c r="B21" s="200">
        <v>4592</v>
      </c>
      <c r="C21" s="190">
        <v>3038</v>
      </c>
      <c r="D21" s="190">
        <v>3175</v>
      </c>
      <c r="E21" s="190">
        <v>2966</v>
      </c>
      <c r="F21" s="201">
        <v>4569</v>
      </c>
      <c r="G21" s="190">
        <v>4439</v>
      </c>
      <c r="H21" s="190">
        <v>3008</v>
      </c>
      <c r="I21" s="190">
        <v>3083</v>
      </c>
      <c r="J21" s="190">
        <v>2958</v>
      </c>
      <c r="K21" s="201">
        <v>4382</v>
      </c>
      <c r="L21" s="190">
        <v>153</v>
      </c>
      <c r="M21" s="190">
        <v>30</v>
      </c>
      <c r="N21" s="190">
        <v>92</v>
      </c>
      <c r="O21" s="190">
        <v>8</v>
      </c>
      <c r="P21" s="201">
        <v>187</v>
      </c>
      <c r="Q21" s="192">
        <v>3.4467222347375502E-2</v>
      </c>
      <c r="R21" s="192">
        <v>9.9734042553191495E-3</v>
      </c>
      <c r="S21" s="192">
        <v>2.98410638987999E-2</v>
      </c>
      <c r="T21" s="192">
        <v>2.70453008789723E-3</v>
      </c>
      <c r="U21" s="193">
        <v>4.2674577818347798E-2</v>
      </c>
      <c r="W21" s="183">
        <v>43862</v>
      </c>
      <c r="X21" s="182">
        <v>4592</v>
      </c>
      <c r="Y21" s="182">
        <v>3038</v>
      </c>
      <c r="Z21" s="182">
        <v>3175</v>
      </c>
      <c r="AA21" s="182">
        <v>2966</v>
      </c>
      <c r="AB21" s="182">
        <v>4569</v>
      </c>
      <c r="AC21" s="182">
        <v>18340</v>
      </c>
      <c r="AT21" s="183">
        <v>44228</v>
      </c>
      <c r="AU21" s="182">
        <v>-0.17571525118269901</v>
      </c>
      <c r="AV21" s="182">
        <v>-0.162898936170213</v>
      </c>
      <c r="AW21" s="182">
        <v>-0.16315277327278599</v>
      </c>
      <c r="AX21" s="182">
        <v>-7.91075050709939E-2</v>
      </c>
      <c r="AY21" s="182">
        <v>0.21565495207667701</v>
      </c>
    </row>
    <row r="22" spans="1:51" x14ac:dyDescent="0.25">
      <c r="A22" s="184">
        <v>43891</v>
      </c>
      <c r="B22" s="200">
        <v>5214</v>
      </c>
      <c r="C22" s="190">
        <v>3183</v>
      </c>
      <c r="D22" s="190">
        <v>3320</v>
      </c>
      <c r="E22" s="190">
        <v>3184</v>
      </c>
      <c r="F22" s="201">
        <v>4939</v>
      </c>
      <c r="G22" s="190">
        <v>4962.5714285714303</v>
      </c>
      <c r="H22" s="190">
        <v>3318.8571428571399</v>
      </c>
      <c r="I22" s="190">
        <v>3320.9523809523798</v>
      </c>
      <c r="J22" s="190">
        <v>3222.4761904761899</v>
      </c>
      <c r="K22" s="201">
        <v>4854.6666666666697</v>
      </c>
      <c r="L22" s="190">
        <v>251.42857142857201</v>
      </c>
      <c r="M22" s="190">
        <v>-135.857142857143</v>
      </c>
      <c r="N22" s="190">
        <v>-0.95238095238119103</v>
      </c>
      <c r="O22" s="190">
        <v>-38.476190476190801</v>
      </c>
      <c r="P22" s="201">
        <v>84.333333333333002</v>
      </c>
      <c r="Q22" s="192">
        <v>5.06649778340722E-2</v>
      </c>
      <c r="R22" s="192">
        <v>-4.0934917355371997E-2</v>
      </c>
      <c r="S22" s="192">
        <v>-2.8677946659026401E-4</v>
      </c>
      <c r="T22" s="192">
        <v>-1.19399456200498E-2</v>
      </c>
      <c r="U22" s="193">
        <v>1.7371601208459101E-2</v>
      </c>
      <c r="W22" s="183">
        <v>43891</v>
      </c>
      <c r="X22" s="182">
        <v>5214</v>
      </c>
      <c r="Y22" s="182">
        <v>3183</v>
      </c>
      <c r="Z22" s="182">
        <v>3320</v>
      </c>
      <c r="AA22" s="182">
        <v>3184</v>
      </c>
      <c r="AB22" s="182">
        <v>4939</v>
      </c>
      <c r="AC22" s="182">
        <v>19840</v>
      </c>
      <c r="AT22" s="183">
        <v>44256</v>
      </c>
      <c r="AU22" s="182">
        <v>-0.11741057906765399</v>
      </c>
      <c r="AV22" s="182">
        <v>-0.100214097496706</v>
      </c>
      <c r="AW22" s="182">
        <v>-0.13217665615141999</v>
      </c>
      <c r="AX22" s="182">
        <v>-7.9832645445807704E-2</v>
      </c>
      <c r="AY22" s="182">
        <v>0.25745435439379999</v>
      </c>
    </row>
    <row r="23" spans="1:51" x14ac:dyDescent="0.25">
      <c r="A23" s="184">
        <v>43922</v>
      </c>
      <c r="B23" s="200">
        <v>2616</v>
      </c>
      <c r="C23" s="190">
        <v>1790</v>
      </c>
      <c r="D23" s="190">
        <v>1856</v>
      </c>
      <c r="E23" s="190">
        <v>2269</v>
      </c>
      <c r="F23" s="201">
        <v>2976</v>
      </c>
      <c r="G23" s="190">
        <v>4697</v>
      </c>
      <c r="H23" s="190">
        <v>3193</v>
      </c>
      <c r="I23" s="190">
        <v>3123</v>
      </c>
      <c r="J23" s="190">
        <v>3198</v>
      </c>
      <c r="K23" s="201">
        <v>4576</v>
      </c>
      <c r="L23" s="190">
        <v>-2081</v>
      </c>
      <c r="M23" s="190">
        <v>-1403</v>
      </c>
      <c r="N23" s="190">
        <v>-1267</v>
      </c>
      <c r="O23" s="190">
        <v>-929</v>
      </c>
      <c r="P23" s="201">
        <v>-1600</v>
      </c>
      <c r="Q23" s="192">
        <v>-0.44304875452416398</v>
      </c>
      <c r="R23" s="192">
        <v>-0.439398684622612</v>
      </c>
      <c r="S23" s="192">
        <v>-0.40569964777457601</v>
      </c>
      <c r="T23" s="192">
        <v>-0.290494058786742</v>
      </c>
      <c r="U23" s="193">
        <v>-0.34965034965035002</v>
      </c>
      <c r="W23" s="183">
        <v>43922</v>
      </c>
      <c r="X23" s="182">
        <v>2616</v>
      </c>
      <c r="Y23" s="182">
        <v>1790</v>
      </c>
      <c r="Z23" s="182">
        <v>1856</v>
      </c>
      <c r="AA23" s="182">
        <v>2269</v>
      </c>
      <c r="AB23" s="182">
        <v>2976</v>
      </c>
      <c r="AC23" s="182">
        <v>11507</v>
      </c>
      <c r="AT23" s="183">
        <v>44287</v>
      </c>
      <c r="AU23" s="182">
        <v>-0.114115392803917</v>
      </c>
      <c r="AV23" s="182">
        <v>-9.3015972439711894E-2</v>
      </c>
      <c r="AW23" s="182">
        <v>-0.128722382324688</v>
      </c>
      <c r="AX23" s="182">
        <v>-4.0650406504064998E-2</v>
      </c>
      <c r="AY23" s="182">
        <v>0.32823426573426601</v>
      </c>
    </row>
    <row r="24" spans="1:51" x14ac:dyDescent="0.25">
      <c r="A24" s="184">
        <v>43952</v>
      </c>
      <c r="B24" s="200">
        <v>2105</v>
      </c>
      <c r="C24" s="190">
        <v>1805</v>
      </c>
      <c r="D24" s="190">
        <v>1759</v>
      </c>
      <c r="E24" s="190">
        <v>2480</v>
      </c>
      <c r="F24" s="201">
        <v>2943</v>
      </c>
      <c r="G24" s="190">
        <v>4475.8571428571404</v>
      </c>
      <c r="H24" s="190">
        <v>3039.0952380952399</v>
      </c>
      <c r="I24" s="190">
        <v>3011.9523809523798</v>
      </c>
      <c r="J24" s="190">
        <v>3068.0476190476202</v>
      </c>
      <c r="K24" s="201">
        <v>4466.8095238095202</v>
      </c>
      <c r="L24" s="190">
        <v>-2370.8571428571399</v>
      </c>
      <c r="M24" s="190">
        <v>-1234.0952380952399</v>
      </c>
      <c r="N24" s="190">
        <v>-1252.9523809523801</v>
      </c>
      <c r="O24" s="190">
        <v>-588.04761904761904</v>
      </c>
      <c r="P24" s="201">
        <v>-1523.80952380952</v>
      </c>
      <c r="Q24" s="192">
        <v>-0.52969902013979797</v>
      </c>
      <c r="R24" s="192">
        <v>-0.406073236082167</v>
      </c>
      <c r="S24" s="192">
        <v>-0.41599342302888498</v>
      </c>
      <c r="T24" s="192">
        <v>-0.19166834810411501</v>
      </c>
      <c r="U24" s="193">
        <v>-0.34114047525132501</v>
      </c>
      <c r="W24" s="183">
        <v>43952</v>
      </c>
      <c r="X24" s="182">
        <v>2105</v>
      </c>
      <c r="Y24" s="182">
        <v>1805</v>
      </c>
      <c r="Z24" s="182">
        <v>1759</v>
      </c>
      <c r="AA24" s="182">
        <v>2480</v>
      </c>
      <c r="AB24" s="182">
        <v>2943</v>
      </c>
      <c r="AC24" s="182">
        <v>11092</v>
      </c>
      <c r="AT24" s="183">
        <v>44317</v>
      </c>
      <c r="AU24" s="182">
        <v>-0.10653984871213799</v>
      </c>
      <c r="AV24" s="182">
        <v>-0.115197192146786</v>
      </c>
      <c r="AW24" s="182">
        <v>-0.139428625634377</v>
      </c>
      <c r="AX24" s="182">
        <v>-7.0744540501948006E-2</v>
      </c>
      <c r="AY24" s="182">
        <v>0.417566602347473</v>
      </c>
    </row>
    <row r="25" spans="1:51" x14ac:dyDescent="0.25">
      <c r="A25" s="184">
        <v>43983</v>
      </c>
      <c r="B25" s="200">
        <v>2869</v>
      </c>
      <c r="C25" s="190">
        <v>2339</v>
      </c>
      <c r="D25" s="190">
        <v>2310</v>
      </c>
      <c r="E25" s="190">
        <v>3005</v>
      </c>
      <c r="F25" s="201">
        <v>3780</v>
      </c>
      <c r="G25" s="190">
        <v>4987.3999999999996</v>
      </c>
      <c r="H25" s="190">
        <v>3428.7</v>
      </c>
      <c r="I25" s="190">
        <v>3364.9</v>
      </c>
      <c r="J25" s="190">
        <v>3357.2</v>
      </c>
      <c r="K25" s="201">
        <v>5225</v>
      </c>
      <c r="L25" s="190">
        <v>-2118.4</v>
      </c>
      <c r="M25" s="190">
        <v>-1089.7</v>
      </c>
      <c r="N25" s="190">
        <v>-1054.9000000000001</v>
      </c>
      <c r="O25" s="190">
        <v>-352.2</v>
      </c>
      <c r="P25" s="201">
        <v>-1445</v>
      </c>
      <c r="Q25" s="192">
        <v>-0.42475037093475598</v>
      </c>
      <c r="R25" s="192">
        <v>-0.317817248519847</v>
      </c>
      <c r="S25" s="192">
        <v>-0.31350114416475999</v>
      </c>
      <c r="T25" s="192">
        <v>-0.10490885261527499</v>
      </c>
      <c r="U25" s="193">
        <v>-0.276555023923445</v>
      </c>
      <c r="W25" s="183">
        <v>43983</v>
      </c>
      <c r="X25" s="182">
        <v>2869</v>
      </c>
      <c r="Y25" s="182">
        <v>2339</v>
      </c>
      <c r="Z25" s="182">
        <v>2310</v>
      </c>
      <c r="AA25" s="182">
        <v>3005</v>
      </c>
      <c r="AB25" s="182">
        <v>3780</v>
      </c>
      <c r="AC25" s="182">
        <v>14303</v>
      </c>
      <c r="AT25" s="183">
        <v>44348</v>
      </c>
      <c r="AU25" s="182">
        <v>-0.22845570838513099</v>
      </c>
      <c r="AV25" s="182">
        <v>-0.26531921719602197</v>
      </c>
      <c r="AW25" s="182">
        <v>-0.23266664685429</v>
      </c>
      <c r="AX25" s="182">
        <v>-0.175503395686882</v>
      </c>
      <c r="AY25" s="182">
        <v>0.34354066985645898</v>
      </c>
    </row>
    <row r="26" spans="1:51" x14ac:dyDescent="0.25">
      <c r="A26" s="184">
        <v>44013</v>
      </c>
      <c r="B26" s="200">
        <v>3269</v>
      </c>
      <c r="C26" s="190">
        <v>2638</v>
      </c>
      <c r="D26" s="190">
        <v>2551</v>
      </c>
      <c r="E26" s="190">
        <v>3190</v>
      </c>
      <c r="F26" s="201">
        <v>4587</v>
      </c>
      <c r="G26" s="190">
        <v>5052</v>
      </c>
      <c r="H26" s="190">
        <v>3482</v>
      </c>
      <c r="I26" s="190">
        <v>3316</v>
      </c>
      <c r="J26" s="190">
        <v>3374</v>
      </c>
      <c r="K26" s="201">
        <v>5501</v>
      </c>
      <c r="L26" s="190">
        <v>-1783</v>
      </c>
      <c r="M26" s="190">
        <v>-844</v>
      </c>
      <c r="N26" s="190">
        <v>-765</v>
      </c>
      <c r="O26" s="190">
        <v>-184</v>
      </c>
      <c r="P26" s="201">
        <v>-914</v>
      </c>
      <c r="Q26" s="192">
        <v>-0.352929532858274</v>
      </c>
      <c r="R26" s="192">
        <v>-0.24238943136128699</v>
      </c>
      <c r="S26" s="192">
        <v>-0.23069963811821501</v>
      </c>
      <c r="T26" s="192">
        <v>-5.4534676941315897E-2</v>
      </c>
      <c r="U26" s="193">
        <v>-0.16615160879839999</v>
      </c>
      <c r="W26" s="183">
        <v>44013</v>
      </c>
      <c r="X26" s="182">
        <v>3269</v>
      </c>
      <c r="Y26" s="182">
        <v>2638</v>
      </c>
      <c r="Z26" s="182">
        <v>2551</v>
      </c>
      <c r="AA26" s="182">
        <v>3190</v>
      </c>
      <c r="AB26" s="182">
        <v>4587</v>
      </c>
      <c r="AC26" s="182">
        <v>16235</v>
      </c>
    </row>
    <row r="27" spans="1:51" x14ac:dyDescent="0.25">
      <c r="A27" s="184">
        <v>44044</v>
      </c>
      <c r="B27" s="200">
        <v>3133</v>
      </c>
      <c r="C27" s="190">
        <v>2497</v>
      </c>
      <c r="D27" s="190">
        <v>2473</v>
      </c>
      <c r="E27" s="190">
        <v>2882</v>
      </c>
      <c r="F27" s="201">
        <v>4556</v>
      </c>
      <c r="G27" s="190">
        <v>4459.0476190476202</v>
      </c>
      <c r="H27" s="190">
        <v>2998.0952380952399</v>
      </c>
      <c r="I27" s="190">
        <v>2886.6666666666702</v>
      </c>
      <c r="J27" s="190">
        <v>2887.61904761905</v>
      </c>
      <c r="K27" s="201">
        <v>4729.5238095238101</v>
      </c>
      <c r="L27" s="190">
        <v>-1326.0476190476199</v>
      </c>
      <c r="M27" s="190">
        <v>-501.09523809523802</v>
      </c>
      <c r="N27" s="190">
        <v>-413.66666666666703</v>
      </c>
      <c r="O27" s="190">
        <v>-5.61904761904725</v>
      </c>
      <c r="P27" s="201">
        <v>-173.52380952380901</v>
      </c>
      <c r="Q27" s="192">
        <v>-0.29738359675352399</v>
      </c>
      <c r="R27" s="192">
        <v>-0.167137865311309</v>
      </c>
      <c r="S27" s="192">
        <v>-0.14330254041570401</v>
      </c>
      <c r="T27" s="192">
        <v>-1.9459102902373399E-3</v>
      </c>
      <c r="U27" s="193">
        <v>-3.6689488521949198E-2</v>
      </c>
      <c r="W27" s="183">
        <v>44044</v>
      </c>
      <c r="X27" s="182">
        <v>3133</v>
      </c>
      <c r="Y27" s="182">
        <v>2497</v>
      </c>
      <c r="Z27" s="182">
        <v>2473</v>
      </c>
      <c r="AA27" s="182">
        <v>2882</v>
      </c>
      <c r="AB27" s="182">
        <v>4556</v>
      </c>
      <c r="AC27" s="182">
        <v>15541</v>
      </c>
    </row>
    <row r="28" spans="1:51" x14ac:dyDescent="0.25">
      <c r="A28" s="184">
        <v>44075</v>
      </c>
      <c r="B28" s="200">
        <v>3974</v>
      </c>
      <c r="C28" s="190">
        <v>2979</v>
      </c>
      <c r="D28" s="190">
        <v>2751</v>
      </c>
      <c r="E28" s="190">
        <v>3259</v>
      </c>
      <c r="F28" s="201">
        <v>5469</v>
      </c>
      <c r="G28" s="190">
        <v>4794.9523809523798</v>
      </c>
      <c r="H28" s="190">
        <v>3232.9523809523798</v>
      </c>
      <c r="I28" s="190">
        <v>3217.2380952381</v>
      </c>
      <c r="J28" s="190">
        <v>3144.9523809523798</v>
      </c>
      <c r="K28" s="201">
        <v>5086.1904761904798</v>
      </c>
      <c r="L28" s="190">
        <v>-820.95238095238199</v>
      </c>
      <c r="M28" s="190">
        <v>-253.95238095238099</v>
      </c>
      <c r="N28" s="190">
        <v>-466.23809523809501</v>
      </c>
      <c r="O28" s="190">
        <v>114.04761904761899</v>
      </c>
      <c r="P28" s="201">
        <v>382.80952380952402</v>
      </c>
      <c r="Q28" s="192">
        <v>-0.17121179017617699</v>
      </c>
      <c r="R28" s="192">
        <v>-7.85512284216109E-2</v>
      </c>
      <c r="S28" s="192">
        <v>-0.144918741304284</v>
      </c>
      <c r="T28" s="192">
        <v>3.6263702985888102E-2</v>
      </c>
      <c r="U28" s="193">
        <v>7.5264488343788002E-2</v>
      </c>
      <c r="W28" s="183">
        <v>44075</v>
      </c>
      <c r="X28" s="182">
        <v>3974</v>
      </c>
      <c r="Y28" s="182">
        <v>2979</v>
      </c>
      <c r="Z28" s="182">
        <v>2751</v>
      </c>
      <c r="AA28" s="182">
        <v>3259</v>
      </c>
      <c r="AB28" s="182">
        <v>5469</v>
      </c>
      <c r="AC28" s="182">
        <v>18432</v>
      </c>
    </row>
    <row r="29" spans="1:51" x14ac:dyDescent="0.25">
      <c r="A29" s="184">
        <v>44105</v>
      </c>
      <c r="B29" s="200">
        <v>4327</v>
      </c>
      <c r="C29" s="190">
        <v>3010</v>
      </c>
      <c r="D29" s="190">
        <v>2847</v>
      </c>
      <c r="E29" s="190">
        <v>3015</v>
      </c>
      <c r="F29" s="201">
        <v>5767</v>
      </c>
      <c r="G29" s="190">
        <v>5004.5217391304304</v>
      </c>
      <c r="H29" s="190">
        <v>3420.52173913043</v>
      </c>
      <c r="I29" s="190">
        <v>3317.2173913043498</v>
      </c>
      <c r="J29" s="190">
        <v>3190</v>
      </c>
      <c r="K29" s="201">
        <v>5063.8260869565202</v>
      </c>
      <c r="L29" s="190">
        <v>-677.52173913043498</v>
      </c>
      <c r="M29" s="190">
        <v>-410.52173913043498</v>
      </c>
      <c r="N29" s="190">
        <v>-470.21739130434798</v>
      </c>
      <c r="O29" s="190">
        <v>-175</v>
      </c>
      <c r="P29" s="201">
        <v>703.17391304347802</v>
      </c>
      <c r="Q29" s="192">
        <v>-0.13538191548512701</v>
      </c>
      <c r="R29" s="192">
        <v>-0.120017286963596</v>
      </c>
      <c r="S29" s="192">
        <v>-0.14175055048757501</v>
      </c>
      <c r="T29" s="192">
        <v>-5.4858934169278999E-2</v>
      </c>
      <c r="U29" s="193">
        <v>0.13886217673524101</v>
      </c>
      <c r="W29" s="183">
        <v>44105</v>
      </c>
      <c r="X29" s="182">
        <v>4327</v>
      </c>
      <c r="Y29" s="182">
        <v>3010</v>
      </c>
      <c r="Z29" s="182">
        <v>2847</v>
      </c>
      <c r="AA29" s="182">
        <v>3015</v>
      </c>
      <c r="AB29" s="182">
        <v>5767</v>
      </c>
      <c r="AC29" s="182">
        <v>18966</v>
      </c>
    </row>
    <row r="30" spans="1:51" x14ac:dyDescent="0.25">
      <c r="A30" s="184">
        <v>44136</v>
      </c>
      <c r="B30" s="200">
        <v>4088</v>
      </c>
      <c r="C30" s="190">
        <v>2858</v>
      </c>
      <c r="D30" s="190">
        <v>2853</v>
      </c>
      <c r="E30" s="190">
        <v>2927</v>
      </c>
      <c r="F30" s="201">
        <v>5689</v>
      </c>
      <c r="G30" s="190">
        <v>4930</v>
      </c>
      <c r="H30" s="190">
        <v>2992</v>
      </c>
      <c r="I30" s="190">
        <v>2978</v>
      </c>
      <c r="J30" s="190">
        <v>3065</v>
      </c>
      <c r="K30" s="201">
        <v>4792</v>
      </c>
      <c r="L30" s="190">
        <v>-842</v>
      </c>
      <c r="M30" s="190">
        <v>-134</v>
      </c>
      <c r="N30" s="190">
        <v>-125</v>
      </c>
      <c r="O30" s="190">
        <v>-138</v>
      </c>
      <c r="P30" s="201">
        <v>897</v>
      </c>
      <c r="Q30" s="192">
        <v>-0.17079107505071001</v>
      </c>
      <c r="R30" s="192">
        <v>-4.4786096256684498E-2</v>
      </c>
      <c r="S30" s="192">
        <v>-4.1974479516454E-2</v>
      </c>
      <c r="T30" s="192">
        <v>-4.5024469820554601E-2</v>
      </c>
      <c r="U30" s="193">
        <v>0.18718697829716199</v>
      </c>
      <c r="W30" s="183">
        <v>44136</v>
      </c>
      <c r="X30" s="182">
        <v>4088</v>
      </c>
      <c r="Y30" s="182">
        <v>2858</v>
      </c>
      <c r="Z30" s="182">
        <v>2853</v>
      </c>
      <c r="AA30" s="182">
        <v>2927</v>
      </c>
      <c r="AB30" s="182">
        <v>5689</v>
      </c>
      <c r="AC30" s="182">
        <v>18415</v>
      </c>
    </row>
    <row r="31" spans="1:51" x14ac:dyDescent="0.25">
      <c r="A31" s="184">
        <v>44166</v>
      </c>
      <c r="B31" s="200">
        <v>4262</v>
      </c>
      <c r="C31" s="190">
        <v>2882</v>
      </c>
      <c r="D31" s="190">
        <v>2767</v>
      </c>
      <c r="E31" s="190">
        <v>2980</v>
      </c>
      <c r="F31" s="201">
        <v>5692</v>
      </c>
      <c r="G31" s="190">
        <v>4784.8500000000004</v>
      </c>
      <c r="H31" s="190">
        <v>3092.25</v>
      </c>
      <c r="I31" s="190">
        <v>3225.6</v>
      </c>
      <c r="J31" s="190">
        <v>3016.65</v>
      </c>
      <c r="K31" s="201">
        <v>4918.2</v>
      </c>
      <c r="L31" s="190">
        <v>-522.85</v>
      </c>
      <c r="M31" s="190">
        <v>-210.25</v>
      </c>
      <c r="N31" s="190">
        <v>-458.6</v>
      </c>
      <c r="O31" s="190">
        <v>-36.650000000000098</v>
      </c>
      <c r="P31" s="201">
        <v>773.8</v>
      </c>
      <c r="Q31" s="192">
        <v>-0.10927197299810899</v>
      </c>
      <c r="R31" s="192">
        <v>-6.7992562050287003E-2</v>
      </c>
      <c r="S31" s="192">
        <v>-0.14217509920634899</v>
      </c>
      <c r="T31" s="192">
        <v>-1.21492383935823E-2</v>
      </c>
      <c r="U31" s="193">
        <v>0.15733398397787801</v>
      </c>
      <c r="W31" s="183">
        <v>44166</v>
      </c>
      <c r="X31" s="182">
        <v>4262</v>
      </c>
      <c r="Y31" s="182">
        <v>2882</v>
      </c>
      <c r="Z31" s="182">
        <v>2767</v>
      </c>
      <c r="AA31" s="182">
        <v>2980</v>
      </c>
      <c r="AB31" s="182">
        <v>5692</v>
      </c>
      <c r="AC31" s="182">
        <v>18583</v>
      </c>
    </row>
    <row r="32" spans="1:51" ht="15" customHeight="1" x14ac:dyDescent="0.25">
      <c r="A32" s="184">
        <v>44197</v>
      </c>
      <c r="B32" s="200">
        <v>3822</v>
      </c>
      <c r="C32" s="190">
        <v>2617</v>
      </c>
      <c r="D32" s="190">
        <v>2654</v>
      </c>
      <c r="E32" s="190">
        <v>2722</v>
      </c>
      <c r="F32" s="201">
        <v>5096</v>
      </c>
      <c r="G32" s="190">
        <v>4380</v>
      </c>
      <c r="H32" s="190">
        <v>2986.3636363636401</v>
      </c>
      <c r="I32" s="190">
        <v>2991.8181818181802</v>
      </c>
      <c r="J32" s="190">
        <v>3121.8181818181802</v>
      </c>
      <c r="K32" s="201">
        <v>4368.1818181818198</v>
      </c>
      <c r="L32" s="190">
        <v>-558</v>
      </c>
      <c r="M32" s="190">
        <v>-369.36363636363598</v>
      </c>
      <c r="N32" s="190">
        <v>-337.81818181818198</v>
      </c>
      <c r="O32" s="190">
        <v>-399.81818181818198</v>
      </c>
      <c r="P32" s="201">
        <v>727.81818181818198</v>
      </c>
      <c r="Q32" s="192">
        <v>-0.127397260273973</v>
      </c>
      <c r="R32" s="192">
        <v>-0.12368340943683399</v>
      </c>
      <c r="S32" s="192">
        <v>-0.112914007900334</v>
      </c>
      <c r="T32" s="192">
        <v>-0.12807221898660401</v>
      </c>
      <c r="U32" s="193">
        <v>0.166618106139438</v>
      </c>
      <c r="W32" s="183">
        <v>44197</v>
      </c>
      <c r="X32" s="182">
        <v>3822</v>
      </c>
      <c r="Y32" s="182">
        <v>2617</v>
      </c>
      <c r="Z32" s="182">
        <v>2654</v>
      </c>
      <c r="AA32" s="182">
        <v>2722</v>
      </c>
      <c r="AB32" s="182">
        <v>5096</v>
      </c>
      <c r="AC32" s="182">
        <v>16911</v>
      </c>
    </row>
    <row r="33" spans="1:29" ht="15.75" customHeight="1" x14ac:dyDescent="0.25">
      <c r="A33" s="184">
        <v>44228</v>
      </c>
      <c r="B33" s="200">
        <v>3659</v>
      </c>
      <c r="C33" s="190">
        <v>2518</v>
      </c>
      <c r="D33" s="190">
        <v>2580</v>
      </c>
      <c r="E33" s="190">
        <v>2724</v>
      </c>
      <c r="F33" s="201">
        <v>5327</v>
      </c>
      <c r="G33" s="190">
        <v>4439</v>
      </c>
      <c r="H33" s="190">
        <v>3008</v>
      </c>
      <c r="I33" s="190">
        <v>3083</v>
      </c>
      <c r="J33" s="190">
        <v>2958</v>
      </c>
      <c r="K33" s="201">
        <v>4382</v>
      </c>
      <c r="L33" s="190">
        <v>-780</v>
      </c>
      <c r="M33" s="190">
        <v>-490</v>
      </c>
      <c r="N33" s="190">
        <v>-503</v>
      </c>
      <c r="O33" s="190">
        <v>-234</v>
      </c>
      <c r="P33" s="201">
        <v>945</v>
      </c>
      <c r="Q33" s="192">
        <v>-0.17571525118269901</v>
      </c>
      <c r="R33" s="192">
        <v>-0.162898936170213</v>
      </c>
      <c r="S33" s="192">
        <v>-0.16315277327278599</v>
      </c>
      <c r="T33" s="192">
        <v>-7.91075050709939E-2</v>
      </c>
      <c r="U33" s="193">
        <v>0.21565495207667701</v>
      </c>
      <c r="W33" s="183">
        <v>44228</v>
      </c>
      <c r="X33" s="182">
        <v>3659</v>
      </c>
      <c r="Y33" s="182">
        <v>2518</v>
      </c>
      <c r="Z33" s="182">
        <v>2580</v>
      </c>
      <c r="AA33" s="182">
        <v>2724</v>
      </c>
      <c r="AB33" s="182">
        <v>5327</v>
      </c>
      <c r="AC33" s="182">
        <v>16808</v>
      </c>
    </row>
    <row r="34" spans="1:29" x14ac:dyDescent="0.25">
      <c r="A34" s="184">
        <v>44256</v>
      </c>
      <c r="B34" s="200">
        <v>4579</v>
      </c>
      <c r="C34" s="190">
        <v>3122</v>
      </c>
      <c r="D34" s="190">
        <v>3013</v>
      </c>
      <c r="E34" s="190">
        <v>3100</v>
      </c>
      <c r="F34" s="201">
        <v>6382</v>
      </c>
      <c r="G34" s="190">
        <v>5188.1428571428596</v>
      </c>
      <c r="H34" s="190">
        <v>3469.7142857142899</v>
      </c>
      <c r="I34" s="190">
        <v>3471.9047619047601</v>
      </c>
      <c r="J34" s="190">
        <v>3368.9523809523798</v>
      </c>
      <c r="K34" s="201">
        <v>5075.3333333333303</v>
      </c>
      <c r="L34" s="190">
        <v>-609.14285714285802</v>
      </c>
      <c r="M34" s="190">
        <v>-347.71428571428601</v>
      </c>
      <c r="N34" s="190">
        <v>-458.90476190476198</v>
      </c>
      <c r="O34" s="190">
        <v>-268.95238095238102</v>
      </c>
      <c r="P34" s="201">
        <v>1306.6666666666699</v>
      </c>
      <c r="Q34" s="192">
        <v>-0.11741057906765399</v>
      </c>
      <c r="R34" s="192">
        <v>-0.100214097496706</v>
      </c>
      <c r="S34" s="192">
        <v>-0.13217665615141999</v>
      </c>
      <c r="T34" s="192">
        <v>-7.9832645445807704E-2</v>
      </c>
      <c r="U34" s="193">
        <v>0.25745435439379999</v>
      </c>
      <c r="W34" s="183">
        <v>44256</v>
      </c>
      <c r="X34" s="182">
        <v>4579</v>
      </c>
      <c r="Y34" s="182">
        <v>3122</v>
      </c>
      <c r="Z34" s="182">
        <v>3013</v>
      </c>
      <c r="AA34" s="182">
        <v>3100</v>
      </c>
      <c r="AB34" s="182">
        <v>6382</v>
      </c>
      <c r="AC34" s="182">
        <v>20196</v>
      </c>
    </row>
    <row r="35" spans="1:29" x14ac:dyDescent="0.25">
      <c r="A35" s="184">
        <v>44287</v>
      </c>
      <c r="B35" s="200">
        <v>4161</v>
      </c>
      <c r="C35" s="190">
        <v>2896</v>
      </c>
      <c r="D35" s="190">
        <v>2721</v>
      </c>
      <c r="E35" s="190">
        <v>3068</v>
      </c>
      <c r="F35" s="201">
        <v>6078</v>
      </c>
      <c r="G35" s="190">
        <v>4697</v>
      </c>
      <c r="H35" s="190">
        <v>3193</v>
      </c>
      <c r="I35" s="190">
        <v>3123</v>
      </c>
      <c r="J35" s="190">
        <v>3198</v>
      </c>
      <c r="K35" s="201">
        <v>4576</v>
      </c>
      <c r="L35" s="190">
        <v>-536</v>
      </c>
      <c r="M35" s="190">
        <v>-297</v>
      </c>
      <c r="N35" s="190">
        <v>-402</v>
      </c>
      <c r="O35" s="190">
        <v>-130</v>
      </c>
      <c r="P35" s="201">
        <v>1502</v>
      </c>
      <c r="Q35" s="192">
        <v>-0.114115392803917</v>
      </c>
      <c r="R35" s="192">
        <v>-9.3015972439711894E-2</v>
      </c>
      <c r="S35" s="192">
        <v>-0.128722382324688</v>
      </c>
      <c r="T35" s="192">
        <v>-4.0650406504064998E-2</v>
      </c>
      <c r="U35" s="193">
        <v>0.32823426573426601</v>
      </c>
      <c r="W35" s="183">
        <v>44287</v>
      </c>
      <c r="X35" s="182">
        <v>4161</v>
      </c>
      <c r="Y35" s="182">
        <v>2896</v>
      </c>
      <c r="Z35" s="182">
        <v>2721</v>
      </c>
      <c r="AA35" s="182">
        <v>3068</v>
      </c>
      <c r="AB35" s="182">
        <v>6078</v>
      </c>
      <c r="AC35" s="182">
        <v>18924</v>
      </c>
    </row>
    <row r="36" spans="1:29" x14ac:dyDescent="0.25">
      <c r="A36" s="184">
        <v>44317</v>
      </c>
      <c r="B36" s="200">
        <v>3999</v>
      </c>
      <c r="C36" s="190">
        <v>2689</v>
      </c>
      <c r="D36" s="190">
        <v>2592</v>
      </c>
      <c r="E36" s="190">
        <v>2851</v>
      </c>
      <c r="F36" s="201">
        <v>6332</v>
      </c>
      <c r="G36" s="190">
        <v>4475.8571428571404</v>
      </c>
      <c r="H36" s="190">
        <v>3039.0952380952399</v>
      </c>
      <c r="I36" s="190">
        <v>3011.9523809523798</v>
      </c>
      <c r="J36" s="190">
        <v>3068.0476190476202</v>
      </c>
      <c r="K36" s="201">
        <v>4466.8095238095202</v>
      </c>
      <c r="L36" s="190">
        <v>-476.857142857143</v>
      </c>
      <c r="M36" s="190">
        <v>-350.09523809523802</v>
      </c>
      <c r="N36" s="190">
        <v>-419.95238095238102</v>
      </c>
      <c r="O36" s="190">
        <v>-217.04761904761901</v>
      </c>
      <c r="P36" s="201">
        <v>1865.19047619048</v>
      </c>
      <c r="Q36" s="192">
        <v>-0.10653984871213799</v>
      </c>
      <c r="R36" s="192">
        <v>-0.115197192146786</v>
      </c>
      <c r="S36" s="192">
        <v>-0.139428625634377</v>
      </c>
      <c r="T36" s="192">
        <v>-7.0744540501948006E-2</v>
      </c>
      <c r="U36" s="193">
        <v>0.417566602347473</v>
      </c>
      <c r="W36" s="183">
        <v>44317</v>
      </c>
      <c r="X36" s="182">
        <v>3999</v>
      </c>
      <c r="Y36" s="182">
        <v>2689</v>
      </c>
      <c r="Z36" s="182">
        <v>2592</v>
      </c>
      <c r="AA36" s="182">
        <v>2851</v>
      </c>
      <c r="AB36" s="182">
        <v>6332</v>
      </c>
      <c r="AC36" s="182">
        <v>18463</v>
      </c>
    </row>
    <row r="37" spans="1:29" x14ac:dyDescent="0.25">
      <c r="A37" s="184">
        <v>44348</v>
      </c>
      <c r="B37" s="200">
        <v>3848</v>
      </c>
      <c r="C37" s="190">
        <v>2519</v>
      </c>
      <c r="D37" s="190">
        <v>2582</v>
      </c>
      <c r="E37" s="190">
        <v>2768</v>
      </c>
      <c r="F37" s="201">
        <v>7020</v>
      </c>
      <c r="G37" s="190">
        <v>4987.3999999999996</v>
      </c>
      <c r="H37" s="190">
        <v>3428.7</v>
      </c>
      <c r="I37" s="190">
        <v>3364.9</v>
      </c>
      <c r="J37" s="190">
        <v>3357.2</v>
      </c>
      <c r="K37" s="201">
        <v>5225</v>
      </c>
      <c r="L37" s="190">
        <v>-1139.4000000000001</v>
      </c>
      <c r="M37" s="190">
        <v>-909.7</v>
      </c>
      <c r="N37" s="190">
        <v>-782.9</v>
      </c>
      <c r="O37" s="190">
        <v>-589.20000000000005</v>
      </c>
      <c r="P37" s="201">
        <v>1795</v>
      </c>
      <c r="Q37" s="192">
        <v>-0.22845570838513099</v>
      </c>
      <c r="R37" s="192">
        <v>-0.26531921719602197</v>
      </c>
      <c r="S37" s="192">
        <v>-0.23266664685429</v>
      </c>
      <c r="T37" s="192">
        <v>-0.175503395686882</v>
      </c>
      <c r="U37" s="193">
        <v>0.34354066985645898</v>
      </c>
      <c r="W37" s="183">
        <v>44348</v>
      </c>
      <c r="X37" s="182">
        <v>3848</v>
      </c>
      <c r="Y37" s="182">
        <v>2519</v>
      </c>
      <c r="Z37" s="182">
        <v>2582</v>
      </c>
      <c r="AA37" s="182">
        <v>2768</v>
      </c>
      <c r="AB37" s="182">
        <v>7020</v>
      </c>
      <c r="AC37" s="182">
        <v>18737</v>
      </c>
    </row>
    <row r="38" spans="1:29" x14ac:dyDescent="0.25">
      <c r="A38" s="3" t="s">
        <v>86</v>
      </c>
      <c r="B38" s="200"/>
      <c r="C38" s="190"/>
      <c r="D38" s="190"/>
      <c r="E38" s="190"/>
      <c r="F38" s="201"/>
      <c r="G38" s="190"/>
      <c r="H38" s="190"/>
      <c r="I38" s="190"/>
      <c r="J38" s="190"/>
      <c r="K38" s="201"/>
      <c r="L38" s="190"/>
      <c r="M38" s="190"/>
      <c r="N38" s="190"/>
      <c r="O38" s="190"/>
      <c r="P38" s="201"/>
      <c r="Q38" s="192"/>
      <c r="R38" s="192"/>
      <c r="S38" s="192"/>
      <c r="T38" s="192"/>
      <c r="U38" s="193"/>
      <c r="W38" s="183" t="s">
        <v>7</v>
      </c>
      <c r="X38" s="182">
        <v>126769</v>
      </c>
      <c r="Y38" s="182">
        <v>86996</v>
      </c>
      <c r="Z38" s="182">
        <v>86203</v>
      </c>
      <c r="AA38" s="182">
        <v>90473</v>
      </c>
      <c r="AB38" s="182">
        <v>150133</v>
      </c>
      <c r="AC38" s="182">
        <v>540574</v>
      </c>
    </row>
    <row r="39" spans="1:29" x14ac:dyDescent="0.25">
      <c r="A39" s="184">
        <v>43466</v>
      </c>
      <c r="B39" s="200">
        <v>1108</v>
      </c>
      <c r="C39" s="190">
        <v>1193</v>
      </c>
      <c r="D39" s="190">
        <v>254</v>
      </c>
      <c r="E39" s="190">
        <v>108</v>
      </c>
      <c r="F39" s="201">
        <v>784</v>
      </c>
      <c r="G39" s="190">
        <v>1108</v>
      </c>
      <c r="H39" s="190">
        <v>1193</v>
      </c>
      <c r="I39" s="190">
        <v>254</v>
      </c>
      <c r="J39" s="190">
        <v>108</v>
      </c>
      <c r="K39" s="201">
        <v>784</v>
      </c>
      <c r="L39" s="190">
        <v>0</v>
      </c>
      <c r="M39" s="190">
        <v>0</v>
      </c>
      <c r="N39" s="190">
        <v>0</v>
      </c>
      <c r="O39" s="190">
        <v>0</v>
      </c>
      <c r="P39" s="201">
        <v>0</v>
      </c>
      <c r="Q39" s="192">
        <v>0</v>
      </c>
      <c r="R39" s="192">
        <v>0</v>
      </c>
      <c r="S39" s="192">
        <v>0</v>
      </c>
      <c r="T39" s="192">
        <v>0</v>
      </c>
      <c r="U39" s="193">
        <v>0</v>
      </c>
    </row>
    <row r="40" spans="1:29" x14ac:dyDescent="0.25">
      <c r="A40" s="184">
        <v>43497</v>
      </c>
      <c r="B40" s="200">
        <v>1056</v>
      </c>
      <c r="C40" s="190">
        <v>1070</v>
      </c>
      <c r="D40" s="190">
        <v>237</v>
      </c>
      <c r="E40" s="190">
        <v>89</v>
      </c>
      <c r="F40" s="201">
        <v>792</v>
      </c>
      <c r="G40" s="190">
        <v>1056</v>
      </c>
      <c r="H40" s="190">
        <v>1070</v>
      </c>
      <c r="I40" s="190">
        <v>237</v>
      </c>
      <c r="J40" s="190">
        <v>89</v>
      </c>
      <c r="K40" s="201">
        <v>792</v>
      </c>
      <c r="L40" s="190">
        <v>0</v>
      </c>
      <c r="M40" s="190">
        <v>0</v>
      </c>
      <c r="N40" s="190">
        <v>0</v>
      </c>
      <c r="O40" s="190">
        <v>0</v>
      </c>
      <c r="P40" s="201">
        <v>0</v>
      </c>
      <c r="Q40" s="192">
        <v>0</v>
      </c>
      <c r="R40" s="192">
        <v>0</v>
      </c>
      <c r="S40" s="192">
        <v>0</v>
      </c>
      <c r="T40" s="192">
        <v>0</v>
      </c>
      <c r="U40" s="193">
        <v>0</v>
      </c>
    </row>
    <row r="41" spans="1:29" x14ac:dyDescent="0.25">
      <c r="A41" s="184">
        <v>43525</v>
      </c>
      <c r="B41" s="200">
        <v>1198</v>
      </c>
      <c r="C41" s="190">
        <v>1144</v>
      </c>
      <c r="D41" s="190">
        <v>257</v>
      </c>
      <c r="E41" s="190">
        <v>94</v>
      </c>
      <c r="F41" s="201">
        <v>826</v>
      </c>
      <c r="G41" s="190">
        <v>1198</v>
      </c>
      <c r="H41" s="190">
        <v>1144</v>
      </c>
      <c r="I41" s="190">
        <v>257</v>
      </c>
      <c r="J41" s="190">
        <v>94</v>
      </c>
      <c r="K41" s="201">
        <v>826</v>
      </c>
      <c r="L41" s="190">
        <v>0</v>
      </c>
      <c r="M41" s="190">
        <v>0</v>
      </c>
      <c r="N41" s="190">
        <v>0</v>
      </c>
      <c r="O41" s="190">
        <v>0</v>
      </c>
      <c r="P41" s="201">
        <v>0</v>
      </c>
      <c r="Q41" s="192">
        <v>0</v>
      </c>
      <c r="R41" s="192">
        <v>0</v>
      </c>
      <c r="S41" s="192">
        <v>0</v>
      </c>
      <c r="T41" s="192">
        <v>0</v>
      </c>
      <c r="U41" s="193">
        <v>0</v>
      </c>
    </row>
    <row r="42" spans="1:29" x14ac:dyDescent="0.25">
      <c r="A42" s="184">
        <v>43556</v>
      </c>
      <c r="B42" s="200">
        <v>1182</v>
      </c>
      <c r="C42" s="190">
        <v>1115</v>
      </c>
      <c r="D42" s="190">
        <v>288</v>
      </c>
      <c r="E42" s="190">
        <v>101</v>
      </c>
      <c r="F42" s="201">
        <v>828</v>
      </c>
      <c r="G42" s="190">
        <v>1182</v>
      </c>
      <c r="H42" s="190">
        <v>1115</v>
      </c>
      <c r="I42" s="190">
        <v>288</v>
      </c>
      <c r="J42" s="190">
        <v>101</v>
      </c>
      <c r="K42" s="201">
        <v>828</v>
      </c>
      <c r="L42" s="190">
        <v>0</v>
      </c>
      <c r="M42" s="190">
        <v>0</v>
      </c>
      <c r="N42" s="190">
        <v>0</v>
      </c>
      <c r="O42" s="190">
        <v>0</v>
      </c>
      <c r="P42" s="201">
        <v>0</v>
      </c>
      <c r="Q42" s="192">
        <v>0</v>
      </c>
      <c r="R42" s="192">
        <v>0</v>
      </c>
      <c r="S42" s="192">
        <v>0</v>
      </c>
      <c r="T42" s="192">
        <v>0</v>
      </c>
      <c r="U42" s="193">
        <v>0</v>
      </c>
    </row>
    <row r="43" spans="1:29" x14ac:dyDescent="0.25">
      <c r="A43" s="184">
        <v>43586</v>
      </c>
      <c r="B43" s="200">
        <v>1263</v>
      </c>
      <c r="C43" s="190">
        <v>1214</v>
      </c>
      <c r="D43" s="190">
        <v>335</v>
      </c>
      <c r="E43" s="190">
        <v>110</v>
      </c>
      <c r="F43" s="201">
        <v>915</v>
      </c>
      <c r="G43" s="190">
        <v>1263</v>
      </c>
      <c r="H43" s="190">
        <v>1214</v>
      </c>
      <c r="I43" s="190">
        <v>335</v>
      </c>
      <c r="J43" s="190">
        <v>110</v>
      </c>
      <c r="K43" s="201">
        <v>915</v>
      </c>
      <c r="L43" s="190">
        <v>0</v>
      </c>
      <c r="M43" s="190">
        <v>0</v>
      </c>
      <c r="N43" s="190">
        <v>0</v>
      </c>
      <c r="O43" s="190">
        <v>0</v>
      </c>
      <c r="P43" s="201">
        <v>0</v>
      </c>
      <c r="Q43" s="192">
        <v>0</v>
      </c>
      <c r="R43" s="192">
        <v>0</v>
      </c>
      <c r="S43" s="192">
        <v>0</v>
      </c>
      <c r="T43" s="192">
        <v>0</v>
      </c>
      <c r="U43" s="193">
        <v>0</v>
      </c>
    </row>
    <row r="44" spans="1:29" x14ac:dyDescent="0.25">
      <c r="A44" s="184">
        <v>43617</v>
      </c>
      <c r="B44" s="200">
        <v>1089</v>
      </c>
      <c r="C44" s="190">
        <v>1093</v>
      </c>
      <c r="D44" s="190">
        <v>256</v>
      </c>
      <c r="E44" s="190">
        <v>93</v>
      </c>
      <c r="F44" s="201">
        <v>834</v>
      </c>
      <c r="G44" s="190">
        <v>1089</v>
      </c>
      <c r="H44" s="190">
        <v>1093</v>
      </c>
      <c r="I44" s="190">
        <v>256</v>
      </c>
      <c r="J44" s="190">
        <v>93</v>
      </c>
      <c r="K44" s="201">
        <v>834</v>
      </c>
      <c r="L44" s="190">
        <v>0</v>
      </c>
      <c r="M44" s="190">
        <v>0</v>
      </c>
      <c r="N44" s="190">
        <v>0</v>
      </c>
      <c r="O44" s="190">
        <v>0</v>
      </c>
      <c r="P44" s="201">
        <v>0</v>
      </c>
      <c r="Q44" s="192">
        <v>0</v>
      </c>
      <c r="R44" s="192">
        <v>0</v>
      </c>
      <c r="S44" s="192">
        <v>0</v>
      </c>
      <c r="T44" s="192">
        <v>0</v>
      </c>
      <c r="U44" s="193">
        <v>0</v>
      </c>
    </row>
    <row r="45" spans="1:29" x14ac:dyDescent="0.25">
      <c r="A45" s="184">
        <v>43647</v>
      </c>
      <c r="B45" s="200">
        <v>1288</v>
      </c>
      <c r="C45" s="190">
        <v>1275</v>
      </c>
      <c r="D45" s="190">
        <v>285</v>
      </c>
      <c r="E45" s="190">
        <v>89</v>
      </c>
      <c r="F45" s="201">
        <v>999</v>
      </c>
      <c r="G45" s="190">
        <v>1288</v>
      </c>
      <c r="H45" s="190">
        <v>1275</v>
      </c>
      <c r="I45" s="190">
        <v>285</v>
      </c>
      <c r="J45" s="190">
        <v>89</v>
      </c>
      <c r="K45" s="201">
        <v>999</v>
      </c>
      <c r="L45" s="190">
        <v>0</v>
      </c>
      <c r="M45" s="190">
        <v>0</v>
      </c>
      <c r="N45" s="190">
        <v>0</v>
      </c>
      <c r="O45" s="190">
        <v>0</v>
      </c>
      <c r="P45" s="201">
        <v>0</v>
      </c>
      <c r="Q45" s="192">
        <v>0</v>
      </c>
      <c r="R45" s="192">
        <v>0</v>
      </c>
      <c r="S45" s="192">
        <v>0</v>
      </c>
      <c r="T45" s="192">
        <v>0</v>
      </c>
      <c r="U45" s="193">
        <v>0</v>
      </c>
    </row>
    <row r="46" spans="1:29" x14ac:dyDescent="0.25">
      <c r="A46" s="184">
        <v>43678</v>
      </c>
      <c r="B46" s="200">
        <v>1167</v>
      </c>
      <c r="C46" s="190">
        <v>1106</v>
      </c>
      <c r="D46" s="190">
        <v>265</v>
      </c>
      <c r="E46" s="190">
        <v>76</v>
      </c>
      <c r="F46" s="201">
        <v>860</v>
      </c>
      <c r="G46" s="190">
        <v>1167</v>
      </c>
      <c r="H46" s="190">
        <v>1106</v>
      </c>
      <c r="I46" s="190">
        <v>265</v>
      </c>
      <c r="J46" s="190">
        <v>76</v>
      </c>
      <c r="K46" s="201">
        <v>860</v>
      </c>
      <c r="L46" s="190">
        <v>0</v>
      </c>
      <c r="M46" s="190">
        <v>0</v>
      </c>
      <c r="N46" s="190">
        <v>0</v>
      </c>
      <c r="O46" s="190">
        <v>0</v>
      </c>
      <c r="P46" s="201">
        <v>0</v>
      </c>
      <c r="Q46" s="192">
        <v>0</v>
      </c>
      <c r="R46" s="192">
        <v>0</v>
      </c>
      <c r="S46" s="192">
        <v>0</v>
      </c>
      <c r="T46" s="192">
        <v>0</v>
      </c>
      <c r="U46" s="193">
        <v>0</v>
      </c>
    </row>
    <row r="47" spans="1:29" x14ac:dyDescent="0.25">
      <c r="A47" s="184">
        <v>43709</v>
      </c>
      <c r="B47" s="200">
        <v>1059</v>
      </c>
      <c r="C47" s="190">
        <v>1053</v>
      </c>
      <c r="D47" s="190">
        <v>284</v>
      </c>
      <c r="E47" s="190">
        <v>92</v>
      </c>
      <c r="F47" s="201">
        <v>849</v>
      </c>
      <c r="G47" s="190">
        <v>1059</v>
      </c>
      <c r="H47" s="190">
        <v>1053</v>
      </c>
      <c r="I47" s="190">
        <v>284</v>
      </c>
      <c r="J47" s="190">
        <v>92</v>
      </c>
      <c r="K47" s="201">
        <v>849</v>
      </c>
      <c r="L47" s="190">
        <v>0</v>
      </c>
      <c r="M47" s="190">
        <v>0</v>
      </c>
      <c r="N47" s="190">
        <v>0</v>
      </c>
      <c r="O47" s="190">
        <v>0</v>
      </c>
      <c r="P47" s="201">
        <v>0</v>
      </c>
      <c r="Q47" s="192">
        <v>0</v>
      </c>
      <c r="R47" s="192">
        <v>0</v>
      </c>
      <c r="S47" s="192">
        <v>0</v>
      </c>
      <c r="T47" s="192">
        <v>0</v>
      </c>
      <c r="U47" s="193">
        <v>0</v>
      </c>
    </row>
    <row r="48" spans="1:29" x14ac:dyDescent="0.25">
      <c r="A48" s="184">
        <v>43739</v>
      </c>
      <c r="B48" s="200">
        <v>1271</v>
      </c>
      <c r="C48" s="190">
        <v>1275</v>
      </c>
      <c r="D48" s="190">
        <v>286</v>
      </c>
      <c r="E48" s="190">
        <v>79</v>
      </c>
      <c r="F48" s="201">
        <v>876</v>
      </c>
      <c r="G48" s="190">
        <v>1271</v>
      </c>
      <c r="H48" s="190">
        <v>1275</v>
      </c>
      <c r="I48" s="190">
        <v>286</v>
      </c>
      <c r="J48" s="190">
        <v>79</v>
      </c>
      <c r="K48" s="201">
        <v>876</v>
      </c>
      <c r="L48" s="190">
        <v>0</v>
      </c>
      <c r="M48" s="190">
        <v>0</v>
      </c>
      <c r="N48" s="190">
        <v>0</v>
      </c>
      <c r="O48" s="190">
        <v>0</v>
      </c>
      <c r="P48" s="201">
        <v>0</v>
      </c>
      <c r="Q48" s="192">
        <v>0</v>
      </c>
      <c r="R48" s="192">
        <v>0</v>
      </c>
      <c r="S48" s="192">
        <v>0</v>
      </c>
      <c r="T48" s="192">
        <v>0</v>
      </c>
      <c r="U48" s="193">
        <v>0</v>
      </c>
    </row>
    <row r="49" spans="1:21" x14ac:dyDescent="0.25">
      <c r="A49" s="184">
        <v>43770</v>
      </c>
      <c r="B49" s="200">
        <v>1172</v>
      </c>
      <c r="C49" s="190">
        <v>1060</v>
      </c>
      <c r="D49" s="190">
        <v>262</v>
      </c>
      <c r="E49" s="190">
        <v>86</v>
      </c>
      <c r="F49" s="201">
        <v>809</v>
      </c>
      <c r="G49" s="190">
        <v>1172</v>
      </c>
      <c r="H49" s="190">
        <v>1060</v>
      </c>
      <c r="I49" s="190">
        <v>262</v>
      </c>
      <c r="J49" s="190">
        <v>86</v>
      </c>
      <c r="K49" s="201">
        <v>809</v>
      </c>
      <c r="L49" s="190">
        <v>0</v>
      </c>
      <c r="M49" s="190">
        <v>0</v>
      </c>
      <c r="N49" s="190">
        <v>0</v>
      </c>
      <c r="O49" s="190">
        <v>0</v>
      </c>
      <c r="P49" s="201">
        <v>0</v>
      </c>
      <c r="Q49" s="192">
        <v>0</v>
      </c>
      <c r="R49" s="192">
        <v>0</v>
      </c>
      <c r="S49" s="192">
        <v>0</v>
      </c>
      <c r="T49" s="192">
        <v>0</v>
      </c>
      <c r="U49" s="193">
        <v>0</v>
      </c>
    </row>
    <row r="50" spans="1:21" x14ac:dyDescent="0.25">
      <c r="A50" s="184">
        <v>43800</v>
      </c>
      <c r="B50" s="200">
        <v>1121</v>
      </c>
      <c r="C50" s="190">
        <v>1064</v>
      </c>
      <c r="D50" s="190">
        <v>280</v>
      </c>
      <c r="E50" s="190">
        <v>103</v>
      </c>
      <c r="F50" s="201">
        <v>746</v>
      </c>
      <c r="G50" s="190">
        <v>1121</v>
      </c>
      <c r="H50" s="190">
        <v>1064</v>
      </c>
      <c r="I50" s="190">
        <v>280</v>
      </c>
      <c r="J50" s="190">
        <v>103</v>
      </c>
      <c r="K50" s="201">
        <v>746</v>
      </c>
      <c r="L50" s="190">
        <v>0</v>
      </c>
      <c r="M50" s="190">
        <v>0</v>
      </c>
      <c r="N50" s="190">
        <v>0</v>
      </c>
      <c r="O50" s="190">
        <v>0</v>
      </c>
      <c r="P50" s="201">
        <v>0</v>
      </c>
      <c r="Q50" s="192">
        <v>0</v>
      </c>
      <c r="R50" s="192">
        <v>0</v>
      </c>
      <c r="S50" s="192">
        <v>0</v>
      </c>
      <c r="T50" s="192">
        <v>0</v>
      </c>
      <c r="U50" s="193">
        <v>0</v>
      </c>
    </row>
    <row r="51" spans="1:21" x14ac:dyDescent="0.25">
      <c r="A51" s="184">
        <v>43831</v>
      </c>
      <c r="B51" s="200">
        <v>1120</v>
      </c>
      <c r="C51" s="190">
        <v>1081</v>
      </c>
      <c r="D51" s="190">
        <v>284</v>
      </c>
      <c r="E51" s="190">
        <v>107</v>
      </c>
      <c r="F51" s="201">
        <v>709</v>
      </c>
      <c r="G51" s="190">
        <v>1108</v>
      </c>
      <c r="H51" s="190">
        <v>1193</v>
      </c>
      <c r="I51" s="190">
        <v>254</v>
      </c>
      <c r="J51" s="190">
        <v>108</v>
      </c>
      <c r="K51" s="201">
        <v>784</v>
      </c>
      <c r="L51" s="190">
        <v>12</v>
      </c>
      <c r="M51" s="190">
        <v>-112</v>
      </c>
      <c r="N51" s="190">
        <v>30</v>
      </c>
      <c r="O51" s="190">
        <v>-1</v>
      </c>
      <c r="P51" s="201">
        <v>-75</v>
      </c>
      <c r="Q51" s="192">
        <v>1.0830324909747301E-2</v>
      </c>
      <c r="R51" s="192">
        <v>-9.3880972338642094E-2</v>
      </c>
      <c r="S51" s="192">
        <v>0.118110236220472</v>
      </c>
      <c r="T51" s="192">
        <v>-9.2592592592592605E-3</v>
      </c>
      <c r="U51" s="193">
        <v>-9.5663265306122403E-2</v>
      </c>
    </row>
    <row r="52" spans="1:21" x14ac:dyDescent="0.25">
      <c r="A52" s="184">
        <v>43862</v>
      </c>
      <c r="B52" s="200">
        <v>1090</v>
      </c>
      <c r="C52" s="190">
        <v>993</v>
      </c>
      <c r="D52" s="190">
        <v>273</v>
      </c>
      <c r="E52" s="190">
        <v>102</v>
      </c>
      <c r="F52" s="201">
        <v>774</v>
      </c>
      <c r="G52" s="190">
        <v>1056</v>
      </c>
      <c r="H52" s="190">
        <v>1070</v>
      </c>
      <c r="I52" s="190">
        <v>237</v>
      </c>
      <c r="J52" s="190">
        <v>89</v>
      </c>
      <c r="K52" s="201">
        <v>792</v>
      </c>
      <c r="L52" s="190">
        <v>34</v>
      </c>
      <c r="M52" s="190">
        <v>-77</v>
      </c>
      <c r="N52" s="190">
        <v>36</v>
      </c>
      <c r="O52" s="190">
        <v>13</v>
      </c>
      <c r="P52" s="201">
        <v>-18</v>
      </c>
      <c r="Q52" s="192">
        <v>3.2196969696969703E-2</v>
      </c>
      <c r="R52" s="192">
        <v>-7.1962616822429895E-2</v>
      </c>
      <c r="S52" s="192">
        <v>0.151898734177215</v>
      </c>
      <c r="T52" s="192">
        <v>0.14606741573033699</v>
      </c>
      <c r="U52" s="193">
        <v>-2.27272727272727E-2</v>
      </c>
    </row>
    <row r="53" spans="1:21" x14ac:dyDescent="0.25">
      <c r="A53" s="184">
        <v>43891</v>
      </c>
      <c r="B53" s="200">
        <v>1219</v>
      </c>
      <c r="C53" s="190">
        <v>1065</v>
      </c>
      <c r="D53" s="190">
        <v>296</v>
      </c>
      <c r="E53" s="190">
        <v>88</v>
      </c>
      <c r="F53" s="201">
        <v>910</v>
      </c>
      <c r="G53" s="190">
        <v>1255.0476190476199</v>
      </c>
      <c r="H53" s="190">
        <v>1198.4761904761899</v>
      </c>
      <c r="I53" s="190">
        <v>269.23809523809501</v>
      </c>
      <c r="J53" s="190">
        <v>98.476190476190496</v>
      </c>
      <c r="K53" s="201">
        <v>865.33333333333303</v>
      </c>
      <c r="L53" s="190">
        <v>-36.047619047619001</v>
      </c>
      <c r="M53" s="190">
        <v>-133.47619047619099</v>
      </c>
      <c r="N53" s="190">
        <v>26.761904761904798</v>
      </c>
      <c r="O53" s="190">
        <v>-10.476190476190499</v>
      </c>
      <c r="P53" s="201">
        <v>44.6666666666666</v>
      </c>
      <c r="Q53" s="192">
        <v>-2.8722112611929002E-2</v>
      </c>
      <c r="R53" s="192">
        <v>-0.111371582962492</v>
      </c>
      <c r="S53" s="192">
        <v>9.9398655818889306E-2</v>
      </c>
      <c r="T53" s="192">
        <v>-0.10638297872340401</v>
      </c>
      <c r="U53" s="193">
        <v>5.1617873651771902E-2</v>
      </c>
    </row>
    <row r="54" spans="1:21" x14ac:dyDescent="0.25">
      <c r="A54" s="184">
        <v>43922</v>
      </c>
      <c r="B54" s="200">
        <v>490</v>
      </c>
      <c r="C54" s="190">
        <v>616</v>
      </c>
      <c r="D54" s="190">
        <v>209</v>
      </c>
      <c r="E54" s="190">
        <v>55</v>
      </c>
      <c r="F54" s="201">
        <v>441</v>
      </c>
      <c r="G54" s="190">
        <v>1182</v>
      </c>
      <c r="H54" s="190">
        <v>1115</v>
      </c>
      <c r="I54" s="190">
        <v>288</v>
      </c>
      <c r="J54" s="190">
        <v>101</v>
      </c>
      <c r="K54" s="201">
        <v>828</v>
      </c>
      <c r="L54" s="190">
        <v>-692</v>
      </c>
      <c r="M54" s="190">
        <v>-499</v>
      </c>
      <c r="N54" s="190">
        <v>-79</v>
      </c>
      <c r="O54" s="190">
        <v>-46</v>
      </c>
      <c r="P54" s="201">
        <v>-387</v>
      </c>
      <c r="Q54" s="192">
        <v>-0.58544839255499204</v>
      </c>
      <c r="R54" s="192">
        <v>-0.447533632286995</v>
      </c>
      <c r="S54" s="192">
        <v>-0.27430555555555602</v>
      </c>
      <c r="T54" s="192">
        <v>-0.45544554455445502</v>
      </c>
      <c r="U54" s="193">
        <v>-0.467391304347826</v>
      </c>
    </row>
    <row r="55" spans="1:21" x14ac:dyDescent="0.25">
      <c r="A55" s="184">
        <v>43952</v>
      </c>
      <c r="B55" s="200">
        <v>383</v>
      </c>
      <c r="C55" s="190">
        <v>700</v>
      </c>
      <c r="D55" s="190">
        <v>180</v>
      </c>
      <c r="E55" s="190">
        <v>72</v>
      </c>
      <c r="F55" s="201">
        <v>404</v>
      </c>
      <c r="G55" s="190">
        <v>1142.7142857142901</v>
      </c>
      <c r="H55" s="190">
        <v>1098.38095238095</v>
      </c>
      <c r="I55" s="190">
        <v>303.09523809523802</v>
      </c>
      <c r="J55" s="190">
        <v>99.523809523809504</v>
      </c>
      <c r="K55" s="201">
        <v>827.857142857143</v>
      </c>
      <c r="L55" s="190">
        <v>-759.71428571428601</v>
      </c>
      <c r="M55" s="190">
        <v>-398.38095238095201</v>
      </c>
      <c r="N55" s="190">
        <v>-123.095238095238</v>
      </c>
      <c r="O55" s="190">
        <v>-27.523809523809501</v>
      </c>
      <c r="P55" s="201">
        <v>-423.857142857143</v>
      </c>
      <c r="Q55" s="192">
        <v>-0.66483310413801699</v>
      </c>
      <c r="R55" s="192">
        <v>-0.362698343882771</v>
      </c>
      <c r="S55" s="192">
        <v>-0.406127258444619</v>
      </c>
      <c r="T55" s="192">
        <v>-0.276555023923445</v>
      </c>
      <c r="U55" s="193">
        <v>-0.51199309749784305</v>
      </c>
    </row>
    <row r="56" spans="1:21" x14ac:dyDescent="0.25">
      <c r="A56" s="184">
        <v>43983</v>
      </c>
      <c r="B56" s="200">
        <v>518</v>
      </c>
      <c r="C56" s="190">
        <v>877</v>
      </c>
      <c r="D56" s="190">
        <v>234</v>
      </c>
      <c r="E56" s="190">
        <v>103</v>
      </c>
      <c r="F56" s="201">
        <v>607</v>
      </c>
      <c r="G56" s="190">
        <v>1197.9000000000001</v>
      </c>
      <c r="H56" s="190">
        <v>1202.3</v>
      </c>
      <c r="I56" s="190">
        <v>281.60000000000002</v>
      </c>
      <c r="J56" s="190">
        <v>102.3</v>
      </c>
      <c r="K56" s="201">
        <v>917.4</v>
      </c>
      <c r="L56" s="190">
        <v>-679.9</v>
      </c>
      <c r="M56" s="190">
        <v>-325.3</v>
      </c>
      <c r="N56" s="190">
        <v>-47.6</v>
      </c>
      <c r="O56" s="190">
        <v>0.69999999999998896</v>
      </c>
      <c r="P56" s="201">
        <v>-310.39999999999998</v>
      </c>
      <c r="Q56" s="192">
        <v>-0.56757659236998104</v>
      </c>
      <c r="R56" s="192">
        <v>-0.27056475089412002</v>
      </c>
      <c r="S56" s="192">
        <v>-0.16903409090909099</v>
      </c>
      <c r="T56" s="192">
        <v>6.8426197458454404E-3</v>
      </c>
      <c r="U56" s="193">
        <v>-0.33834750381513001</v>
      </c>
    </row>
    <row r="57" spans="1:21" x14ac:dyDescent="0.25">
      <c r="A57" s="184">
        <v>44013</v>
      </c>
      <c r="B57" s="200">
        <v>594</v>
      </c>
      <c r="C57" s="190">
        <v>960</v>
      </c>
      <c r="D57" s="190">
        <v>269</v>
      </c>
      <c r="E57" s="190">
        <v>106</v>
      </c>
      <c r="F57" s="201">
        <v>766</v>
      </c>
      <c r="G57" s="190">
        <v>1288</v>
      </c>
      <c r="H57" s="190">
        <v>1275</v>
      </c>
      <c r="I57" s="190">
        <v>285</v>
      </c>
      <c r="J57" s="190">
        <v>89</v>
      </c>
      <c r="K57" s="201">
        <v>999</v>
      </c>
      <c r="L57" s="190">
        <v>-694</v>
      </c>
      <c r="M57" s="190">
        <v>-315</v>
      </c>
      <c r="N57" s="190">
        <v>-16</v>
      </c>
      <c r="O57" s="190">
        <v>17</v>
      </c>
      <c r="P57" s="201">
        <v>-233</v>
      </c>
      <c r="Q57" s="192">
        <v>-0.53881987577639801</v>
      </c>
      <c r="R57" s="192">
        <v>-0.247058823529412</v>
      </c>
      <c r="S57" s="192">
        <v>-5.6140350877192997E-2</v>
      </c>
      <c r="T57" s="192">
        <v>0.19101123595505601</v>
      </c>
      <c r="U57" s="193">
        <v>-0.233233233233233</v>
      </c>
    </row>
    <row r="58" spans="1:21" x14ac:dyDescent="0.25">
      <c r="A58" s="184">
        <v>44044</v>
      </c>
      <c r="B58" s="200">
        <v>684</v>
      </c>
      <c r="C58" s="190">
        <v>951</v>
      </c>
      <c r="D58" s="190">
        <v>239</v>
      </c>
      <c r="E58" s="190">
        <v>98</v>
      </c>
      <c r="F58" s="201">
        <v>678</v>
      </c>
      <c r="G58" s="190">
        <v>1111.42857142857</v>
      </c>
      <c r="H58" s="190">
        <v>1053.3333333333301</v>
      </c>
      <c r="I58" s="190">
        <v>252.38095238095201</v>
      </c>
      <c r="J58" s="190">
        <v>72.380952380952394</v>
      </c>
      <c r="K58" s="201">
        <v>819.04761904761904</v>
      </c>
      <c r="L58" s="190">
        <v>-427.42857142857099</v>
      </c>
      <c r="M58" s="190">
        <v>-102.333333333333</v>
      </c>
      <c r="N58" s="190">
        <v>-13.380952380952399</v>
      </c>
      <c r="O58" s="190">
        <v>25.619047619047599</v>
      </c>
      <c r="P58" s="201">
        <v>-141.04761904761901</v>
      </c>
      <c r="Q58" s="192">
        <v>-0.384575835475578</v>
      </c>
      <c r="R58" s="192">
        <v>-9.7151898734177206E-2</v>
      </c>
      <c r="S58" s="192">
        <v>-5.3018867924528298E-2</v>
      </c>
      <c r="T58" s="192">
        <v>0.35394736842105301</v>
      </c>
      <c r="U58" s="193">
        <v>-0.17220930232558099</v>
      </c>
    </row>
    <row r="59" spans="1:21" x14ac:dyDescent="0.25">
      <c r="A59" s="184">
        <v>44075</v>
      </c>
      <c r="B59" s="200">
        <v>878</v>
      </c>
      <c r="C59" s="190">
        <v>1085</v>
      </c>
      <c r="D59" s="190">
        <v>247</v>
      </c>
      <c r="E59" s="190">
        <v>111</v>
      </c>
      <c r="F59" s="201">
        <v>866</v>
      </c>
      <c r="G59" s="190">
        <v>1109.42857142857</v>
      </c>
      <c r="H59" s="190">
        <v>1103.1428571428601</v>
      </c>
      <c r="I59" s="190">
        <v>297.52380952380997</v>
      </c>
      <c r="J59" s="190">
        <v>96.380952380952394</v>
      </c>
      <c r="K59" s="201">
        <v>889.42857142857099</v>
      </c>
      <c r="L59" s="190">
        <v>-231.42857142857201</v>
      </c>
      <c r="M59" s="190">
        <v>-18.1428571428571</v>
      </c>
      <c r="N59" s="190">
        <v>-50.523809523809497</v>
      </c>
      <c r="O59" s="190">
        <v>14.619047619047601</v>
      </c>
      <c r="P59" s="201">
        <v>-23.428571428571399</v>
      </c>
      <c r="Q59" s="192">
        <v>-0.20860159670358</v>
      </c>
      <c r="R59" s="192">
        <v>-1.6446516446516402E-2</v>
      </c>
      <c r="S59" s="192">
        <v>-0.16981434058898801</v>
      </c>
      <c r="T59" s="192">
        <v>0.15167984189723299</v>
      </c>
      <c r="U59" s="193">
        <v>-2.6341150016061701E-2</v>
      </c>
    </row>
    <row r="60" spans="1:21" x14ac:dyDescent="0.25">
      <c r="A60" s="184">
        <v>44105</v>
      </c>
      <c r="B60" s="200">
        <v>1003</v>
      </c>
      <c r="C60" s="190">
        <v>1118</v>
      </c>
      <c r="D60" s="190">
        <v>279</v>
      </c>
      <c r="E60" s="190">
        <v>101</v>
      </c>
      <c r="F60" s="201">
        <v>926</v>
      </c>
      <c r="G60" s="190">
        <v>1215.73913043478</v>
      </c>
      <c r="H60" s="190">
        <v>1219.5652173912999</v>
      </c>
      <c r="I60" s="190">
        <v>273.56521739130397</v>
      </c>
      <c r="J60" s="190">
        <v>75.565217391304301</v>
      </c>
      <c r="K60" s="201">
        <v>837.91304347826099</v>
      </c>
      <c r="L60" s="190">
        <v>-212.73913043478299</v>
      </c>
      <c r="M60" s="190">
        <v>-101.565217391304</v>
      </c>
      <c r="N60" s="190">
        <v>5.4347826086956301</v>
      </c>
      <c r="O60" s="190">
        <v>25.434782608695699</v>
      </c>
      <c r="P60" s="201">
        <v>88.086956521739097</v>
      </c>
      <c r="Q60" s="192">
        <v>-0.17498748301266001</v>
      </c>
      <c r="R60" s="192">
        <v>-8.3279857397504597E-2</v>
      </c>
      <c r="S60" s="192">
        <v>1.9866497139224299E-2</v>
      </c>
      <c r="T60" s="192">
        <v>0.33659378596087502</v>
      </c>
      <c r="U60" s="193">
        <v>0.105126608551266</v>
      </c>
    </row>
    <row r="61" spans="1:21" x14ac:dyDescent="0.25">
      <c r="A61" s="184">
        <v>44136</v>
      </c>
      <c r="B61" s="200">
        <v>988</v>
      </c>
      <c r="C61" s="190">
        <v>1090</v>
      </c>
      <c r="D61" s="190">
        <v>247</v>
      </c>
      <c r="E61" s="190">
        <v>103</v>
      </c>
      <c r="F61" s="201">
        <v>1013</v>
      </c>
      <c r="G61" s="190">
        <v>1172</v>
      </c>
      <c r="H61" s="190">
        <v>1060</v>
      </c>
      <c r="I61" s="190">
        <v>262</v>
      </c>
      <c r="J61" s="190">
        <v>86</v>
      </c>
      <c r="K61" s="201">
        <v>809</v>
      </c>
      <c r="L61" s="190">
        <v>-184</v>
      </c>
      <c r="M61" s="190">
        <v>30</v>
      </c>
      <c r="N61" s="190">
        <v>-15</v>
      </c>
      <c r="O61" s="190">
        <v>17</v>
      </c>
      <c r="P61" s="201">
        <v>204</v>
      </c>
      <c r="Q61" s="192">
        <v>-0.15699658703071701</v>
      </c>
      <c r="R61" s="192">
        <v>2.83018867924528E-2</v>
      </c>
      <c r="S61" s="192">
        <v>-5.7251908396946598E-2</v>
      </c>
      <c r="T61" s="192">
        <v>0.19767441860465099</v>
      </c>
      <c r="U61" s="193">
        <v>0.25216316440049402</v>
      </c>
    </row>
    <row r="62" spans="1:21" x14ac:dyDescent="0.25">
      <c r="A62" s="184">
        <v>44166</v>
      </c>
      <c r="B62" s="200">
        <v>1005</v>
      </c>
      <c r="C62" s="190">
        <v>1031</v>
      </c>
      <c r="D62" s="190">
        <v>227</v>
      </c>
      <c r="E62" s="190">
        <v>122</v>
      </c>
      <c r="F62" s="201">
        <v>1020</v>
      </c>
      <c r="G62" s="190">
        <v>1177.05</v>
      </c>
      <c r="H62" s="190">
        <v>1117.2</v>
      </c>
      <c r="I62" s="190">
        <v>294</v>
      </c>
      <c r="J62" s="190">
        <v>108.15</v>
      </c>
      <c r="K62" s="201">
        <v>783.3</v>
      </c>
      <c r="L62" s="190">
        <v>-172.05</v>
      </c>
      <c r="M62" s="190">
        <v>-86.2</v>
      </c>
      <c r="N62" s="190">
        <v>-67</v>
      </c>
      <c r="O62" s="190">
        <v>13.85</v>
      </c>
      <c r="P62" s="201">
        <v>236.7</v>
      </c>
      <c r="Q62" s="192">
        <v>-0.14617051102332099</v>
      </c>
      <c r="R62" s="192">
        <v>-7.7157178660938103E-2</v>
      </c>
      <c r="S62" s="192">
        <v>-0.22789115646258501</v>
      </c>
      <c r="T62" s="192">
        <v>0.12806287563569099</v>
      </c>
      <c r="U62" s="193">
        <v>0.30218307162006902</v>
      </c>
    </row>
    <row r="63" spans="1:21" x14ac:dyDescent="0.25">
      <c r="A63" s="184">
        <v>44197</v>
      </c>
      <c r="B63" s="200">
        <v>881</v>
      </c>
      <c r="C63" s="190">
        <v>907</v>
      </c>
      <c r="D63" s="190">
        <v>221</v>
      </c>
      <c r="E63" s="190">
        <v>107</v>
      </c>
      <c r="F63" s="201">
        <v>941</v>
      </c>
      <c r="G63" s="190">
        <v>1007.27272727273</v>
      </c>
      <c r="H63" s="190">
        <v>1084.54545454545</v>
      </c>
      <c r="I63" s="190">
        <v>230.90909090909099</v>
      </c>
      <c r="J63" s="190">
        <v>98.181818181818201</v>
      </c>
      <c r="K63" s="201">
        <v>712.72727272727298</v>
      </c>
      <c r="L63" s="190">
        <v>-126.272727272727</v>
      </c>
      <c r="M63" s="190">
        <v>-177.54545454545499</v>
      </c>
      <c r="N63" s="190">
        <v>-9.9090909090909101</v>
      </c>
      <c r="O63" s="190">
        <v>8.8181818181818308</v>
      </c>
      <c r="P63" s="201">
        <v>228.272727272727</v>
      </c>
      <c r="Q63" s="192">
        <v>-0.125361010830325</v>
      </c>
      <c r="R63" s="192">
        <v>-0.16370494551550699</v>
      </c>
      <c r="S63" s="192">
        <v>-4.2913385826771601E-2</v>
      </c>
      <c r="T63" s="192">
        <v>8.9814814814814903E-2</v>
      </c>
      <c r="U63" s="193">
        <v>0.32028061224489801</v>
      </c>
    </row>
    <row r="64" spans="1:21" x14ac:dyDescent="0.25">
      <c r="A64" s="184">
        <v>44228</v>
      </c>
      <c r="B64" s="200">
        <v>846</v>
      </c>
      <c r="C64" s="190">
        <v>921</v>
      </c>
      <c r="D64" s="190">
        <v>201</v>
      </c>
      <c r="E64" s="190">
        <v>126</v>
      </c>
      <c r="F64" s="201">
        <v>1062</v>
      </c>
      <c r="G64" s="190">
        <v>1056</v>
      </c>
      <c r="H64" s="190">
        <v>1070</v>
      </c>
      <c r="I64" s="190">
        <v>237</v>
      </c>
      <c r="J64" s="190">
        <v>89</v>
      </c>
      <c r="K64" s="201">
        <v>792</v>
      </c>
      <c r="L64" s="190">
        <v>-210</v>
      </c>
      <c r="M64" s="190">
        <v>-149</v>
      </c>
      <c r="N64" s="190">
        <v>-36</v>
      </c>
      <c r="O64" s="190">
        <v>37</v>
      </c>
      <c r="P64" s="201">
        <v>270</v>
      </c>
      <c r="Q64" s="192">
        <v>-0.19886363636363599</v>
      </c>
      <c r="R64" s="192">
        <v>-0.139252336448598</v>
      </c>
      <c r="S64" s="192">
        <v>-0.151898734177215</v>
      </c>
      <c r="T64" s="192">
        <v>0.41573033707865198</v>
      </c>
      <c r="U64" s="193">
        <v>0.34090909090909099</v>
      </c>
    </row>
    <row r="65" spans="1:21" x14ac:dyDescent="0.25">
      <c r="A65" s="184">
        <v>44256</v>
      </c>
      <c r="B65" s="200">
        <v>1146</v>
      </c>
      <c r="C65" s="190">
        <v>1142</v>
      </c>
      <c r="D65" s="190">
        <v>239</v>
      </c>
      <c r="E65" s="190">
        <v>126</v>
      </c>
      <c r="F65" s="201">
        <v>1202</v>
      </c>
      <c r="G65" s="190">
        <v>1312.0952380952399</v>
      </c>
      <c r="H65" s="190">
        <v>1252.9523809523801</v>
      </c>
      <c r="I65" s="190">
        <v>281.47619047619003</v>
      </c>
      <c r="J65" s="190">
        <v>102.95238095238101</v>
      </c>
      <c r="K65" s="201">
        <v>904.66666666666697</v>
      </c>
      <c r="L65" s="190">
        <v>-166.09523809523799</v>
      </c>
      <c r="M65" s="190">
        <v>-110.95238095238101</v>
      </c>
      <c r="N65" s="190">
        <v>-42.476190476190503</v>
      </c>
      <c r="O65" s="190">
        <v>23.047619047619001</v>
      </c>
      <c r="P65" s="201">
        <v>297.33333333333297</v>
      </c>
      <c r="Q65" s="192">
        <v>-0.12658779124628</v>
      </c>
      <c r="R65" s="192">
        <v>-8.8552751596229898E-2</v>
      </c>
      <c r="S65" s="192">
        <v>-0.150905092200981</v>
      </c>
      <c r="T65" s="192">
        <v>0.223866790009251</v>
      </c>
      <c r="U65" s="193">
        <v>0.32866617538688297</v>
      </c>
    </row>
    <row r="66" spans="1:21" x14ac:dyDescent="0.25">
      <c r="A66" s="184">
        <v>44287</v>
      </c>
      <c r="B66" s="200">
        <v>919</v>
      </c>
      <c r="C66" s="190">
        <v>1045</v>
      </c>
      <c r="D66" s="190">
        <v>206</v>
      </c>
      <c r="E66" s="190">
        <v>124</v>
      </c>
      <c r="F66" s="201">
        <v>1266</v>
      </c>
      <c r="G66" s="190">
        <v>1182</v>
      </c>
      <c r="H66" s="190">
        <v>1115</v>
      </c>
      <c r="I66" s="190">
        <v>288</v>
      </c>
      <c r="J66" s="190">
        <v>101</v>
      </c>
      <c r="K66" s="201">
        <v>828</v>
      </c>
      <c r="L66" s="190">
        <v>-263</v>
      </c>
      <c r="M66" s="190">
        <v>-70</v>
      </c>
      <c r="N66" s="190">
        <v>-82</v>
      </c>
      <c r="O66" s="190">
        <v>23</v>
      </c>
      <c r="P66" s="201">
        <v>438</v>
      </c>
      <c r="Q66" s="192">
        <v>-0.222504230118443</v>
      </c>
      <c r="R66" s="192">
        <v>-6.2780269058296007E-2</v>
      </c>
      <c r="S66" s="192">
        <v>-0.28472222222222199</v>
      </c>
      <c r="T66" s="192">
        <v>0.22772277227722801</v>
      </c>
      <c r="U66" s="193">
        <v>0.52898550724637705</v>
      </c>
    </row>
    <row r="67" spans="1:21" x14ac:dyDescent="0.25">
      <c r="A67" s="184">
        <v>44317</v>
      </c>
      <c r="B67" s="200">
        <v>954</v>
      </c>
      <c r="C67" s="190">
        <v>938</v>
      </c>
      <c r="D67" s="190">
        <v>188</v>
      </c>
      <c r="E67" s="190">
        <v>100</v>
      </c>
      <c r="F67" s="201">
        <v>1357</v>
      </c>
      <c r="G67" s="190">
        <v>1142.7142857142901</v>
      </c>
      <c r="H67" s="190">
        <v>1098.38095238095</v>
      </c>
      <c r="I67" s="190">
        <v>303.09523809523802</v>
      </c>
      <c r="J67" s="190">
        <v>99.523809523809504</v>
      </c>
      <c r="K67" s="201">
        <v>827.857142857143</v>
      </c>
      <c r="L67" s="190">
        <v>-188.71428571428601</v>
      </c>
      <c r="M67" s="190">
        <v>-160.38095238095201</v>
      </c>
      <c r="N67" s="190">
        <v>-115.095238095238</v>
      </c>
      <c r="O67" s="190">
        <v>0.47619047619048199</v>
      </c>
      <c r="P67" s="201">
        <v>529.142857142857</v>
      </c>
      <c r="Q67" s="192">
        <v>-0.16514564320540101</v>
      </c>
      <c r="R67" s="192">
        <v>-0.146015780802913</v>
      </c>
      <c r="S67" s="192">
        <v>-0.379732914375491</v>
      </c>
      <c r="T67" s="192">
        <v>4.7846889952153698E-3</v>
      </c>
      <c r="U67" s="193">
        <v>0.63917169974115595</v>
      </c>
    </row>
    <row r="68" spans="1:21" x14ac:dyDescent="0.25">
      <c r="A68" s="184">
        <v>44348</v>
      </c>
      <c r="B68" s="200">
        <v>837</v>
      </c>
      <c r="C68" s="190">
        <v>848</v>
      </c>
      <c r="D68" s="190">
        <v>174</v>
      </c>
      <c r="E68" s="190">
        <v>94</v>
      </c>
      <c r="F68" s="201">
        <v>1670</v>
      </c>
      <c r="G68" s="190">
        <v>1197.9000000000001</v>
      </c>
      <c r="H68" s="190">
        <v>1202.3</v>
      </c>
      <c r="I68" s="190">
        <v>281.60000000000002</v>
      </c>
      <c r="J68" s="190">
        <v>102.3</v>
      </c>
      <c r="K68" s="201">
        <v>917.4</v>
      </c>
      <c r="L68" s="190">
        <v>-360.9</v>
      </c>
      <c r="M68" s="190">
        <v>-354.3</v>
      </c>
      <c r="N68" s="190">
        <v>-107.6</v>
      </c>
      <c r="O68" s="190">
        <v>-8.3000000000000096</v>
      </c>
      <c r="P68" s="201">
        <v>752.6</v>
      </c>
      <c r="Q68" s="192">
        <v>-0.30127723516153299</v>
      </c>
      <c r="R68" s="192">
        <v>-0.29468518672544303</v>
      </c>
      <c r="S68" s="192">
        <v>-0.38210227272727298</v>
      </c>
      <c r="T68" s="192">
        <v>-8.1133919843597399E-2</v>
      </c>
      <c r="U68" s="193">
        <v>0.82036189230433798</v>
      </c>
    </row>
    <row r="69" spans="1:21" x14ac:dyDescent="0.25">
      <c r="A69" s="3" t="s">
        <v>87</v>
      </c>
      <c r="B69" s="200"/>
      <c r="C69" s="190"/>
      <c r="D69" s="190"/>
      <c r="E69" s="190"/>
      <c r="F69" s="201"/>
      <c r="G69" s="190"/>
      <c r="H69" s="190"/>
      <c r="I69" s="190"/>
      <c r="J69" s="190"/>
      <c r="K69" s="201"/>
      <c r="L69" s="190"/>
      <c r="M69" s="190"/>
      <c r="N69" s="190"/>
      <c r="O69" s="190"/>
      <c r="P69" s="201"/>
      <c r="Q69" s="192"/>
      <c r="R69" s="192"/>
      <c r="S69" s="192"/>
      <c r="T69" s="192"/>
      <c r="U69" s="193"/>
    </row>
    <row r="70" spans="1:21" x14ac:dyDescent="0.25">
      <c r="A70" s="184">
        <v>43466</v>
      </c>
      <c r="B70" s="200">
        <v>478</v>
      </c>
      <c r="C70" s="190">
        <v>618</v>
      </c>
      <c r="D70" s="190">
        <v>714</v>
      </c>
      <c r="E70" s="190">
        <v>451</v>
      </c>
      <c r="F70" s="201">
        <v>488</v>
      </c>
      <c r="G70" s="190">
        <v>478</v>
      </c>
      <c r="H70" s="190">
        <v>618</v>
      </c>
      <c r="I70" s="190">
        <v>714</v>
      </c>
      <c r="J70" s="190">
        <v>451</v>
      </c>
      <c r="K70" s="201">
        <v>488</v>
      </c>
      <c r="L70" s="190">
        <v>0</v>
      </c>
      <c r="M70" s="190">
        <v>0</v>
      </c>
      <c r="N70" s="190">
        <v>0</v>
      </c>
      <c r="O70" s="190">
        <v>0</v>
      </c>
      <c r="P70" s="201">
        <v>0</v>
      </c>
      <c r="Q70" s="192">
        <v>0</v>
      </c>
      <c r="R70" s="192">
        <v>0</v>
      </c>
      <c r="S70" s="192">
        <v>0</v>
      </c>
      <c r="T70" s="192">
        <v>0</v>
      </c>
      <c r="U70" s="193">
        <v>0</v>
      </c>
    </row>
    <row r="71" spans="1:21" x14ac:dyDescent="0.25">
      <c r="A71" s="184">
        <v>43497</v>
      </c>
      <c r="B71" s="200">
        <v>409</v>
      </c>
      <c r="C71" s="190">
        <v>590</v>
      </c>
      <c r="D71" s="190">
        <v>674</v>
      </c>
      <c r="E71" s="190">
        <v>406</v>
      </c>
      <c r="F71" s="201">
        <v>464</v>
      </c>
      <c r="G71" s="190">
        <v>409</v>
      </c>
      <c r="H71" s="190">
        <v>590</v>
      </c>
      <c r="I71" s="190">
        <v>674</v>
      </c>
      <c r="J71" s="190">
        <v>406</v>
      </c>
      <c r="K71" s="201">
        <v>464</v>
      </c>
      <c r="L71" s="190">
        <v>0</v>
      </c>
      <c r="M71" s="190">
        <v>0</v>
      </c>
      <c r="N71" s="190">
        <v>0</v>
      </c>
      <c r="O71" s="190">
        <v>0</v>
      </c>
      <c r="P71" s="201">
        <v>0</v>
      </c>
      <c r="Q71" s="192">
        <v>0</v>
      </c>
      <c r="R71" s="192">
        <v>0</v>
      </c>
      <c r="S71" s="192">
        <v>0</v>
      </c>
      <c r="T71" s="192">
        <v>0</v>
      </c>
      <c r="U71" s="193">
        <v>0</v>
      </c>
    </row>
    <row r="72" spans="1:21" x14ac:dyDescent="0.25">
      <c r="A72" s="184">
        <v>43525</v>
      </c>
      <c r="B72" s="200">
        <v>486</v>
      </c>
      <c r="C72" s="190">
        <v>582</v>
      </c>
      <c r="D72" s="190">
        <v>718</v>
      </c>
      <c r="E72" s="190">
        <v>423</v>
      </c>
      <c r="F72" s="201">
        <v>473</v>
      </c>
      <c r="G72" s="190">
        <v>486</v>
      </c>
      <c r="H72" s="190">
        <v>582</v>
      </c>
      <c r="I72" s="190">
        <v>718</v>
      </c>
      <c r="J72" s="190">
        <v>423</v>
      </c>
      <c r="K72" s="201">
        <v>473</v>
      </c>
      <c r="L72" s="190">
        <v>0</v>
      </c>
      <c r="M72" s="190">
        <v>0</v>
      </c>
      <c r="N72" s="190">
        <v>0</v>
      </c>
      <c r="O72" s="190">
        <v>0</v>
      </c>
      <c r="P72" s="201">
        <v>0</v>
      </c>
      <c r="Q72" s="192">
        <v>0</v>
      </c>
      <c r="R72" s="192">
        <v>0</v>
      </c>
      <c r="S72" s="192">
        <v>0</v>
      </c>
      <c r="T72" s="192">
        <v>0</v>
      </c>
      <c r="U72" s="193">
        <v>0</v>
      </c>
    </row>
    <row r="73" spans="1:21" x14ac:dyDescent="0.25">
      <c r="A73" s="184">
        <v>43556</v>
      </c>
      <c r="B73" s="200">
        <v>408</v>
      </c>
      <c r="C73" s="190">
        <v>587</v>
      </c>
      <c r="D73" s="190">
        <v>712</v>
      </c>
      <c r="E73" s="190">
        <v>467</v>
      </c>
      <c r="F73" s="201">
        <v>447</v>
      </c>
      <c r="G73" s="190">
        <v>408</v>
      </c>
      <c r="H73" s="190">
        <v>587</v>
      </c>
      <c r="I73" s="190">
        <v>712</v>
      </c>
      <c r="J73" s="190">
        <v>467</v>
      </c>
      <c r="K73" s="201">
        <v>447</v>
      </c>
      <c r="L73" s="190">
        <v>0</v>
      </c>
      <c r="M73" s="190">
        <v>0</v>
      </c>
      <c r="N73" s="190">
        <v>0</v>
      </c>
      <c r="O73" s="190">
        <v>0</v>
      </c>
      <c r="P73" s="201">
        <v>0</v>
      </c>
      <c r="Q73" s="192">
        <v>0</v>
      </c>
      <c r="R73" s="192">
        <v>0</v>
      </c>
      <c r="S73" s="192">
        <v>0</v>
      </c>
      <c r="T73" s="192">
        <v>0</v>
      </c>
      <c r="U73" s="193">
        <v>0</v>
      </c>
    </row>
    <row r="74" spans="1:21" x14ac:dyDescent="0.25">
      <c r="A74" s="184">
        <v>43586</v>
      </c>
      <c r="B74" s="200">
        <v>456</v>
      </c>
      <c r="C74" s="190">
        <v>640</v>
      </c>
      <c r="D74" s="190">
        <v>756</v>
      </c>
      <c r="E74" s="190">
        <v>466</v>
      </c>
      <c r="F74" s="201">
        <v>492</v>
      </c>
      <c r="G74" s="190">
        <v>456</v>
      </c>
      <c r="H74" s="190">
        <v>640</v>
      </c>
      <c r="I74" s="190">
        <v>756</v>
      </c>
      <c r="J74" s="190">
        <v>466</v>
      </c>
      <c r="K74" s="201">
        <v>492</v>
      </c>
      <c r="L74" s="190">
        <v>0</v>
      </c>
      <c r="M74" s="190">
        <v>0</v>
      </c>
      <c r="N74" s="190">
        <v>0</v>
      </c>
      <c r="O74" s="190">
        <v>0</v>
      </c>
      <c r="P74" s="201">
        <v>0</v>
      </c>
      <c r="Q74" s="192">
        <v>0</v>
      </c>
      <c r="R74" s="192">
        <v>0</v>
      </c>
      <c r="S74" s="192">
        <v>0</v>
      </c>
      <c r="T74" s="192">
        <v>0</v>
      </c>
      <c r="U74" s="193">
        <v>0</v>
      </c>
    </row>
    <row r="75" spans="1:21" x14ac:dyDescent="0.25">
      <c r="A75" s="184">
        <v>43617</v>
      </c>
      <c r="B75" s="200">
        <v>446</v>
      </c>
      <c r="C75" s="190">
        <v>634</v>
      </c>
      <c r="D75" s="190">
        <v>763</v>
      </c>
      <c r="E75" s="190">
        <v>431</v>
      </c>
      <c r="F75" s="201">
        <v>487</v>
      </c>
      <c r="G75" s="190">
        <v>446</v>
      </c>
      <c r="H75" s="190">
        <v>634</v>
      </c>
      <c r="I75" s="190">
        <v>763</v>
      </c>
      <c r="J75" s="190">
        <v>431</v>
      </c>
      <c r="K75" s="201">
        <v>487</v>
      </c>
      <c r="L75" s="190">
        <v>0</v>
      </c>
      <c r="M75" s="190">
        <v>0</v>
      </c>
      <c r="N75" s="190">
        <v>0</v>
      </c>
      <c r="O75" s="190">
        <v>0</v>
      </c>
      <c r="P75" s="201">
        <v>0</v>
      </c>
      <c r="Q75" s="192">
        <v>0</v>
      </c>
      <c r="R75" s="192">
        <v>0</v>
      </c>
      <c r="S75" s="192">
        <v>0</v>
      </c>
      <c r="T75" s="192">
        <v>0</v>
      </c>
      <c r="U75" s="193">
        <v>0</v>
      </c>
    </row>
    <row r="76" spans="1:21" x14ac:dyDescent="0.25">
      <c r="A76" s="184">
        <v>43647</v>
      </c>
      <c r="B76" s="200">
        <v>514</v>
      </c>
      <c r="C76" s="190">
        <v>708</v>
      </c>
      <c r="D76" s="190">
        <v>813</v>
      </c>
      <c r="E76" s="190">
        <v>509</v>
      </c>
      <c r="F76" s="201">
        <v>503</v>
      </c>
      <c r="G76" s="190">
        <v>514</v>
      </c>
      <c r="H76" s="190">
        <v>708</v>
      </c>
      <c r="I76" s="190">
        <v>813</v>
      </c>
      <c r="J76" s="190">
        <v>509</v>
      </c>
      <c r="K76" s="201">
        <v>503</v>
      </c>
      <c r="L76" s="190">
        <v>0</v>
      </c>
      <c r="M76" s="190">
        <v>0</v>
      </c>
      <c r="N76" s="190">
        <v>0</v>
      </c>
      <c r="O76" s="190">
        <v>0</v>
      </c>
      <c r="P76" s="201">
        <v>0</v>
      </c>
      <c r="Q76" s="192">
        <v>0</v>
      </c>
      <c r="R76" s="192">
        <v>0</v>
      </c>
      <c r="S76" s="192">
        <v>0</v>
      </c>
      <c r="T76" s="192">
        <v>0</v>
      </c>
      <c r="U76" s="193">
        <v>0</v>
      </c>
    </row>
    <row r="77" spans="1:21" x14ac:dyDescent="0.25">
      <c r="A77" s="184">
        <v>43678</v>
      </c>
      <c r="B77" s="200">
        <v>468</v>
      </c>
      <c r="C77" s="190">
        <v>663</v>
      </c>
      <c r="D77" s="190">
        <v>779</v>
      </c>
      <c r="E77" s="190">
        <v>456</v>
      </c>
      <c r="F77" s="201">
        <v>467</v>
      </c>
      <c r="G77" s="190">
        <v>468</v>
      </c>
      <c r="H77" s="190">
        <v>663</v>
      </c>
      <c r="I77" s="190">
        <v>779</v>
      </c>
      <c r="J77" s="190">
        <v>456</v>
      </c>
      <c r="K77" s="201">
        <v>467</v>
      </c>
      <c r="L77" s="190">
        <v>0</v>
      </c>
      <c r="M77" s="190">
        <v>0</v>
      </c>
      <c r="N77" s="190">
        <v>0</v>
      </c>
      <c r="O77" s="190">
        <v>0</v>
      </c>
      <c r="P77" s="201">
        <v>0</v>
      </c>
      <c r="Q77" s="192">
        <v>0</v>
      </c>
      <c r="R77" s="192">
        <v>0</v>
      </c>
      <c r="S77" s="192">
        <v>0</v>
      </c>
      <c r="T77" s="192">
        <v>0</v>
      </c>
      <c r="U77" s="193">
        <v>0</v>
      </c>
    </row>
    <row r="78" spans="1:21" x14ac:dyDescent="0.25">
      <c r="A78" s="184">
        <v>43709</v>
      </c>
      <c r="B78" s="200">
        <v>544</v>
      </c>
      <c r="C78" s="190">
        <v>702</v>
      </c>
      <c r="D78" s="190">
        <v>790</v>
      </c>
      <c r="E78" s="190">
        <v>424</v>
      </c>
      <c r="F78" s="201">
        <v>478</v>
      </c>
      <c r="G78" s="190">
        <v>544</v>
      </c>
      <c r="H78" s="190">
        <v>702</v>
      </c>
      <c r="I78" s="190">
        <v>790</v>
      </c>
      <c r="J78" s="190">
        <v>424</v>
      </c>
      <c r="K78" s="201">
        <v>478</v>
      </c>
      <c r="L78" s="190">
        <v>0</v>
      </c>
      <c r="M78" s="190">
        <v>0</v>
      </c>
      <c r="N78" s="190">
        <v>0</v>
      </c>
      <c r="O78" s="190">
        <v>0</v>
      </c>
      <c r="P78" s="201">
        <v>0</v>
      </c>
      <c r="Q78" s="192">
        <v>0</v>
      </c>
      <c r="R78" s="192">
        <v>0</v>
      </c>
      <c r="S78" s="192">
        <v>0</v>
      </c>
      <c r="T78" s="192">
        <v>0</v>
      </c>
      <c r="U78" s="193">
        <v>0</v>
      </c>
    </row>
    <row r="79" spans="1:21" x14ac:dyDescent="0.25">
      <c r="A79" s="184">
        <v>43739</v>
      </c>
      <c r="B79" s="200">
        <v>552</v>
      </c>
      <c r="C79" s="190">
        <v>778</v>
      </c>
      <c r="D79" s="190">
        <v>888</v>
      </c>
      <c r="E79" s="190">
        <v>501</v>
      </c>
      <c r="F79" s="201">
        <v>482</v>
      </c>
      <c r="G79" s="190">
        <v>552</v>
      </c>
      <c r="H79" s="190">
        <v>778</v>
      </c>
      <c r="I79" s="190">
        <v>888</v>
      </c>
      <c r="J79" s="190">
        <v>501</v>
      </c>
      <c r="K79" s="201">
        <v>482</v>
      </c>
      <c r="L79" s="190">
        <v>0</v>
      </c>
      <c r="M79" s="190">
        <v>0</v>
      </c>
      <c r="N79" s="190">
        <v>0</v>
      </c>
      <c r="O79" s="190">
        <v>0</v>
      </c>
      <c r="P79" s="201">
        <v>0</v>
      </c>
      <c r="Q79" s="192">
        <v>0</v>
      </c>
      <c r="R79" s="192">
        <v>0</v>
      </c>
      <c r="S79" s="192">
        <v>0</v>
      </c>
      <c r="T79" s="192">
        <v>0</v>
      </c>
      <c r="U79" s="193">
        <v>0</v>
      </c>
    </row>
    <row r="80" spans="1:21" x14ac:dyDescent="0.25">
      <c r="A80" s="184">
        <v>43770</v>
      </c>
      <c r="B80" s="200">
        <v>604</v>
      </c>
      <c r="C80" s="190">
        <v>674</v>
      </c>
      <c r="D80" s="190">
        <v>758</v>
      </c>
      <c r="E80" s="190">
        <v>449</v>
      </c>
      <c r="F80" s="201">
        <v>492</v>
      </c>
      <c r="G80" s="190">
        <v>604</v>
      </c>
      <c r="H80" s="190">
        <v>674</v>
      </c>
      <c r="I80" s="190">
        <v>758</v>
      </c>
      <c r="J80" s="190">
        <v>449</v>
      </c>
      <c r="K80" s="201">
        <v>492</v>
      </c>
      <c r="L80" s="190">
        <v>0</v>
      </c>
      <c r="M80" s="190">
        <v>0</v>
      </c>
      <c r="N80" s="190">
        <v>0</v>
      </c>
      <c r="O80" s="190">
        <v>0</v>
      </c>
      <c r="P80" s="201">
        <v>0</v>
      </c>
      <c r="Q80" s="192">
        <v>0</v>
      </c>
      <c r="R80" s="192">
        <v>0</v>
      </c>
      <c r="S80" s="192">
        <v>0</v>
      </c>
      <c r="T80" s="192">
        <v>0</v>
      </c>
      <c r="U80" s="193">
        <v>0</v>
      </c>
    </row>
    <row r="81" spans="1:21" x14ac:dyDescent="0.25">
      <c r="A81" s="184">
        <v>43800</v>
      </c>
      <c r="B81" s="200">
        <v>488</v>
      </c>
      <c r="C81" s="190">
        <v>603</v>
      </c>
      <c r="D81" s="190">
        <v>756</v>
      </c>
      <c r="E81" s="190">
        <v>414</v>
      </c>
      <c r="F81" s="201">
        <v>446</v>
      </c>
      <c r="G81" s="190">
        <v>488</v>
      </c>
      <c r="H81" s="190">
        <v>603</v>
      </c>
      <c r="I81" s="190">
        <v>756</v>
      </c>
      <c r="J81" s="190">
        <v>414</v>
      </c>
      <c r="K81" s="201">
        <v>446</v>
      </c>
      <c r="L81" s="190">
        <v>0</v>
      </c>
      <c r="M81" s="190">
        <v>0</v>
      </c>
      <c r="N81" s="190">
        <v>0</v>
      </c>
      <c r="O81" s="190">
        <v>0</v>
      </c>
      <c r="P81" s="201">
        <v>0</v>
      </c>
      <c r="Q81" s="192">
        <v>0</v>
      </c>
      <c r="R81" s="192">
        <v>0</v>
      </c>
      <c r="S81" s="192">
        <v>0</v>
      </c>
      <c r="T81" s="192">
        <v>0</v>
      </c>
      <c r="U81" s="193">
        <v>0</v>
      </c>
    </row>
    <row r="82" spans="1:21" x14ac:dyDescent="0.25">
      <c r="A82" s="184">
        <v>43831</v>
      </c>
      <c r="B82" s="200">
        <v>530</v>
      </c>
      <c r="C82" s="190">
        <v>693</v>
      </c>
      <c r="D82" s="190">
        <v>840</v>
      </c>
      <c r="E82" s="190">
        <v>477</v>
      </c>
      <c r="F82" s="201">
        <v>477</v>
      </c>
      <c r="G82" s="190">
        <v>478</v>
      </c>
      <c r="H82" s="190">
        <v>618</v>
      </c>
      <c r="I82" s="190">
        <v>714</v>
      </c>
      <c r="J82" s="190">
        <v>451</v>
      </c>
      <c r="K82" s="201">
        <v>488</v>
      </c>
      <c r="L82" s="190">
        <v>52</v>
      </c>
      <c r="M82" s="190">
        <v>75</v>
      </c>
      <c r="N82" s="190">
        <v>126</v>
      </c>
      <c r="O82" s="190">
        <v>26</v>
      </c>
      <c r="P82" s="201">
        <v>-11</v>
      </c>
      <c r="Q82" s="192">
        <v>0.108786610878661</v>
      </c>
      <c r="R82" s="192">
        <v>0.121359223300971</v>
      </c>
      <c r="S82" s="192">
        <v>0.17647058823529399</v>
      </c>
      <c r="T82" s="192">
        <v>5.7649667405765E-2</v>
      </c>
      <c r="U82" s="193">
        <v>-2.2540983606557399E-2</v>
      </c>
    </row>
    <row r="83" spans="1:21" x14ac:dyDescent="0.25">
      <c r="A83" s="184">
        <v>43862</v>
      </c>
      <c r="B83" s="200">
        <v>469</v>
      </c>
      <c r="C83" s="190">
        <v>642</v>
      </c>
      <c r="D83" s="190">
        <v>814</v>
      </c>
      <c r="E83" s="190">
        <v>439</v>
      </c>
      <c r="F83" s="201">
        <v>442</v>
      </c>
      <c r="G83" s="190">
        <v>409</v>
      </c>
      <c r="H83" s="190">
        <v>590</v>
      </c>
      <c r="I83" s="190">
        <v>674</v>
      </c>
      <c r="J83" s="190">
        <v>406</v>
      </c>
      <c r="K83" s="201">
        <v>464</v>
      </c>
      <c r="L83" s="190">
        <v>60</v>
      </c>
      <c r="M83" s="190">
        <v>52</v>
      </c>
      <c r="N83" s="190">
        <v>140</v>
      </c>
      <c r="O83" s="190">
        <v>33</v>
      </c>
      <c r="P83" s="201">
        <v>-22</v>
      </c>
      <c r="Q83" s="192">
        <v>0.14669926650366699</v>
      </c>
      <c r="R83" s="192">
        <v>8.8135593220338995E-2</v>
      </c>
      <c r="S83" s="192">
        <v>0.207715133531157</v>
      </c>
      <c r="T83" s="192">
        <v>8.1280788177339899E-2</v>
      </c>
      <c r="U83" s="193">
        <v>-4.7413793103448301E-2</v>
      </c>
    </row>
    <row r="84" spans="1:21" x14ac:dyDescent="0.25">
      <c r="A84" s="184">
        <v>43891</v>
      </c>
      <c r="B84" s="200">
        <v>544</v>
      </c>
      <c r="C84" s="190">
        <v>653</v>
      </c>
      <c r="D84" s="190">
        <v>806</v>
      </c>
      <c r="E84" s="190">
        <v>469</v>
      </c>
      <c r="F84" s="201">
        <v>477</v>
      </c>
      <c r="G84" s="190">
        <v>509.142857142857</v>
      </c>
      <c r="H84" s="190">
        <v>609.71428571428601</v>
      </c>
      <c r="I84" s="190">
        <v>752.19047619047603</v>
      </c>
      <c r="J84" s="190">
        <v>443.142857142857</v>
      </c>
      <c r="K84" s="201">
        <v>495.52380952380997</v>
      </c>
      <c r="L84" s="190">
        <v>34.857142857142797</v>
      </c>
      <c r="M84" s="190">
        <v>43.285714285714199</v>
      </c>
      <c r="N84" s="190">
        <v>53.809523809523697</v>
      </c>
      <c r="O84" s="190">
        <v>25.857142857142801</v>
      </c>
      <c r="P84" s="201">
        <v>-18.5238095238096</v>
      </c>
      <c r="Q84" s="192">
        <v>6.8462401795735095E-2</v>
      </c>
      <c r="R84" s="192">
        <v>7.0993439550140494E-2</v>
      </c>
      <c r="S84" s="192">
        <v>7.1537097999493399E-2</v>
      </c>
      <c r="T84" s="192">
        <v>5.8349451966473197E-2</v>
      </c>
      <c r="U84" s="193">
        <v>-3.7382279454161199E-2</v>
      </c>
    </row>
    <row r="85" spans="1:21" x14ac:dyDescent="0.25">
      <c r="A85" s="184">
        <v>43922</v>
      </c>
      <c r="B85" s="200">
        <v>140</v>
      </c>
      <c r="C85" s="190">
        <v>266</v>
      </c>
      <c r="D85" s="190">
        <v>314</v>
      </c>
      <c r="E85" s="190">
        <v>313</v>
      </c>
      <c r="F85" s="201">
        <v>295</v>
      </c>
      <c r="G85" s="190">
        <v>408</v>
      </c>
      <c r="H85" s="190">
        <v>587</v>
      </c>
      <c r="I85" s="190">
        <v>712</v>
      </c>
      <c r="J85" s="190">
        <v>467</v>
      </c>
      <c r="K85" s="201">
        <v>447</v>
      </c>
      <c r="L85" s="190">
        <v>-268</v>
      </c>
      <c r="M85" s="190">
        <v>-321</v>
      </c>
      <c r="N85" s="190">
        <v>-398</v>
      </c>
      <c r="O85" s="190">
        <v>-154</v>
      </c>
      <c r="P85" s="201">
        <v>-152</v>
      </c>
      <c r="Q85" s="192">
        <v>-0.65686274509803899</v>
      </c>
      <c r="R85" s="192">
        <v>-0.54684838160136295</v>
      </c>
      <c r="S85" s="192">
        <v>-0.55898876404494402</v>
      </c>
      <c r="T85" s="192">
        <v>-0.32976445396145598</v>
      </c>
      <c r="U85" s="193">
        <v>-0.34004474272930701</v>
      </c>
    </row>
    <row r="86" spans="1:21" x14ac:dyDescent="0.25">
      <c r="A86" s="184">
        <v>43952</v>
      </c>
      <c r="B86" s="200">
        <v>142</v>
      </c>
      <c r="C86" s="190">
        <v>352</v>
      </c>
      <c r="D86" s="190">
        <v>407</v>
      </c>
      <c r="E86" s="190">
        <v>325</v>
      </c>
      <c r="F86" s="201">
        <v>292</v>
      </c>
      <c r="G86" s="190">
        <v>412.57142857142901</v>
      </c>
      <c r="H86" s="190">
        <v>579.04761904761904</v>
      </c>
      <c r="I86" s="190">
        <v>684</v>
      </c>
      <c r="J86" s="190">
        <v>421.61904761904799</v>
      </c>
      <c r="K86" s="201">
        <v>445.142857142857</v>
      </c>
      <c r="L86" s="190">
        <v>-270.57142857142901</v>
      </c>
      <c r="M86" s="190">
        <v>-227.04761904761901</v>
      </c>
      <c r="N86" s="190">
        <v>-277</v>
      </c>
      <c r="O86" s="190">
        <v>-96.619047619047606</v>
      </c>
      <c r="P86" s="201">
        <v>-153.142857142857</v>
      </c>
      <c r="Q86" s="192">
        <v>-0.65581717451523502</v>
      </c>
      <c r="R86" s="192">
        <v>-0.39210526315789501</v>
      </c>
      <c r="S86" s="192">
        <v>-0.40497076023391798</v>
      </c>
      <c r="T86" s="192">
        <v>-0.229161960695731</v>
      </c>
      <c r="U86" s="193">
        <v>-0.34403080872913999</v>
      </c>
    </row>
    <row r="87" spans="1:21" x14ac:dyDescent="0.25">
      <c r="A87" s="184">
        <v>43983</v>
      </c>
      <c r="B87" s="200">
        <v>343</v>
      </c>
      <c r="C87" s="190">
        <v>487</v>
      </c>
      <c r="D87" s="190">
        <v>630</v>
      </c>
      <c r="E87" s="190">
        <v>434</v>
      </c>
      <c r="F87" s="201">
        <v>429</v>
      </c>
      <c r="G87" s="190">
        <v>490.6</v>
      </c>
      <c r="H87" s="190">
        <v>697.4</v>
      </c>
      <c r="I87" s="190">
        <v>839.3</v>
      </c>
      <c r="J87" s="190">
        <v>474.1</v>
      </c>
      <c r="K87" s="201">
        <v>535.70000000000005</v>
      </c>
      <c r="L87" s="190">
        <v>-147.6</v>
      </c>
      <c r="M87" s="190">
        <v>-210.4</v>
      </c>
      <c r="N87" s="190">
        <v>-209.3</v>
      </c>
      <c r="O87" s="190">
        <v>-40.1</v>
      </c>
      <c r="P87" s="201">
        <v>-106.7</v>
      </c>
      <c r="Q87" s="192">
        <v>-0.300856094578068</v>
      </c>
      <c r="R87" s="192">
        <v>-0.301691998852882</v>
      </c>
      <c r="S87" s="192">
        <v>-0.249374478732277</v>
      </c>
      <c r="T87" s="192">
        <v>-8.4581311959502303E-2</v>
      </c>
      <c r="U87" s="193">
        <v>-0.19917864476385999</v>
      </c>
    </row>
    <row r="88" spans="1:21" x14ac:dyDescent="0.25">
      <c r="A88" s="184">
        <v>44013</v>
      </c>
      <c r="B88" s="200">
        <v>337</v>
      </c>
      <c r="C88" s="190">
        <v>551</v>
      </c>
      <c r="D88" s="190">
        <v>665</v>
      </c>
      <c r="E88" s="190">
        <v>452</v>
      </c>
      <c r="F88" s="201">
        <v>552</v>
      </c>
      <c r="G88" s="190">
        <v>514</v>
      </c>
      <c r="H88" s="190">
        <v>708</v>
      </c>
      <c r="I88" s="190">
        <v>813</v>
      </c>
      <c r="J88" s="190">
        <v>509</v>
      </c>
      <c r="K88" s="201">
        <v>503</v>
      </c>
      <c r="L88" s="190">
        <v>-177</v>
      </c>
      <c r="M88" s="190">
        <v>-157</v>
      </c>
      <c r="N88" s="190">
        <v>-148</v>
      </c>
      <c r="O88" s="190">
        <v>-57</v>
      </c>
      <c r="P88" s="201">
        <v>49</v>
      </c>
      <c r="Q88" s="192">
        <v>-0.344357976653696</v>
      </c>
      <c r="R88" s="192">
        <v>-0.22175141242937901</v>
      </c>
      <c r="S88" s="192">
        <v>-0.18204182041820399</v>
      </c>
      <c r="T88" s="192">
        <v>-0.11198428290766201</v>
      </c>
      <c r="U88" s="193">
        <v>9.7415506958250506E-2</v>
      </c>
    </row>
    <row r="89" spans="1:21" x14ac:dyDescent="0.25">
      <c r="A89" s="184">
        <v>44044</v>
      </c>
      <c r="B89" s="200">
        <v>308</v>
      </c>
      <c r="C89" s="190">
        <v>510</v>
      </c>
      <c r="D89" s="190">
        <v>692</v>
      </c>
      <c r="E89" s="190">
        <v>419</v>
      </c>
      <c r="F89" s="201">
        <v>606</v>
      </c>
      <c r="G89" s="190">
        <v>445.71428571428601</v>
      </c>
      <c r="H89" s="190">
        <v>631.42857142857099</v>
      </c>
      <c r="I89" s="190">
        <v>741.90476190476204</v>
      </c>
      <c r="J89" s="190">
        <v>434.28571428571399</v>
      </c>
      <c r="K89" s="201">
        <v>444.76190476190499</v>
      </c>
      <c r="L89" s="190">
        <v>-137.71428571428601</v>
      </c>
      <c r="M89" s="190">
        <v>-121.428571428571</v>
      </c>
      <c r="N89" s="190">
        <v>-49.904761904761799</v>
      </c>
      <c r="O89" s="190">
        <v>-15.285714285714301</v>
      </c>
      <c r="P89" s="201">
        <v>161.23809523809501</v>
      </c>
      <c r="Q89" s="192">
        <v>-0.30897435897435899</v>
      </c>
      <c r="R89" s="192">
        <v>-0.19230769230769201</v>
      </c>
      <c r="S89" s="192">
        <v>-6.7265725288831693E-2</v>
      </c>
      <c r="T89" s="192">
        <v>-3.5197368421052602E-2</v>
      </c>
      <c r="U89" s="193">
        <v>0.36252676659528899</v>
      </c>
    </row>
    <row r="90" spans="1:21" x14ac:dyDescent="0.25">
      <c r="A90" s="184">
        <v>44075</v>
      </c>
      <c r="B90" s="200">
        <v>424</v>
      </c>
      <c r="C90" s="190">
        <v>640</v>
      </c>
      <c r="D90" s="190">
        <v>754</v>
      </c>
      <c r="E90" s="190">
        <v>456</v>
      </c>
      <c r="F90" s="201">
        <v>653</v>
      </c>
      <c r="G90" s="190">
        <v>569.90476190476204</v>
      </c>
      <c r="H90" s="190">
        <v>735.42857142857099</v>
      </c>
      <c r="I90" s="190">
        <v>827.61904761904805</v>
      </c>
      <c r="J90" s="190">
        <v>444.19047619047598</v>
      </c>
      <c r="K90" s="201">
        <v>500.76190476190499</v>
      </c>
      <c r="L90" s="190">
        <v>-145.90476190476201</v>
      </c>
      <c r="M90" s="190">
        <v>-95.428571428571402</v>
      </c>
      <c r="N90" s="190">
        <v>-73.619047619047706</v>
      </c>
      <c r="O90" s="190">
        <v>11.8095238095238</v>
      </c>
      <c r="P90" s="201">
        <v>152.23809523809501</v>
      </c>
      <c r="Q90" s="192">
        <v>-0.25601604278074902</v>
      </c>
      <c r="R90" s="192">
        <v>-0.12975912975913001</v>
      </c>
      <c r="S90" s="192">
        <v>-8.8952819332566296E-2</v>
      </c>
      <c r="T90" s="192">
        <v>2.65866209262435E-2</v>
      </c>
      <c r="U90" s="193">
        <v>0.30401293267402102</v>
      </c>
    </row>
    <row r="91" spans="1:21" x14ac:dyDescent="0.25">
      <c r="A91" s="184">
        <v>44105</v>
      </c>
      <c r="B91" s="200">
        <v>435</v>
      </c>
      <c r="C91" s="190">
        <v>651</v>
      </c>
      <c r="D91" s="190">
        <v>803</v>
      </c>
      <c r="E91" s="190">
        <v>447</v>
      </c>
      <c r="F91" s="201">
        <v>734</v>
      </c>
      <c r="G91" s="190">
        <v>528</v>
      </c>
      <c r="H91" s="190">
        <v>744.17391304347802</v>
      </c>
      <c r="I91" s="190">
        <v>849.39130434782601</v>
      </c>
      <c r="J91" s="190">
        <v>479.21739130434798</v>
      </c>
      <c r="K91" s="201">
        <v>461.04347826087002</v>
      </c>
      <c r="L91" s="190">
        <v>-93</v>
      </c>
      <c r="M91" s="190">
        <v>-93.173913043478294</v>
      </c>
      <c r="N91" s="190">
        <v>-46.3913043478261</v>
      </c>
      <c r="O91" s="190">
        <v>-32.2173913043478</v>
      </c>
      <c r="P91" s="201">
        <v>272.95652173912998</v>
      </c>
      <c r="Q91" s="192">
        <v>-0.17613636363636401</v>
      </c>
      <c r="R91" s="192">
        <v>-0.12520448702968001</v>
      </c>
      <c r="S91" s="192">
        <v>-5.4617117117117198E-2</v>
      </c>
      <c r="T91" s="192">
        <v>-6.7229178007621099E-2</v>
      </c>
      <c r="U91" s="193">
        <v>0.59204073934364398</v>
      </c>
    </row>
    <row r="92" spans="1:21" x14ac:dyDescent="0.25">
      <c r="A92" s="184">
        <v>44136</v>
      </c>
      <c r="B92" s="200">
        <v>467</v>
      </c>
      <c r="C92" s="190">
        <v>562</v>
      </c>
      <c r="D92" s="190">
        <v>781</v>
      </c>
      <c r="E92" s="190">
        <v>448</v>
      </c>
      <c r="F92" s="201">
        <v>717</v>
      </c>
      <c r="G92" s="190">
        <v>604</v>
      </c>
      <c r="H92" s="190">
        <v>674</v>
      </c>
      <c r="I92" s="190">
        <v>758</v>
      </c>
      <c r="J92" s="190">
        <v>449</v>
      </c>
      <c r="K92" s="201">
        <v>492</v>
      </c>
      <c r="L92" s="190">
        <v>-137</v>
      </c>
      <c r="M92" s="190">
        <v>-112</v>
      </c>
      <c r="N92" s="190">
        <v>23</v>
      </c>
      <c r="O92" s="190">
        <v>-1</v>
      </c>
      <c r="P92" s="201">
        <v>225</v>
      </c>
      <c r="Q92" s="192">
        <v>-0.22682119205297999</v>
      </c>
      <c r="R92" s="192">
        <v>-0.166172106824926</v>
      </c>
      <c r="S92" s="192">
        <v>3.0343007915567301E-2</v>
      </c>
      <c r="T92" s="192">
        <v>-2.2271714922049001E-3</v>
      </c>
      <c r="U92" s="193">
        <v>0.457317073170732</v>
      </c>
    </row>
    <row r="93" spans="1:21" x14ac:dyDescent="0.25">
      <c r="A93" s="184">
        <v>44166</v>
      </c>
      <c r="B93" s="200">
        <v>509</v>
      </c>
      <c r="C93" s="190">
        <v>575</v>
      </c>
      <c r="D93" s="190">
        <v>745</v>
      </c>
      <c r="E93" s="190">
        <v>371</v>
      </c>
      <c r="F93" s="201">
        <v>693</v>
      </c>
      <c r="G93" s="190">
        <v>512.4</v>
      </c>
      <c r="H93" s="190">
        <v>633.15</v>
      </c>
      <c r="I93" s="190">
        <v>793.8</v>
      </c>
      <c r="J93" s="190">
        <v>434.7</v>
      </c>
      <c r="K93" s="201">
        <v>468.3</v>
      </c>
      <c r="L93" s="190">
        <v>-3.3999999999999799</v>
      </c>
      <c r="M93" s="190">
        <v>-58.15</v>
      </c>
      <c r="N93" s="190">
        <v>-48.800000000000097</v>
      </c>
      <c r="O93" s="190">
        <v>-63.7</v>
      </c>
      <c r="P93" s="201">
        <v>224.7</v>
      </c>
      <c r="Q93" s="192">
        <v>-6.6354410616705304E-3</v>
      </c>
      <c r="R93" s="192">
        <v>-9.1842375424464898E-2</v>
      </c>
      <c r="S93" s="192">
        <v>-6.1476442428823497E-2</v>
      </c>
      <c r="T93" s="192">
        <v>-0.146537842190016</v>
      </c>
      <c r="U93" s="193">
        <v>0.47982062780269102</v>
      </c>
    </row>
    <row r="94" spans="1:21" x14ac:dyDescent="0.25">
      <c r="A94" s="184">
        <v>44197</v>
      </c>
      <c r="B94" s="200">
        <v>477</v>
      </c>
      <c r="C94" s="190">
        <v>560</v>
      </c>
      <c r="D94" s="190">
        <v>739</v>
      </c>
      <c r="E94" s="190">
        <v>402</v>
      </c>
      <c r="F94" s="201">
        <v>606</v>
      </c>
      <c r="G94" s="190">
        <v>434.54545454545502</v>
      </c>
      <c r="H94" s="190">
        <v>561.81818181818198</v>
      </c>
      <c r="I94" s="190">
        <v>649.09090909090901</v>
      </c>
      <c r="J94" s="190">
        <v>410</v>
      </c>
      <c r="K94" s="201">
        <v>443.63636363636402</v>
      </c>
      <c r="L94" s="190">
        <v>42.454545454545503</v>
      </c>
      <c r="M94" s="190">
        <v>-1.8181818181817599</v>
      </c>
      <c r="N94" s="190">
        <v>89.909090909090907</v>
      </c>
      <c r="O94" s="190">
        <v>-8</v>
      </c>
      <c r="P94" s="201">
        <v>162.363636363636</v>
      </c>
      <c r="Q94" s="192">
        <v>9.7698744769874599E-2</v>
      </c>
      <c r="R94" s="192">
        <v>-3.2362459546924501E-3</v>
      </c>
      <c r="S94" s="192">
        <v>0.13851540616246499</v>
      </c>
      <c r="T94" s="192">
        <v>-1.9512195121951199E-2</v>
      </c>
      <c r="U94" s="193">
        <v>0.36598360655737699</v>
      </c>
    </row>
    <row r="95" spans="1:21" x14ac:dyDescent="0.25">
      <c r="A95" s="184">
        <v>44228</v>
      </c>
      <c r="B95" s="200">
        <v>472</v>
      </c>
      <c r="C95" s="190">
        <v>544</v>
      </c>
      <c r="D95" s="190">
        <v>737</v>
      </c>
      <c r="E95" s="190">
        <v>393</v>
      </c>
      <c r="F95" s="201">
        <v>651</v>
      </c>
      <c r="G95" s="190">
        <v>409</v>
      </c>
      <c r="H95" s="190">
        <v>590</v>
      </c>
      <c r="I95" s="190">
        <v>674</v>
      </c>
      <c r="J95" s="190">
        <v>406</v>
      </c>
      <c r="K95" s="201">
        <v>464</v>
      </c>
      <c r="L95" s="190">
        <v>63</v>
      </c>
      <c r="M95" s="190">
        <v>-46</v>
      </c>
      <c r="N95" s="190">
        <v>63</v>
      </c>
      <c r="O95" s="190">
        <v>-13</v>
      </c>
      <c r="P95" s="201">
        <v>187</v>
      </c>
      <c r="Q95" s="192">
        <v>0.15403422982885101</v>
      </c>
      <c r="R95" s="192">
        <v>-7.7966101694915302E-2</v>
      </c>
      <c r="S95" s="192">
        <v>9.3471810089020793E-2</v>
      </c>
      <c r="T95" s="192">
        <v>-3.2019704433497498E-2</v>
      </c>
      <c r="U95" s="193">
        <v>0.40301724137931</v>
      </c>
    </row>
    <row r="96" spans="1:21" x14ac:dyDescent="0.25">
      <c r="A96" s="184">
        <v>44256</v>
      </c>
      <c r="B96" s="200">
        <v>522</v>
      </c>
      <c r="C96" s="190">
        <v>643</v>
      </c>
      <c r="D96" s="190">
        <v>919</v>
      </c>
      <c r="E96" s="190">
        <v>435</v>
      </c>
      <c r="F96" s="201">
        <v>830</v>
      </c>
      <c r="G96" s="190">
        <v>532.28571428571399</v>
      </c>
      <c r="H96" s="190">
        <v>637.42857142857099</v>
      </c>
      <c r="I96" s="190">
        <v>786.38095238095195</v>
      </c>
      <c r="J96" s="190">
        <v>463.28571428571399</v>
      </c>
      <c r="K96" s="201">
        <v>518.04761904761904</v>
      </c>
      <c r="L96" s="190">
        <v>-10.285714285714301</v>
      </c>
      <c r="M96" s="190">
        <v>5.5714285714285596</v>
      </c>
      <c r="N96" s="190">
        <v>132.61904761904799</v>
      </c>
      <c r="O96" s="190">
        <v>-28.285714285714299</v>
      </c>
      <c r="P96" s="201">
        <v>311.95238095238102</v>
      </c>
      <c r="Q96" s="192">
        <v>-1.9323671497584599E-2</v>
      </c>
      <c r="R96" s="192">
        <v>8.7404751232630796E-3</v>
      </c>
      <c r="S96" s="192">
        <v>0.16864478624197601</v>
      </c>
      <c r="T96" s="192">
        <v>-6.10545790934321E-2</v>
      </c>
      <c r="U96" s="193">
        <v>0.60216931703281495</v>
      </c>
    </row>
    <row r="97" spans="1:21" x14ac:dyDescent="0.25">
      <c r="A97" s="184">
        <v>44287</v>
      </c>
      <c r="B97" s="200">
        <v>534</v>
      </c>
      <c r="C97" s="190">
        <v>575</v>
      </c>
      <c r="D97" s="190">
        <v>801</v>
      </c>
      <c r="E97" s="190">
        <v>449</v>
      </c>
      <c r="F97" s="201">
        <v>809</v>
      </c>
      <c r="G97" s="190">
        <v>408</v>
      </c>
      <c r="H97" s="190">
        <v>587</v>
      </c>
      <c r="I97" s="190">
        <v>712</v>
      </c>
      <c r="J97" s="190">
        <v>467</v>
      </c>
      <c r="K97" s="201">
        <v>447</v>
      </c>
      <c r="L97" s="190">
        <v>126</v>
      </c>
      <c r="M97" s="190">
        <v>-12</v>
      </c>
      <c r="N97" s="190">
        <v>89</v>
      </c>
      <c r="O97" s="190">
        <v>-18</v>
      </c>
      <c r="P97" s="201">
        <v>362</v>
      </c>
      <c r="Q97" s="192">
        <v>0.308823529411765</v>
      </c>
      <c r="R97" s="192">
        <v>-2.0442930153321999E-2</v>
      </c>
      <c r="S97" s="192">
        <v>0.125</v>
      </c>
      <c r="T97" s="192">
        <v>-3.8543897216274103E-2</v>
      </c>
      <c r="U97" s="193">
        <v>0.80984340044742698</v>
      </c>
    </row>
    <row r="98" spans="1:21" x14ac:dyDescent="0.25">
      <c r="A98" s="184">
        <v>44317</v>
      </c>
      <c r="B98" s="200">
        <v>474</v>
      </c>
      <c r="C98" s="190">
        <v>546</v>
      </c>
      <c r="D98" s="190">
        <v>752</v>
      </c>
      <c r="E98" s="190">
        <v>394</v>
      </c>
      <c r="F98" s="201">
        <v>941</v>
      </c>
      <c r="G98" s="190">
        <v>412.57142857142901</v>
      </c>
      <c r="H98" s="190">
        <v>579.04761904761904</v>
      </c>
      <c r="I98" s="190">
        <v>684</v>
      </c>
      <c r="J98" s="190">
        <v>421.61904761904799</v>
      </c>
      <c r="K98" s="201">
        <v>445.142857142857</v>
      </c>
      <c r="L98" s="190">
        <v>61.428571428571402</v>
      </c>
      <c r="M98" s="190">
        <v>-33.047619047619001</v>
      </c>
      <c r="N98" s="190">
        <v>68</v>
      </c>
      <c r="O98" s="190">
        <v>-27.619047619047599</v>
      </c>
      <c r="P98" s="201">
        <v>495.857142857143</v>
      </c>
      <c r="Q98" s="192">
        <v>0.14889196675900301</v>
      </c>
      <c r="R98" s="192">
        <v>-5.7072368421052601E-2</v>
      </c>
      <c r="S98" s="192">
        <v>9.9415204678362595E-2</v>
      </c>
      <c r="T98" s="192">
        <v>-6.5507115428055193E-2</v>
      </c>
      <c r="U98" s="193">
        <v>1.11392811296534</v>
      </c>
    </row>
    <row r="99" spans="1:21" x14ac:dyDescent="0.25">
      <c r="A99" s="184">
        <v>44348</v>
      </c>
      <c r="B99" s="200">
        <v>427</v>
      </c>
      <c r="C99" s="190">
        <v>469</v>
      </c>
      <c r="D99" s="190">
        <v>725</v>
      </c>
      <c r="E99" s="190">
        <v>390</v>
      </c>
      <c r="F99" s="201">
        <v>959</v>
      </c>
      <c r="G99" s="190">
        <v>490.6</v>
      </c>
      <c r="H99" s="190">
        <v>697.4</v>
      </c>
      <c r="I99" s="190">
        <v>839.3</v>
      </c>
      <c r="J99" s="190">
        <v>474.1</v>
      </c>
      <c r="K99" s="201">
        <v>535.70000000000005</v>
      </c>
      <c r="L99" s="190">
        <v>-63.6</v>
      </c>
      <c r="M99" s="190">
        <v>-228.4</v>
      </c>
      <c r="N99" s="190">
        <v>-114.3</v>
      </c>
      <c r="O99" s="190">
        <v>-84.1</v>
      </c>
      <c r="P99" s="201">
        <v>423.3</v>
      </c>
      <c r="Q99" s="192">
        <v>-0.129637178964533</v>
      </c>
      <c r="R99" s="192">
        <v>-0.32750215084599998</v>
      </c>
      <c r="S99" s="192">
        <v>-0.13618491600143001</v>
      </c>
      <c r="T99" s="192">
        <v>-0.17738873655347001</v>
      </c>
      <c r="U99" s="193">
        <v>0.79018107149523997</v>
      </c>
    </row>
    <row r="100" spans="1:21" x14ac:dyDescent="0.25">
      <c r="A100" s="3" t="s">
        <v>89</v>
      </c>
      <c r="B100" s="200"/>
      <c r="C100" s="190"/>
      <c r="D100" s="190"/>
      <c r="E100" s="190"/>
      <c r="F100" s="201"/>
      <c r="G100" s="190"/>
      <c r="H100" s="190"/>
      <c r="I100" s="190"/>
      <c r="J100" s="190"/>
      <c r="K100" s="201"/>
      <c r="L100" s="190"/>
      <c r="M100" s="190"/>
      <c r="N100" s="190"/>
      <c r="O100" s="190"/>
      <c r="P100" s="201"/>
      <c r="Q100" s="192"/>
      <c r="R100" s="192"/>
      <c r="S100" s="192"/>
      <c r="T100" s="192"/>
      <c r="U100" s="193"/>
    </row>
    <row r="101" spans="1:21" x14ac:dyDescent="0.25">
      <c r="A101" s="184">
        <v>43466</v>
      </c>
      <c r="B101" s="200">
        <v>480</v>
      </c>
      <c r="C101" s="190">
        <v>63</v>
      </c>
      <c r="D101" s="190">
        <v>163</v>
      </c>
      <c r="E101" s="190">
        <v>111</v>
      </c>
      <c r="F101" s="201">
        <v>244</v>
      </c>
      <c r="G101" s="190">
        <v>480</v>
      </c>
      <c r="H101" s="190">
        <v>63</v>
      </c>
      <c r="I101" s="190">
        <v>163</v>
      </c>
      <c r="J101" s="190">
        <v>111</v>
      </c>
      <c r="K101" s="201">
        <v>244</v>
      </c>
      <c r="L101" s="190">
        <v>0</v>
      </c>
      <c r="M101" s="190">
        <v>0</v>
      </c>
      <c r="N101" s="190">
        <v>0</v>
      </c>
      <c r="O101" s="190">
        <v>0</v>
      </c>
      <c r="P101" s="201">
        <v>0</v>
      </c>
      <c r="Q101" s="192">
        <v>0</v>
      </c>
      <c r="R101" s="192">
        <v>0</v>
      </c>
      <c r="S101" s="192">
        <v>0</v>
      </c>
      <c r="T101" s="192">
        <v>0</v>
      </c>
      <c r="U101" s="193">
        <v>0</v>
      </c>
    </row>
    <row r="102" spans="1:21" x14ac:dyDescent="0.25">
      <c r="A102" s="184">
        <v>43497</v>
      </c>
      <c r="B102" s="200">
        <v>501</v>
      </c>
      <c r="C102" s="190">
        <v>65</v>
      </c>
      <c r="D102" s="190">
        <v>148</v>
      </c>
      <c r="E102" s="190">
        <v>100</v>
      </c>
      <c r="F102" s="201">
        <v>198</v>
      </c>
      <c r="G102" s="190">
        <v>501</v>
      </c>
      <c r="H102" s="190">
        <v>65</v>
      </c>
      <c r="I102" s="190">
        <v>148</v>
      </c>
      <c r="J102" s="190">
        <v>100</v>
      </c>
      <c r="K102" s="201">
        <v>198</v>
      </c>
      <c r="L102" s="190">
        <v>0</v>
      </c>
      <c r="M102" s="190">
        <v>0</v>
      </c>
      <c r="N102" s="190">
        <v>0</v>
      </c>
      <c r="O102" s="190">
        <v>0</v>
      </c>
      <c r="P102" s="201">
        <v>0</v>
      </c>
      <c r="Q102" s="192">
        <v>0</v>
      </c>
      <c r="R102" s="192">
        <v>0</v>
      </c>
      <c r="S102" s="192">
        <v>0</v>
      </c>
      <c r="T102" s="192">
        <v>0</v>
      </c>
      <c r="U102" s="193">
        <v>0</v>
      </c>
    </row>
    <row r="103" spans="1:21" x14ac:dyDescent="0.25">
      <c r="A103" s="184">
        <v>43525</v>
      </c>
      <c r="B103" s="200">
        <v>496</v>
      </c>
      <c r="C103" s="190">
        <v>60</v>
      </c>
      <c r="D103" s="190">
        <v>166</v>
      </c>
      <c r="E103" s="190">
        <v>123</v>
      </c>
      <c r="F103" s="201">
        <v>202</v>
      </c>
      <c r="G103" s="190">
        <v>496</v>
      </c>
      <c r="H103" s="190">
        <v>60</v>
      </c>
      <c r="I103" s="190">
        <v>166</v>
      </c>
      <c r="J103" s="190">
        <v>123</v>
      </c>
      <c r="K103" s="201">
        <v>202</v>
      </c>
      <c r="L103" s="190">
        <v>0</v>
      </c>
      <c r="M103" s="190">
        <v>0</v>
      </c>
      <c r="N103" s="190">
        <v>0</v>
      </c>
      <c r="O103" s="190">
        <v>0</v>
      </c>
      <c r="P103" s="201">
        <v>0</v>
      </c>
      <c r="Q103" s="192">
        <v>0</v>
      </c>
      <c r="R103" s="192">
        <v>0</v>
      </c>
      <c r="S103" s="192">
        <v>0</v>
      </c>
      <c r="T103" s="192">
        <v>0</v>
      </c>
      <c r="U103" s="193">
        <v>0</v>
      </c>
    </row>
    <row r="104" spans="1:21" x14ac:dyDescent="0.25">
      <c r="A104" s="184">
        <v>43556</v>
      </c>
      <c r="B104" s="200">
        <v>503</v>
      </c>
      <c r="C104" s="190">
        <v>65</v>
      </c>
      <c r="D104" s="190">
        <v>164</v>
      </c>
      <c r="E104" s="190">
        <v>109</v>
      </c>
      <c r="F104" s="201">
        <v>253</v>
      </c>
      <c r="G104" s="190">
        <v>503</v>
      </c>
      <c r="H104" s="190">
        <v>65</v>
      </c>
      <c r="I104" s="190">
        <v>164</v>
      </c>
      <c r="J104" s="190">
        <v>109</v>
      </c>
      <c r="K104" s="201">
        <v>253</v>
      </c>
      <c r="L104" s="190">
        <v>0</v>
      </c>
      <c r="M104" s="190">
        <v>0</v>
      </c>
      <c r="N104" s="190">
        <v>0</v>
      </c>
      <c r="O104" s="190">
        <v>0</v>
      </c>
      <c r="P104" s="201">
        <v>0</v>
      </c>
      <c r="Q104" s="192">
        <v>0</v>
      </c>
      <c r="R104" s="192">
        <v>0</v>
      </c>
      <c r="S104" s="192">
        <v>0</v>
      </c>
      <c r="T104" s="192">
        <v>0</v>
      </c>
      <c r="U104" s="193">
        <v>0</v>
      </c>
    </row>
    <row r="105" spans="1:21" x14ac:dyDescent="0.25">
      <c r="A105" s="184">
        <v>43586</v>
      </c>
      <c r="B105" s="200">
        <v>521</v>
      </c>
      <c r="C105" s="190">
        <v>64</v>
      </c>
      <c r="D105" s="190">
        <v>167</v>
      </c>
      <c r="E105" s="190">
        <v>98</v>
      </c>
      <c r="F105" s="201">
        <v>243</v>
      </c>
      <c r="G105" s="190">
        <v>521</v>
      </c>
      <c r="H105" s="190">
        <v>64</v>
      </c>
      <c r="I105" s="190">
        <v>167</v>
      </c>
      <c r="J105" s="190">
        <v>98</v>
      </c>
      <c r="K105" s="201">
        <v>243</v>
      </c>
      <c r="L105" s="190">
        <v>0</v>
      </c>
      <c r="M105" s="190">
        <v>0</v>
      </c>
      <c r="N105" s="190">
        <v>0</v>
      </c>
      <c r="O105" s="190">
        <v>0</v>
      </c>
      <c r="P105" s="201">
        <v>0</v>
      </c>
      <c r="Q105" s="192">
        <v>0</v>
      </c>
      <c r="R105" s="192">
        <v>0</v>
      </c>
      <c r="S105" s="192">
        <v>0</v>
      </c>
      <c r="T105" s="192">
        <v>0</v>
      </c>
      <c r="U105" s="193">
        <v>0</v>
      </c>
    </row>
    <row r="106" spans="1:21" x14ac:dyDescent="0.25">
      <c r="A106" s="184">
        <v>43617</v>
      </c>
      <c r="B106" s="200">
        <v>462</v>
      </c>
      <c r="C106" s="190">
        <v>57</v>
      </c>
      <c r="D106" s="190">
        <v>150</v>
      </c>
      <c r="E106" s="190">
        <v>93</v>
      </c>
      <c r="F106" s="201">
        <v>258</v>
      </c>
      <c r="G106" s="190">
        <v>462</v>
      </c>
      <c r="H106" s="190">
        <v>57</v>
      </c>
      <c r="I106" s="190">
        <v>150</v>
      </c>
      <c r="J106" s="190">
        <v>93</v>
      </c>
      <c r="K106" s="201">
        <v>258</v>
      </c>
      <c r="L106" s="190">
        <v>0</v>
      </c>
      <c r="M106" s="190">
        <v>0</v>
      </c>
      <c r="N106" s="190">
        <v>0</v>
      </c>
      <c r="O106" s="190">
        <v>0</v>
      </c>
      <c r="P106" s="201">
        <v>0</v>
      </c>
      <c r="Q106" s="192">
        <v>0</v>
      </c>
      <c r="R106" s="192">
        <v>0</v>
      </c>
      <c r="S106" s="192">
        <v>0</v>
      </c>
      <c r="T106" s="192">
        <v>0</v>
      </c>
      <c r="U106" s="193">
        <v>0</v>
      </c>
    </row>
    <row r="107" spans="1:21" x14ac:dyDescent="0.25">
      <c r="A107" s="184">
        <v>43647</v>
      </c>
      <c r="B107" s="200">
        <v>488</v>
      </c>
      <c r="C107" s="190">
        <v>60</v>
      </c>
      <c r="D107" s="190">
        <v>186</v>
      </c>
      <c r="E107" s="190">
        <v>102</v>
      </c>
      <c r="F107" s="201">
        <v>291</v>
      </c>
      <c r="G107" s="190">
        <v>488</v>
      </c>
      <c r="H107" s="190">
        <v>60</v>
      </c>
      <c r="I107" s="190">
        <v>186</v>
      </c>
      <c r="J107" s="190">
        <v>102</v>
      </c>
      <c r="K107" s="201">
        <v>291</v>
      </c>
      <c r="L107" s="190">
        <v>0</v>
      </c>
      <c r="M107" s="190">
        <v>0</v>
      </c>
      <c r="N107" s="190">
        <v>0</v>
      </c>
      <c r="O107" s="190">
        <v>0</v>
      </c>
      <c r="P107" s="201">
        <v>0</v>
      </c>
      <c r="Q107" s="192">
        <v>0</v>
      </c>
      <c r="R107" s="192">
        <v>0</v>
      </c>
      <c r="S107" s="192">
        <v>0</v>
      </c>
      <c r="T107" s="192">
        <v>0</v>
      </c>
      <c r="U107" s="193">
        <v>0</v>
      </c>
    </row>
    <row r="108" spans="1:21" x14ac:dyDescent="0.25">
      <c r="A108" s="184">
        <v>43678</v>
      </c>
      <c r="B108" s="200">
        <v>458</v>
      </c>
      <c r="C108" s="190">
        <v>61</v>
      </c>
      <c r="D108" s="190">
        <v>170</v>
      </c>
      <c r="E108" s="190">
        <v>92</v>
      </c>
      <c r="F108" s="201">
        <v>254</v>
      </c>
      <c r="G108" s="190">
        <v>458</v>
      </c>
      <c r="H108" s="190">
        <v>61</v>
      </c>
      <c r="I108" s="190">
        <v>170</v>
      </c>
      <c r="J108" s="190">
        <v>92</v>
      </c>
      <c r="K108" s="201">
        <v>254</v>
      </c>
      <c r="L108" s="190">
        <v>0</v>
      </c>
      <c r="M108" s="190">
        <v>0</v>
      </c>
      <c r="N108" s="190">
        <v>0</v>
      </c>
      <c r="O108" s="190">
        <v>0</v>
      </c>
      <c r="P108" s="201">
        <v>0</v>
      </c>
      <c r="Q108" s="192">
        <v>0</v>
      </c>
      <c r="R108" s="192">
        <v>0</v>
      </c>
      <c r="S108" s="192">
        <v>0</v>
      </c>
      <c r="T108" s="192">
        <v>0</v>
      </c>
      <c r="U108" s="193">
        <v>0</v>
      </c>
    </row>
    <row r="109" spans="1:21" x14ac:dyDescent="0.25">
      <c r="A109" s="184">
        <v>43709</v>
      </c>
      <c r="B109" s="200">
        <v>447</v>
      </c>
      <c r="C109" s="190">
        <v>50</v>
      </c>
      <c r="D109" s="190">
        <v>150</v>
      </c>
      <c r="E109" s="190">
        <v>91</v>
      </c>
      <c r="F109" s="201">
        <v>262</v>
      </c>
      <c r="G109" s="190">
        <v>447</v>
      </c>
      <c r="H109" s="190">
        <v>50</v>
      </c>
      <c r="I109" s="190">
        <v>150</v>
      </c>
      <c r="J109" s="190">
        <v>91</v>
      </c>
      <c r="K109" s="201">
        <v>262</v>
      </c>
      <c r="L109" s="190">
        <v>0</v>
      </c>
      <c r="M109" s="190">
        <v>0</v>
      </c>
      <c r="N109" s="190">
        <v>0</v>
      </c>
      <c r="O109" s="190">
        <v>0</v>
      </c>
      <c r="P109" s="201">
        <v>0</v>
      </c>
      <c r="Q109" s="192">
        <v>0</v>
      </c>
      <c r="R109" s="192">
        <v>0</v>
      </c>
      <c r="S109" s="192">
        <v>0</v>
      </c>
      <c r="T109" s="192">
        <v>0</v>
      </c>
      <c r="U109" s="193">
        <v>0</v>
      </c>
    </row>
    <row r="110" spans="1:21" x14ac:dyDescent="0.25">
      <c r="A110" s="184">
        <v>43739</v>
      </c>
      <c r="B110" s="200">
        <v>485</v>
      </c>
      <c r="C110" s="190">
        <v>55</v>
      </c>
      <c r="D110" s="190">
        <v>159</v>
      </c>
      <c r="E110" s="190">
        <v>83</v>
      </c>
      <c r="F110" s="201">
        <v>309</v>
      </c>
      <c r="G110" s="190">
        <v>485</v>
      </c>
      <c r="H110" s="190">
        <v>55</v>
      </c>
      <c r="I110" s="190">
        <v>159</v>
      </c>
      <c r="J110" s="190">
        <v>83</v>
      </c>
      <c r="K110" s="201">
        <v>309</v>
      </c>
      <c r="L110" s="190">
        <v>0</v>
      </c>
      <c r="M110" s="190">
        <v>0</v>
      </c>
      <c r="N110" s="190">
        <v>0</v>
      </c>
      <c r="O110" s="190">
        <v>0</v>
      </c>
      <c r="P110" s="201">
        <v>0</v>
      </c>
      <c r="Q110" s="192">
        <v>0</v>
      </c>
      <c r="R110" s="192">
        <v>0</v>
      </c>
      <c r="S110" s="192">
        <v>0</v>
      </c>
      <c r="T110" s="192">
        <v>0</v>
      </c>
      <c r="U110" s="193">
        <v>0</v>
      </c>
    </row>
    <row r="111" spans="1:21" x14ac:dyDescent="0.25">
      <c r="A111" s="184">
        <v>43770</v>
      </c>
      <c r="B111" s="200">
        <v>472</v>
      </c>
      <c r="C111" s="190">
        <v>47</v>
      </c>
      <c r="D111" s="190">
        <v>145</v>
      </c>
      <c r="E111" s="190">
        <v>91</v>
      </c>
      <c r="F111" s="201">
        <v>240</v>
      </c>
      <c r="G111" s="190">
        <v>472</v>
      </c>
      <c r="H111" s="190">
        <v>47</v>
      </c>
      <c r="I111" s="190">
        <v>145</v>
      </c>
      <c r="J111" s="190">
        <v>91</v>
      </c>
      <c r="K111" s="201">
        <v>240</v>
      </c>
      <c r="L111" s="190">
        <v>0</v>
      </c>
      <c r="M111" s="190">
        <v>0</v>
      </c>
      <c r="N111" s="190">
        <v>0</v>
      </c>
      <c r="O111" s="190">
        <v>0</v>
      </c>
      <c r="P111" s="201">
        <v>0</v>
      </c>
      <c r="Q111" s="192">
        <v>0</v>
      </c>
      <c r="R111" s="192">
        <v>0</v>
      </c>
      <c r="S111" s="192">
        <v>0</v>
      </c>
      <c r="T111" s="192">
        <v>0</v>
      </c>
      <c r="U111" s="193">
        <v>0</v>
      </c>
    </row>
    <row r="112" spans="1:21" x14ac:dyDescent="0.25">
      <c r="A112" s="184">
        <v>43800</v>
      </c>
      <c r="B112" s="200">
        <v>406</v>
      </c>
      <c r="C112" s="190">
        <v>58</v>
      </c>
      <c r="D112" s="190">
        <v>152</v>
      </c>
      <c r="E112" s="190">
        <v>88</v>
      </c>
      <c r="F112" s="201">
        <v>260</v>
      </c>
      <c r="G112" s="190">
        <v>406</v>
      </c>
      <c r="H112" s="190">
        <v>58</v>
      </c>
      <c r="I112" s="190">
        <v>152</v>
      </c>
      <c r="J112" s="190">
        <v>88</v>
      </c>
      <c r="K112" s="201">
        <v>260</v>
      </c>
      <c r="L112" s="190">
        <v>0</v>
      </c>
      <c r="M112" s="190">
        <v>0</v>
      </c>
      <c r="N112" s="190">
        <v>0</v>
      </c>
      <c r="O112" s="190">
        <v>0</v>
      </c>
      <c r="P112" s="201">
        <v>0</v>
      </c>
      <c r="Q112" s="192">
        <v>0</v>
      </c>
      <c r="R112" s="192">
        <v>0</v>
      </c>
      <c r="S112" s="192">
        <v>0</v>
      </c>
      <c r="T112" s="192">
        <v>0</v>
      </c>
      <c r="U112" s="193">
        <v>0</v>
      </c>
    </row>
    <row r="113" spans="1:21" x14ac:dyDescent="0.25">
      <c r="A113" s="184">
        <v>43831</v>
      </c>
      <c r="B113" s="200">
        <v>455</v>
      </c>
      <c r="C113" s="190">
        <v>61</v>
      </c>
      <c r="D113" s="190">
        <v>158</v>
      </c>
      <c r="E113" s="190">
        <v>99</v>
      </c>
      <c r="F113" s="201">
        <v>290</v>
      </c>
      <c r="G113" s="190">
        <v>480</v>
      </c>
      <c r="H113" s="190">
        <v>63</v>
      </c>
      <c r="I113" s="190">
        <v>163</v>
      </c>
      <c r="J113" s="190">
        <v>111</v>
      </c>
      <c r="K113" s="201">
        <v>244</v>
      </c>
      <c r="L113" s="190">
        <v>-25</v>
      </c>
      <c r="M113" s="190">
        <v>-2</v>
      </c>
      <c r="N113" s="190">
        <v>-5</v>
      </c>
      <c r="O113" s="190">
        <v>-12</v>
      </c>
      <c r="P113" s="201">
        <v>46</v>
      </c>
      <c r="Q113" s="192">
        <v>-5.2083333333333301E-2</v>
      </c>
      <c r="R113" s="192">
        <v>-3.1746031746031703E-2</v>
      </c>
      <c r="S113" s="192">
        <v>-3.0674846625766899E-2</v>
      </c>
      <c r="T113" s="192">
        <v>-0.108108108108108</v>
      </c>
      <c r="U113" s="193">
        <v>0.188524590163934</v>
      </c>
    </row>
    <row r="114" spans="1:21" x14ac:dyDescent="0.25">
      <c r="A114" s="184">
        <v>43862</v>
      </c>
      <c r="B114" s="200">
        <v>431</v>
      </c>
      <c r="C114" s="190">
        <v>59</v>
      </c>
      <c r="D114" s="190">
        <v>133</v>
      </c>
      <c r="E114" s="190">
        <v>99</v>
      </c>
      <c r="F114" s="201">
        <v>294</v>
      </c>
      <c r="G114" s="190">
        <v>501</v>
      </c>
      <c r="H114" s="190">
        <v>65</v>
      </c>
      <c r="I114" s="190">
        <v>148</v>
      </c>
      <c r="J114" s="190">
        <v>100</v>
      </c>
      <c r="K114" s="201">
        <v>198</v>
      </c>
      <c r="L114" s="190">
        <v>-70</v>
      </c>
      <c r="M114" s="190">
        <v>-6</v>
      </c>
      <c r="N114" s="190">
        <v>-15</v>
      </c>
      <c r="O114" s="190">
        <v>-1</v>
      </c>
      <c r="P114" s="201">
        <v>96</v>
      </c>
      <c r="Q114" s="192">
        <v>-0.139720558882236</v>
      </c>
      <c r="R114" s="192">
        <v>-9.2307692307692299E-2</v>
      </c>
      <c r="S114" s="192">
        <v>-0.101351351351351</v>
      </c>
      <c r="T114" s="192">
        <v>-0.01</v>
      </c>
      <c r="U114" s="193">
        <v>0.48484848484848497</v>
      </c>
    </row>
    <row r="115" spans="1:21" x14ac:dyDescent="0.25">
      <c r="A115" s="184">
        <v>43891</v>
      </c>
      <c r="B115" s="200">
        <v>483</v>
      </c>
      <c r="C115" s="190">
        <v>60</v>
      </c>
      <c r="D115" s="190">
        <v>151</v>
      </c>
      <c r="E115" s="190">
        <v>104</v>
      </c>
      <c r="F115" s="201">
        <v>267</v>
      </c>
      <c r="G115" s="190">
        <v>519.61904761904805</v>
      </c>
      <c r="H115" s="190">
        <v>62.857142857142897</v>
      </c>
      <c r="I115" s="190">
        <v>173.90476190476201</v>
      </c>
      <c r="J115" s="190">
        <v>128.857142857143</v>
      </c>
      <c r="K115" s="201">
        <v>211.61904761904799</v>
      </c>
      <c r="L115" s="190">
        <v>-36.619047619047599</v>
      </c>
      <c r="M115" s="190">
        <v>-2.8571428571428599</v>
      </c>
      <c r="N115" s="190">
        <v>-22.904761904761902</v>
      </c>
      <c r="O115" s="190">
        <v>-24.8571428571429</v>
      </c>
      <c r="P115" s="201">
        <v>55.380952380952401</v>
      </c>
      <c r="Q115" s="192">
        <v>-7.0472873900293206E-2</v>
      </c>
      <c r="R115" s="192">
        <v>-4.5454545454545497E-2</v>
      </c>
      <c r="S115" s="192">
        <v>-0.13170865279298999</v>
      </c>
      <c r="T115" s="192">
        <v>-0.19290465631928999</v>
      </c>
      <c r="U115" s="193">
        <v>0.26170117011701199</v>
      </c>
    </row>
    <row r="116" spans="1:21" x14ac:dyDescent="0.25">
      <c r="A116" s="184">
        <v>43922</v>
      </c>
      <c r="B116" s="200">
        <v>351</v>
      </c>
      <c r="C116" s="190">
        <v>59</v>
      </c>
      <c r="D116" s="190">
        <v>125</v>
      </c>
      <c r="E116" s="190">
        <v>84</v>
      </c>
      <c r="F116" s="201">
        <v>214</v>
      </c>
      <c r="G116" s="190">
        <v>503</v>
      </c>
      <c r="H116" s="190">
        <v>65</v>
      </c>
      <c r="I116" s="190">
        <v>164</v>
      </c>
      <c r="J116" s="190">
        <v>109</v>
      </c>
      <c r="K116" s="201">
        <v>253</v>
      </c>
      <c r="L116" s="190">
        <v>-152</v>
      </c>
      <c r="M116" s="190">
        <v>-6</v>
      </c>
      <c r="N116" s="190">
        <v>-39</v>
      </c>
      <c r="O116" s="190">
        <v>-25</v>
      </c>
      <c r="P116" s="201">
        <v>-39</v>
      </c>
      <c r="Q116" s="192">
        <v>-0.302186878727634</v>
      </c>
      <c r="R116" s="192">
        <v>-9.2307692307692299E-2</v>
      </c>
      <c r="S116" s="192">
        <v>-0.23780487804878001</v>
      </c>
      <c r="T116" s="192">
        <v>-0.22935779816513799</v>
      </c>
      <c r="U116" s="193">
        <v>-0.154150197628458</v>
      </c>
    </row>
    <row r="117" spans="1:21" x14ac:dyDescent="0.25">
      <c r="A117" s="184">
        <v>43952</v>
      </c>
      <c r="B117" s="200">
        <v>311</v>
      </c>
      <c r="C117" s="190">
        <v>37</v>
      </c>
      <c r="D117" s="190">
        <v>122</v>
      </c>
      <c r="E117" s="190">
        <v>78</v>
      </c>
      <c r="F117" s="201">
        <v>214</v>
      </c>
      <c r="G117" s="190">
        <v>471.38095238095201</v>
      </c>
      <c r="H117" s="190">
        <v>57.904761904761898</v>
      </c>
      <c r="I117" s="190">
        <v>151.09523809523799</v>
      </c>
      <c r="J117" s="190">
        <v>88.6666666666667</v>
      </c>
      <c r="K117" s="201">
        <v>219.857142857143</v>
      </c>
      <c r="L117" s="190">
        <v>-160.38095238095201</v>
      </c>
      <c r="M117" s="190">
        <v>-20.904761904761902</v>
      </c>
      <c r="N117" s="190">
        <v>-29.095238095238098</v>
      </c>
      <c r="O117" s="190">
        <v>-10.6666666666667</v>
      </c>
      <c r="P117" s="201">
        <v>-5.8571428571428603</v>
      </c>
      <c r="Q117" s="192">
        <v>-0.34023638751389002</v>
      </c>
      <c r="R117" s="192">
        <v>-0.36101973684210498</v>
      </c>
      <c r="S117" s="192">
        <v>-0.19256224393318599</v>
      </c>
      <c r="T117" s="192">
        <v>-0.12030075187969901</v>
      </c>
      <c r="U117" s="193">
        <v>-2.66406757634828E-2</v>
      </c>
    </row>
    <row r="118" spans="1:21" x14ac:dyDescent="0.25">
      <c r="A118" s="184">
        <v>43983</v>
      </c>
      <c r="B118" s="200">
        <v>351</v>
      </c>
      <c r="C118" s="190">
        <v>39</v>
      </c>
      <c r="D118" s="190">
        <v>115</v>
      </c>
      <c r="E118" s="190">
        <v>82</v>
      </c>
      <c r="F118" s="201">
        <v>281</v>
      </c>
      <c r="G118" s="190">
        <v>508.2</v>
      </c>
      <c r="H118" s="190">
        <v>62.7</v>
      </c>
      <c r="I118" s="190">
        <v>165</v>
      </c>
      <c r="J118" s="190">
        <v>102.3</v>
      </c>
      <c r="K118" s="201">
        <v>283.8</v>
      </c>
      <c r="L118" s="190">
        <v>-157.19999999999999</v>
      </c>
      <c r="M118" s="190">
        <v>-23.7</v>
      </c>
      <c r="N118" s="190">
        <v>-50</v>
      </c>
      <c r="O118" s="190">
        <v>-20.3</v>
      </c>
      <c r="P118" s="201">
        <v>-2.80000000000001</v>
      </c>
      <c r="Q118" s="192">
        <v>-0.30932703659976402</v>
      </c>
      <c r="R118" s="192">
        <v>-0.37799043062200999</v>
      </c>
      <c r="S118" s="192">
        <v>-0.30303030303030298</v>
      </c>
      <c r="T118" s="192">
        <v>-0.19843597262952101</v>
      </c>
      <c r="U118" s="193">
        <v>-9.8661028893587393E-3</v>
      </c>
    </row>
    <row r="119" spans="1:21" x14ac:dyDescent="0.25">
      <c r="A119" s="184">
        <v>44013</v>
      </c>
      <c r="B119" s="200">
        <v>359</v>
      </c>
      <c r="C119" s="190">
        <v>44</v>
      </c>
      <c r="D119" s="190">
        <v>125</v>
      </c>
      <c r="E119" s="190">
        <v>89</v>
      </c>
      <c r="F119" s="201">
        <v>396</v>
      </c>
      <c r="G119" s="190">
        <v>488</v>
      </c>
      <c r="H119" s="190">
        <v>60</v>
      </c>
      <c r="I119" s="190">
        <v>186</v>
      </c>
      <c r="J119" s="190">
        <v>102</v>
      </c>
      <c r="K119" s="201">
        <v>291</v>
      </c>
      <c r="L119" s="190">
        <v>-129</v>
      </c>
      <c r="M119" s="190">
        <v>-16</v>
      </c>
      <c r="N119" s="190">
        <v>-61</v>
      </c>
      <c r="O119" s="190">
        <v>-13</v>
      </c>
      <c r="P119" s="201">
        <v>105</v>
      </c>
      <c r="Q119" s="192">
        <v>-0.26434426229508201</v>
      </c>
      <c r="R119" s="192">
        <v>-0.266666666666667</v>
      </c>
      <c r="S119" s="192">
        <v>-0.32795698924731198</v>
      </c>
      <c r="T119" s="192">
        <v>-0.12745098039215699</v>
      </c>
      <c r="U119" s="193">
        <v>0.36082474226804101</v>
      </c>
    </row>
    <row r="120" spans="1:21" x14ac:dyDescent="0.25">
      <c r="A120" s="184">
        <v>44044</v>
      </c>
      <c r="B120" s="200">
        <v>322</v>
      </c>
      <c r="C120" s="190">
        <v>46</v>
      </c>
      <c r="D120" s="190">
        <v>103</v>
      </c>
      <c r="E120" s="190">
        <v>85</v>
      </c>
      <c r="F120" s="201">
        <v>351</v>
      </c>
      <c r="G120" s="190">
        <v>436.19047619047598</v>
      </c>
      <c r="H120" s="190">
        <v>58.095238095238102</v>
      </c>
      <c r="I120" s="190">
        <v>161.90476190476201</v>
      </c>
      <c r="J120" s="190">
        <v>87.619047619047606</v>
      </c>
      <c r="K120" s="201">
        <v>241.90476190476201</v>
      </c>
      <c r="L120" s="190">
        <v>-114.19047619047601</v>
      </c>
      <c r="M120" s="190">
        <v>-12.0952380952381</v>
      </c>
      <c r="N120" s="190">
        <v>-58.904761904761898</v>
      </c>
      <c r="O120" s="190">
        <v>-2.61904761904762</v>
      </c>
      <c r="P120" s="201">
        <v>109.095238095238</v>
      </c>
      <c r="Q120" s="192">
        <v>-0.26179039301309998</v>
      </c>
      <c r="R120" s="192">
        <v>-0.20819672131147501</v>
      </c>
      <c r="S120" s="192">
        <v>-0.36382352941176499</v>
      </c>
      <c r="T120" s="192">
        <v>-2.9891304347826098E-2</v>
      </c>
      <c r="U120" s="193">
        <v>0.450984251968504</v>
      </c>
    </row>
    <row r="121" spans="1:21" x14ac:dyDescent="0.25">
      <c r="A121" s="184">
        <v>44075</v>
      </c>
      <c r="B121" s="200">
        <v>351</v>
      </c>
      <c r="C121" s="190">
        <v>43</v>
      </c>
      <c r="D121" s="190">
        <v>113</v>
      </c>
      <c r="E121" s="190">
        <v>106</v>
      </c>
      <c r="F121" s="201">
        <v>422</v>
      </c>
      <c r="G121" s="190">
        <v>468.28571428571399</v>
      </c>
      <c r="H121" s="190">
        <v>52.380952380952401</v>
      </c>
      <c r="I121" s="190">
        <v>157.142857142857</v>
      </c>
      <c r="J121" s="190">
        <v>95.3333333333333</v>
      </c>
      <c r="K121" s="201">
        <v>274.47619047619003</v>
      </c>
      <c r="L121" s="190">
        <v>-117.28571428571399</v>
      </c>
      <c r="M121" s="190">
        <v>-9.3809523809523903</v>
      </c>
      <c r="N121" s="190">
        <v>-44.142857142857103</v>
      </c>
      <c r="O121" s="190">
        <v>10.6666666666667</v>
      </c>
      <c r="P121" s="201">
        <v>147.52380952381</v>
      </c>
      <c r="Q121" s="192">
        <v>-0.25045759609517998</v>
      </c>
      <c r="R121" s="192">
        <v>-0.179090909090909</v>
      </c>
      <c r="S121" s="192">
        <v>-0.280909090909091</v>
      </c>
      <c r="T121" s="192">
        <v>0.111888111888112</v>
      </c>
      <c r="U121" s="193">
        <v>0.53747397640527395</v>
      </c>
    </row>
    <row r="122" spans="1:21" x14ac:dyDescent="0.25">
      <c r="A122" s="184">
        <v>44105</v>
      </c>
      <c r="B122" s="200">
        <v>457</v>
      </c>
      <c r="C122" s="190">
        <v>54</v>
      </c>
      <c r="D122" s="190">
        <v>147</v>
      </c>
      <c r="E122" s="190">
        <v>101</v>
      </c>
      <c r="F122" s="201">
        <v>462</v>
      </c>
      <c r="G122" s="190">
        <v>463.91304347826099</v>
      </c>
      <c r="H122" s="190">
        <v>52.6086956521739</v>
      </c>
      <c r="I122" s="190">
        <v>152.08695652173901</v>
      </c>
      <c r="J122" s="190">
        <v>79.391304347826093</v>
      </c>
      <c r="K122" s="201">
        <v>295.56521739130397</v>
      </c>
      <c r="L122" s="190">
        <v>-6.9130434782608701</v>
      </c>
      <c r="M122" s="190">
        <v>1.39130434782609</v>
      </c>
      <c r="N122" s="190">
        <v>-5.0869565217391299</v>
      </c>
      <c r="O122" s="190">
        <v>21.6086956521739</v>
      </c>
      <c r="P122" s="201">
        <v>166.434782608696</v>
      </c>
      <c r="Q122" s="192">
        <v>-1.49015932521087E-2</v>
      </c>
      <c r="R122" s="192">
        <v>2.6446280991735498E-2</v>
      </c>
      <c r="S122" s="192">
        <v>-3.3447684391080597E-2</v>
      </c>
      <c r="T122" s="192">
        <v>0.27217962760131398</v>
      </c>
      <c r="U122" s="193">
        <v>0.56310679611650505</v>
      </c>
    </row>
    <row r="123" spans="1:21" x14ac:dyDescent="0.25">
      <c r="A123" s="184">
        <v>44136</v>
      </c>
      <c r="B123" s="200">
        <v>346</v>
      </c>
      <c r="C123" s="190">
        <v>49</v>
      </c>
      <c r="D123" s="190">
        <v>123</v>
      </c>
      <c r="E123" s="190">
        <v>90</v>
      </c>
      <c r="F123" s="201">
        <v>415</v>
      </c>
      <c r="G123" s="190">
        <v>472</v>
      </c>
      <c r="H123" s="190">
        <v>47</v>
      </c>
      <c r="I123" s="190">
        <v>145</v>
      </c>
      <c r="J123" s="190">
        <v>91</v>
      </c>
      <c r="K123" s="201">
        <v>240</v>
      </c>
      <c r="L123" s="190">
        <v>-126</v>
      </c>
      <c r="M123" s="190">
        <v>2</v>
      </c>
      <c r="N123" s="190">
        <v>-22</v>
      </c>
      <c r="O123" s="190">
        <v>-1</v>
      </c>
      <c r="P123" s="201">
        <v>175</v>
      </c>
      <c r="Q123" s="192">
        <v>-0.266949152542373</v>
      </c>
      <c r="R123" s="192">
        <v>4.2553191489361701E-2</v>
      </c>
      <c r="S123" s="192">
        <v>-0.15172413793103401</v>
      </c>
      <c r="T123" s="192">
        <v>-1.0989010989011E-2</v>
      </c>
      <c r="U123" s="193">
        <v>0.72916666666666696</v>
      </c>
    </row>
    <row r="124" spans="1:21" x14ac:dyDescent="0.25">
      <c r="A124" s="184">
        <v>44166</v>
      </c>
      <c r="B124" s="200">
        <v>363</v>
      </c>
      <c r="C124" s="190">
        <v>51</v>
      </c>
      <c r="D124" s="190">
        <v>109</v>
      </c>
      <c r="E124" s="190">
        <v>90</v>
      </c>
      <c r="F124" s="201">
        <v>411</v>
      </c>
      <c r="G124" s="190">
        <v>426.3</v>
      </c>
      <c r="H124" s="190">
        <v>60.9</v>
      </c>
      <c r="I124" s="190">
        <v>159.6</v>
      </c>
      <c r="J124" s="190">
        <v>92.4</v>
      </c>
      <c r="K124" s="201">
        <v>273</v>
      </c>
      <c r="L124" s="190">
        <v>-63.3</v>
      </c>
      <c r="M124" s="190">
        <v>-9.9000000000000092</v>
      </c>
      <c r="N124" s="190">
        <v>-50.6</v>
      </c>
      <c r="O124" s="190">
        <v>-2.4000000000000101</v>
      </c>
      <c r="P124" s="201">
        <v>138</v>
      </c>
      <c r="Q124" s="192">
        <v>-0.148486980999296</v>
      </c>
      <c r="R124" s="192">
        <v>-0.16256157635467999</v>
      </c>
      <c r="S124" s="192">
        <v>-0.31704260651629101</v>
      </c>
      <c r="T124" s="192">
        <v>-2.5974025974026E-2</v>
      </c>
      <c r="U124" s="193">
        <v>0.50549450549450503</v>
      </c>
    </row>
    <row r="125" spans="1:21" x14ac:dyDescent="0.25">
      <c r="A125" s="184">
        <v>44197</v>
      </c>
      <c r="B125" s="200">
        <v>375</v>
      </c>
      <c r="C125" s="190">
        <v>52</v>
      </c>
      <c r="D125" s="190">
        <v>109</v>
      </c>
      <c r="E125" s="190">
        <v>62</v>
      </c>
      <c r="F125" s="201">
        <v>409</v>
      </c>
      <c r="G125" s="190">
        <v>436.36363636363598</v>
      </c>
      <c r="H125" s="190">
        <v>57.272727272727302</v>
      </c>
      <c r="I125" s="190">
        <v>148.18181818181799</v>
      </c>
      <c r="J125" s="190">
        <v>100.90909090909101</v>
      </c>
      <c r="K125" s="201">
        <v>221.81818181818201</v>
      </c>
      <c r="L125" s="190">
        <v>-61.363636363636402</v>
      </c>
      <c r="M125" s="190">
        <v>-5.2727272727272698</v>
      </c>
      <c r="N125" s="190">
        <v>-39.181818181818201</v>
      </c>
      <c r="O125" s="190">
        <v>-38.909090909090899</v>
      </c>
      <c r="P125" s="201">
        <v>187.18181818181799</v>
      </c>
      <c r="Q125" s="192">
        <v>-0.140625</v>
      </c>
      <c r="R125" s="192">
        <v>-9.2063492063492097E-2</v>
      </c>
      <c r="S125" s="192">
        <v>-0.26441717791411001</v>
      </c>
      <c r="T125" s="192">
        <v>-0.38558558558558598</v>
      </c>
      <c r="U125" s="193">
        <v>0.84385245901639305</v>
      </c>
    </row>
    <row r="126" spans="1:21" x14ac:dyDescent="0.25">
      <c r="A126" s="184">
        <v>44228</v>
      </c>
      <c r="B126" s="200">
        <v>337</v>
      </c>
      <c r="C126" s="190">
        <v>41</v>
      </c>
      <c r="D126" s="190">
        <v>126</v>
      </c>
      <c r="E126" s="190">
        <v>83</v>
      </c>
      <c r="F126" s="201">
        <v>388</v>
      </c>
      <c r="G126" s="190">
        <v>501</v>
      </c>
      <c r="H126" s="190">
        <v>65</v>
      </c>
      <c r="I126" s="190">
        <v>148</v>
      </c>
      <c r="J126" s="190">
        <v>100</v>
      </c>
      <c r="K126" s="201">
        <v>198</v>
      </c>
      <c r="L126" s="190">
        <v>-164</v>
      </c>
      <c r="M126" s="190">
        <v>-24</v>
      </c>
      <c r="N126" s="190">
        <v>-22</v>
      </c>
      <c r="O126" s="190">
        <v>-17</v>
      </c>
      <c r="P126" s="201">
        <v>190</v>
      </c>
      <c r="Q126" s="192">
        <v>-0.32734530938123801</v>
      </c>
      <c r="R126" s="192">
        <v>-0.36923076923076897</v>
      </c>
      <c r="S126" s="192">
        <v>-0.14864864864864899</v>
      </c>
      <c r="T126" s="192">
        <v>-0.17</v>
      </c>
      <c r="U126" s="193">
        <v>0.95959595959596</v>
      </c>
    </row>
    <row r="127" spans="1:21" x14ac:dyDescent="0.25">
      <c r="A127" s="184">
        <v>44256</v>
      </c>
      <c r="B127" s="200">
        <v>379</v>
      </c>
      <c r="C127" s="190">
        <v>43</v>
      </c>
      <c r="D127" s="190">
        <v>130</v>
      </c>
      <c r="E127" s="190">
        <v>103</v>
      </c>
      <c r="F127" s="201">
        <v>499</v>
      </c>
      <c r="G127" s="190">
        <v>543.23809523809496</v>
      </c>
      <c r="H127" s="190">
        <v>65.714285714285694</v>
      </c>
      <c r="I127" s="190">
        <v>181.80952380952399</v>
      </c>
      <c r="J127" s="190">
        <v>134.71428571428601</v>
      </c>
      <c r="K127" s="201">
        <v>221.23809523809501</v>
      </c>
      <c r="L127" s="190">
        <v>-164.23809523809501</v>
      </c>
      <c r="M127" s="190">
        <v>-22.714285714285701</v>
      </c>
      <c r="N127" s="190">
        <v>-51.809523809523803</v>
      </c>
      <c r="O127" s="190">
        <v>-31.714285714285701</v>
      </c>
      <c r="P127" s="201">
        <v>277.76190476190499</v>
      </c>
      <c r="Q127" s="192">
        <v>-0.30233169705469898</v>
      </c>
      <c r="R127" s="192">
        <v>-0.34565217391304398</v>
      </c>
      <c r="S127" s="192">
        <v>-0.28496595075955999</v>
      </c>
      <c r="T127" s="192">
        <v>-0.23541887592788999</v>
      </c>
      <c r="U127" s="193">
        <v>1.2554885923374901</v>
      </c>
    </row>
    <row r="128" spans="1:21" x14ac:dyDescent="0.25">
      <c r="A128" s="184">
        <v>44287</v>
      </c>
      <c r="B128" s="200">
        <v>374</v>
      </c>
      <c r="C128" s="190">
        <v>39</v>
      </c>
      <c r="D128" s="190">
        <v>130</v>
      </c>
      <c r="E128" s="190">
        <v>80</v>
      </c>
      <c r="F128" s="201">
        <v>478</v>
      </c>
      <c r="G128" s="190">
        <v>503</v>
      </c>
      <c r="H128" s="190">
        <v>65</v>
      </c>
      <c r="I128" s="190">
        <v>164</v>
      </c>
      <c r="J128" s="190">
        <v>109</v>
      </c>
      <c r="K128" s="201">
        <v>253</v>
      </c>
      <c r="L128" s="190">
        <v>-129</v>
      </c>
      <c r="M128" s="190">
        <v>-26</v>
      </c>
      <c r="N128" s="190">
        <v>-34</v>
      </c>
      <c r="O128" s="190">
        <v>-29</v>
      </c>
      <c r="P128" s="201">
        <v>225</v>
      </c>
      <c r="Q128" s="192">
        <v>-0.25646123260437398</v>
      </c>
      <c r="R128" s="192">
        <v>-0.4</v>
      </c>
      <c r="S128" s="192">
        <v>-0.207317073170732</v>
      </c>
      <c r="T128" s="192">
        <v>-0.26605504587155998</v>
      </c>
      <c r="U128" s="193">
        <v>0.88932806324110703</v>
      </c>
    </row>
    <row r="129" spans="1:21" x14ac:dyDescent="0.25">
      <c r="A129" s="184">
        <v>44317</v>
      </c>
      <c r="B129" s="200">
        <v>327</v>
      </c>
      <c r="C129" s="190">
        <v>38</v>
      </c>
      <c r="D129" s="190">
        <v>102</v>
      </c>
      <c r="E129" s="190">
        <v>64</v>
      </c>
      <c r="F129" s="201">
        <v>508</v>
      </c>
      <c r="G129" s="190">
        <v>471.38095238095201</v>
      </c>
      <c r="H129" s="190">
        <v>57.904761904761898</v>
      </c>
      <c r="I129" s="190">
        <v>151.09523809523799</v>
      </c>
      <c r="J129" s="190">
        <v>88.6666666666667</v>
      </c>
      <c r="K129" s="201">
        <v>219.857142857143</v>
      </c>
      <c r="L129" s="190">
        <v>-144.38095238095201</v>
      </c>
      <c r="M129" s="190">
        <v>-19.904761904761902</v>
      </c>
      <c r="N129" s="190">
        <v>-49.095238095238102</v>
      </c>
      <c r="O129" s="190">
        <v>-24.6666666666667</v>
      </c>
      <c r="P129" s="201">
        <v>288.142857142857</v>
      </c>
      <c r="Q129" s="192">
        <v>-0.30629356500656602</v>
      </c>
      <c r="R129" s="192">
        <v>-0.34375</v>
      </c>
      <c r="S129" s="192">
        <v>-0.32492908919004099</v>
      </c>
      <c r="T129" s="192">
        <v>-0.278195488721805</v>
      </c>
      <c r="U129" s="193">
        <v>1.3105912930474299</v>
      </c>
    </row>
    <row r="130" spans="1:21" x14ac:dyDescent="0.25">
      <c r="A130" s="184">
        <v>44348</v>
      </c>
      <c r="B130" s="200">
        <v>282</v>
      </c>
      <c r="C130" s="190">
        <v>28</v>
      </c>
      <c r="D130" s="190">
        <v>83</v>
      </c>
      <c r="E130" s="190">
        <v>59</v>
      </c>
      <c r="F130" s="201">
        <v>553</v>
      </c>
      <c r="G130" s="190">
        <v>508.2</v>
      </c>
      <c r="H130" s="190">
        <v>62.7</v>
      </c>
      <c r="I130" s="190">
        <v>165</v>
      </c>
      <c r="J130" s="190">
        <v>102.3</v>
      </c>
      <c r="K130" s="201">
        <v>283.8</v>
      </c>
      <c r="L130" s="190">
        <v>-226.2</v>
      </c>
      <c r="M130" s="190">
        <v>-34.700000000000003</v>
      </c>
      <c r="N130" s="190">
        <v>-82</v>
      </c>
      <c r="O130" s="190">
        <v>-43.3</v>
      </c>
      <c r="P130" s="201">
        <v>269.2</v>
      </c>
      <c r="Q130" s="192">
        <v>-0.44510035419126298</v>
      </c>
      <c r="R130" s="192">
        <v>-0.55342902711323805</v>
      </c>
      <c r="S130" s="192">
        <v>-0.49696969696969701</v>
      </c>
      <c r="T130" s="192">
        <v>-0.423264907135875</v>
      </c>
      <c r="U130" s="193">
        <v>0.94855532064834402</v>
      </c>
    </row>
    <row r="131" spans="1:21" x14ac:dyDescent="0.25">
      <c r="A131" s="3" t="s">
        <v>90</v>
      </c>
      <c r="B131" s="200"/>
      <c r="C131" s="190"/>
      <c r="D131" s="190"/>
      <c r="E131" s="190"/>
      <c r="F131" s="201"/>
      <c r="G131" s="190"/>
      <c r="H131" s="190"/>
      <c r="I131" s="190"/>
      <c r="J131" s="190"/>
      <c r="K131" s="201"/>
      <c r="L131" s="190"/>
      <c r="M131" s="190"/>
      <c r="N131" s="190"/>
      <c r="O131" s="190"/>
      <c r="P131" s="201"/>
      <c r="Q131" s="192"/>
      <c r="R131" s="192"/>
      <c r="S131" s="192"/>
      <c r="T131" s="192"/>
      <c r="U131" s="193"/>
    </row>
    <row r="132" spans="1:21" x14ac:dyDescent="0.25">
      <c r="A132" s="184">
        <v>43466</v>
      </c>
      <c r="B132" s="200">
        <v>88</v>
      </c>
      <c r="C132" s="190">
        <v>86</v>
      </c>
      <c r="D132" s="190">
        <v>121</v>
      </c>
      <c r="E132" s="190">
        <v>216</v>
      </c>
      <c r="F132" s="201">
        <v>504</v>
      </c>
      <c r="G132" s="190">
        <v>88</v>
      </c>
      <c r="H132" s="190">
        <v>86</v>
      </c>
      <c r="I132" s="190">
        <v>121</v>
      </c>
      <c r="J132" s="190">
        <v>216</v>
      </c>
      <c r="K132" s="201">
        <v>504</v>
      </c>
      <c r="L132" s="190">
        <v>0</v>
      </c>
      <c r="M132" s="190">
        <v>0</v>
      </c>
      <c r="N132" s="190">
        <v>0</v>
      </c>
      <c r="O132" s="190">
        <v>0</v>
      </c>
      <c r="P132" s="201">
        <v>0</v>
      </c>
      <c r="Q132" s="192">
        <v>0</v>
      </c>
      <c r="R132" s="192">
        <v>0</v>
      </c>
      <c r="S132" s="192">
        <v>0</v>
      </c>
      <c r="T132" s="192">
        <v>0</v>
      </c>
      <c r="U132" s="193">
        <v>0</v>
      </c>
    </row>
    <row r="133" spans="1:21" x14ac:dyDescent="0.25">
      <c r="A133" s="184">
        <v>43497</v>
      </c>
      <c r="B133" s="200">
        <v>64</v>
      </c>
      <c r="C133" s="190">
        <v>79</v>
      </c>
      <c r="D133" s="190">
        <v>93</v>
      </c>
      <c r="E133" s="190">
        <v>197</v>
      </c>
      <c r="F133" s="201">
        <v>459</v>
      </c>
      <c r="G133" s="190">
        <v>64</v>
      </c>
      <c r="H133" s="190">
        <v>79</v>
      </c>
      <c r="I133" s="190">
        <v>93</v>
      </c>
      <c r="J133" s="190">
        <v>197</v>
      </c>
      <c r="K133" s="201">
        <v>459</v>
      </c>
      <c r="L133" s="190">
        <v>0</v>
      </c>
      <c r="M133" s="190">
        <v>0</v>
      </c>
      <c r="N133" s="190">
        <v>0</v>
      </c>
      <c r="O133" s="190">
        <v>0</v>
      </c>
      <c r="P133" s="201">
        <v>0</v>
      </c>
      <c r="Q133" s="192">
        <v>0</v>
      </c>
      <c r="R133" s="192">
        <v>0</v>
      </c>
      <c r="S133" s="192">
        <v>0</v>
      </c>
      <c r="T133" s="192">
        <v>0</v>
      </c>
      <c r="U133" s="193">
        <v>0</v>
      </c>
    </row>
    <row r="134" spans="1:21" x14ac:dyDescent="0.25">
      <c r="A134" s="184">
        <v>43525</v>
      </c>
      <c r="B134" s="200">
        <v>81</v>
      </c>
      <c r="C134" s="190">
        <v>84</v>
      </c>
      <c r="D134" s="190">
        <v>100</v>
      </c>
      <c r="E134" s="190">
        <v>221</v>
      </c>
      <c r="F134" s="201">
        <v>525</v>
      </c>
      <c r="G134" s="190">
        <v>81</v>
      </c>
      <c r="H134" s="190">
        <v>84</v>
      </c>
      <c r="I134" s="190">
        <v>100</v>
      </c>
      <c r="J134" s="190">
        <v>221</v>
      </c>
      <c r="K134" s="201">
        <v>525</v>
      </c>
      <c r="L134" s="190">
        <v>0</v>
      </c>
      <c r="M134" s="190">
        <v>0</v>
      </c>
      <c r="N134" s="190">
        <v>0</v>
      </c>
      <c r="O134" s="190">
        <v>0</v>
      </c>
      <c r="P134" s="201">
        <v>0</v>
      </c>
      <c r="Q134" s="192">
        <v>0</v>
      </c>
      <c r="R134" s="192">
        <v>0</v>
      </c>
      <c r="S134" s="192">
        <v>0</v>
      </c>
      <c r="T134" s="192">
        <v>0</v>
      </c>
      <c r="U134" s="193">
        <v>0</v>
      </c>
    </row>
    <row r="135" spans="1:21" x14ac:dyDescent="0.25">
      <c r="A135" s="184">
        <v>43556</v>
      </c>
      <c r="B135" s="200">
        <v>77</v>
      </c>
      <c r="C135" s="190">
        <v>81</v>
      </c>
      <c r="D135" s="190">
        <v>85</v>
      </c>
      <c r="E135" s="190">
        <v>218</v>
      </c>
      <c r="F135" s="201">
        <v>483</v>
      </c>
      <c r="G135" s="190">
        <v>77</v>
      </c>
      <c r="H135" s="190">
        <v>81</v>
      </c>
      <c r="I135" s="190">
        <v>85</v>
      </c>
      <c r="J135" s="190">
        <v>218</v>
      </c>
      <c r="K135" s="201">
        <v>483</v>
      </c>
      <c r="L135" s="190">
        <v>0</v>
      </c>
      <c r="M135" s="190">
        <v>0</v>
      </c>
      <c r="N135" s="190">
        <v>0</v>
      </c>
      <c r="O135" s="190">
        <v>0</v>
      </c>
      <c r="P135" s="201">
        <v>0</v>
      </c>
      <c r="Q135" s="192">
        <v>0</v>
      </c>
      <c r="R135" s="192">
        <v>0</v>
      </c>
      <c r="S135" s="192">
        <v>0</v>
      </c>
      <c r="T135" s="192">
        <v>0</v>
      </c>
      <c r="U135" s="193">
        <v>0</v>
      </c>
    </row>
    <row r="136" spans="1:21" x14ac:dyDescent="0.25">
      <c r="A136" s="184">
        <v>43586</v>
      </c>
      <c r="B136" s="200">
        <v>86</v>
      </c>
      <c r="C136" s="190">
        <v>77</v>
      </c>
      <c r="D136" s="190">
        <v>96</v>
      </c>
      <c r="E136" s="190">
        <v>271</v>
      </c>
      <c r="F136" s="201">
        <v>551</v>
      </c>
      <c r="G136" s="190">
        <v>86</v>
      </c>
      <c r="H136" s="190">
        <v>77</v>
      </c>
      <c r="I136" s="190">
        <v>96</v>
      </c>
      <c r="J136" s="190">
        <v>271</v>
      </c>
      <c r="K136" s="201">
        <v>551</v>
      </c>
      <c r="L136" s="190">
        <v>0</v>
      </c>
      <c r="M136" s="190">
        <v>0</v>
      </c>
      <c r="N136" s="190">
        <v>0</v>
      </c>
      <c r="O136" s="190">
        <v>0</v>
      </c>
      <c r="P136" s="201">
        <v>0</v>
      </c>
      <c r="Q136" s="192">
        <v>0</v>
      </c>
      <c r="R136" s="192">
        <v>0</v>
      </c>
      <c r="S136" s="192">
        <v>0</v>
      </c>
      <c r="T136" s="192">
        <v>0</v>
      </c>
      <c r="U136" s="193">
        <v>0</v>
      </c>
    </row>
    <row r="137" spans="1:21" x14ac:dyDescent="0.25">
      <c r="A137" s="184">
        <v>43617</v>
      </c>
      <c r="B137" s="200">
        <v>90</v>
      </c>
      <c r="C137" s="190">
        <v>63</v>
      </c>
      <c r="D137" s="190">
        <v>84</v>
      </c>
      <c r="E137" s="190">
        <v>193</v>
      </c>
      <c r="F137" s="201">
        <v>481</v>
      </c>
      <c r="G137" s="190">
        <v>90</v>
      </c>
      <c r="H137" s="190">
        <v>63</v>
      </c>
      <c r="I137" s="190">
        <v>84</v>
      </c>
      <c r="J137" s="190">
        <v>193</v>
      </c>
      <c r="K137" s="201">
        <v>481</v>
      </c>
      <c r="L137" s="190">
        <v>0</v>
      </c>
      <c r="M137" s="190">
        <v>0</v>
      </c>
      <c r="N137" s="190">
        <v>0</v>
      </c>
      <c r="O137" s="190">
        <v>0</v>
      </c>
      <c r="P137" s="201">
        <v>0</v>
      </c>
      <c r="Q137" s="192">
        <v>0</v>
      </c>
      <c r="R137" s="192">
        <v>0</v>
      </c>
      <c r="S137" s="192">
        <v>0</v>
      </c>
      <c r="T137" s="192">
        <v>0</v>
      </c>
      <c r="U137" s="193">
        <v>0</v>
      </c>
    </row>
    <row r="138" spans="1:21" x14ac:dyDescent="0.25">
      <c r="A138" s="184">
        <v>43647</v>
      </c>
      <c r="B138" s="200">
        <v>81</v>
      </c>
      <c r="C138" s="190">
        <v>84</v>
      </c>
      <c r="D138" s="190">
        <v>103</v>
      </c>
      <c r="E138" s="190">
        <v>221</v>
      </c>
      <c r="F138" s="201">
        <v>593</v>
      </c>
      <c r="G138" s="190">
        <v>81</v>
      </c>
      <c r="H138" s="190">
        <v>84</v>
      </c>
      <c r="I138" s="190">
        <v>103</v>
      </c>
      <c r="J138" s="190">
        <v>221</v>
      </c>
      <c r="K138" s="201">
        <v>593</v>
      </c>
      <c r="L138" s="190">
        <v>0</v>
      </c>
      <c r="M138" s="190">
        <v>0</v>
      </c>
      <c r="N138" s="190">
        <v>0</v>
      </c>
      <c r="O138" s="190">
        <v>0</v>
      </c>
      <c r="P138" s="201">
        <v>0</v>
      </c>
      <c r="Q138" s="192">
        <v>0</v>
      </c>
      <c r="R138" s="192">
        <v>0</v>
      </c>
      <c r="S138" s="192">
        <v>0</v>
      </c>
      <c r="T138" s="192">
        <v>0</v>
      </c>
      <c r="U138" s="193">
        <v>0</v>
      </c>
    </row>
    <row r="139" spans="1:21" x14ac:dyDescent="0.25">
      <c r="A139" s="184">
        <v>43678</v>
      </c>
      <c r="B139" s="200">
        <v>81</v>
      </c>
      <c r="C139" s="190">
        <v>68</v>
      </c>
      <c r="D139" s="190">
        <v>90</v>
      </c>
      <c r="E139" s="190">
        <v>188</v>
      </c>
      <c r="F139" s="201">
        <v>545</v>
      </c>
      <c r="G139" s="190">
        <v>81</v>
      </c>
      <c r="H139" s="190">
        <v>68</v>
      </c>
      <c r="I139" s="190">
        <v>90</v>
      </c>
      <c r="J139" s="190">
        <v>188</v>
      </c>
      <c r="K139" s="201">
        <v>545</v>
      </c>
      <c r="L139" s="190">
        <v>0</v>
      </c>
      <c r="M139" s="190">
        <v>0</v>
      </c>
      <c r="N139" s="190">
        <v>0</v>
      </c>
      <c r="O139" s="190">
        <v>0</v>
      </c>
      <c r="P139" s="201">
        <v>0</v>
      </c>
      <c r="Q139" s="192">
        <v>0</v>
      </c>
      <c r="R139" s="192">
        <v>0</v>
      </c>
      <c r="S139" s="192">
        <v>0</v>
      </c>
      <c r="T139" s="192">
        <v>0</v>
      </c>
      <c r="U139" s="193">
        <v>0</v>
      </c>
    </row>
    <row r="140" spans="1:21" x14ac:dyDescent="0.25">
      <c r="A140" s="184">
        <v>43709</v>
      </c>
      <c r="B140" s="200">
        <v>66</v>
      </c>
      <c r="C140" s="190">
        <v>67</v>
      </c>
      <c r="D140" s="190">
        <v>67</v>
      </c>
      <c r="E140" s="190">
        <v>179</v>
      </c>
      <c r="F140" s="201">
        <v>502</v>
      </c>
      <c r="G140" s="190">
        <v>66</v>
      </c>
      <c r="H140" s="190">
        <v>67</v>
      </c>
      <c r="I140" s="190">
        <v>67</v>
      </c>
      <c r="J140" s="190">
        <v>179</v>
      </c>
      <c r="K140" s="201">
        <v>502</v>
      </c>
      <c r="L140" s="190">
        <v>0</v>
      </c>
      <c r="M140" s="190">
        <v>0</v>
      </c>
      <c r="N140" s="190">
        <v>0</v>
      </c>
      <c r="O140" s="190">
        <v>0</v>
      </c>
      <c r="P140" s="201">
        <v>0</v>
      </c>
      <c r="Q140" s="192">
        <v>0</v>
      </c>
      <c r="R140" s="192">
        <v>0</v>
      </c>
      <c r="S140" s="192">
        <v>0</v>
      </c>
      <c r="T140" s="192">
        <v>0</v>
      </c>
      <c r="U140" s="193">
        <v>0</v>
      </c>
    </row>
    <row r="141" spans="1:21" x14ac:dyDescent="0.25">
      <c r="A141" s="184">
        <v>43739</v>
      </c>
      <c r="B141" s="200">
        <v>88</v>
      </c>
      <c r="C141" s="190">
        <v>67</v>
      </c>
      <c r="D141" s="190">
        <v>112</v>
      </c>
      <c r="E141" s="190">
        <v>214</v>
      </c>
      <c r="F141" s="201">
        <v>608</v>
      </c>
      <c r="G141" s="190">
        <v>88</v>
      </c>
      <c r="H141" s="190">
        <v>67</v>
      </c>
      <c r="I141" s="190">
        <v>112</v>
      </c>
      <c r="J141" s="190">
        <v>214</v>
      </c>
      <c r="K141" s="201">
        <v>608</v>
      </c>
      <c r="L141" s="190">
        <v>0</v>
      </c>
      <c r="M141" s="190">
        <v>0</v>
      </c>
      <c r="N141" s="190">
        <v>0</v>
      </c>
      <c r="O141" s="190">
        <v>0</v>
      </c>
      <c r="P141" s="201">
        <v>0</v>
      </c>
      <c r="Q141" s="192">
        <v>0</v>
      </c>
      <c r="R141" s="192">
        <v>0</v>
      </c>
      <c r="S141" s="192">
        <v>0</v>
      </c>
      <c r="T141" s="192">
        <v>0</v>
      </c>
      <c r="U141" s="193">
        <v>0</v>
      </c>
    </row>
    <row r="142" spans="1:21" x14ac:dyDescent="0.25">
      <c r="A142" s="184">
        <v>43770</v>
      </c>
      <c r="B142" s="200">
        <v>77</v>
      </c>
      <c r="C142" s="190">
        <v>64</v>
      </c>
      <c r="D142" s="190">
        <v>84</v>
      </c>
      <c r="E142" s="190">
        <v>216</v>
      </c>
      <c r="F142" s="201">
        <v>526</v>
      </c>
      <c r="G142" s="190">
        <v>77</v>
      </c>
      <c r="H142" s="190">
        <v>64</v>
      </c>
      <c r="I142" s="190">
        <v>84</v>
      </c>
      <c r="J142" s="190">
        <v>216</v>
      </c>
      <c r="K142" s="201">
        <v>526</v>
      </c>
      <c r="L142" s="190">
        <v>0</v>
      </c>
      <c r="M142" s="190">
        <v>0</v>
      </c>
      <c r="N142" s="190">
        <v>0</v>
      </c>
      <c r="O142" s="190">
        <v>0</v>
      </c>
      <c r="P142" s="201">
        <v>0</v>
      </c>
      <c r="Q142" s="192">
        <v>0</v>
      </c>
      <c r="R142" s="192">
        <v>0</v>
      </c>
      <c r="S142" s="192">
        <v>0</v>
      </c>
      <c r="T142" s="192">
        <v>0</v>
      </c>
      <c r="U142" s="193">
        <v>0</v>
      </c>
    </row>
    <row r="143" spans="1:21" x14ac:dyDescent="0.25">
      <c r="A143" s="184">
        <v>43800</v>
      </c>
      <c r="B143" s="200">
        <v>73</v>
      </c>
      <c r="C143" s="190">
        <v>62</v>
      </c>
      <c r="D143" s="190">
        <v>90</v>
      </c>
      <c r="E143" s="190">
        <v>168</v>
      </c>
      <c r="F143" s="201">
        <v>546</v>
      </c>
      <c r="G143" s="190">
        <v>73</v>
      </c>
      <c r="H143" s="190">
        <v>62</v>
      </c>
      <c r="I143" s="190">
        <v>90</v>
      </c>
      <c r="J143" s="190">
        <v>168</v>
      </c>
      <c r="K143" s="201">
        <v>546</v>
      </c>
      <c r="L143" s="190">
        <v>0</v>
      </c>
      <c r="M143" s="190">
        <v>0</v>
      </c>
      <c r="N143" s="190">
        <v>0</v>
      </c>
      <c r="O143" s="190">
        <v>0</v>
      </c>
      <c r="P143" s="201">
        <v>0</v>
      </c>
      <c r="Q143" s="192">
        <v>0</v>
      </c>
      <c r="R143" s="192">
        <v>0</v>
      </c>
      <c r="S143" s="192">
        <v>0</v>
      </c>
      <c r="T143" s="192">
        <v>0</v>
      </c>
      <c r="U143" s="193">
        <v>0</v>
      </c>
    </row>
    <row r="144" spans="1:21" x14ac:dyDescent="0.25">
      <c r="A144" s="184">
        <v>43831</v>
      </c>
      <c r="B144" s="200">
        <v>76</v>
      </c>
      <c r="C144" s="190">
        <v>64</v>
      </c>
      <c r="D144" s="190">
        <v>92</v>
      </c>
      <c r="E144" s="190">
        <v>179</v>
      </c>
      <c r="F144" s="201">
        <v>522</v>
      </c>
      <c r="G144" s="190">
        <v>88</v>
      </c>
      <c r="H144" s="190">
        <v>86</v>
      </c>
      <c r="I144" s="190">
        <v>121</v>
      </c>
      <c r="J144" s="190">
        <v>216</v>
      </c>
      <c r="K144" s="201">
        <v>504</v>
      </c>
      <c r="L144" s="190">
        <v>-12</v>
      </c>
      <c r="M144" s="190">
        <v>-22</v>
      </c>
      <c r="N144" s="190">
        <v>-29</v>
      </c>
      <c r="O144" s="190">
        <v>-37</v>
      </c>
      <c r="P144" s="201">
        <v>18</v>
      </c>
      <c r="Q144" s="192">
        <v>-0.13636363636363599</v>
      </c>
      <c r="R144" s="192">
        <v>-0.25581395348837199</v>
      </c>
      <c r="S144" s="192">
        <v>-0.23966942148760301</v>
      </c>
      <c r="T144" s="192">
        <v>-0.171296296296296</v>
      </c>
      <c r="U144" s="193">
        <v>3.5714285714285698E-2</v>
      </c>
    </row>
    <row r="145" spans="1:21" x14ac:dyDescent="0.25">
      <c r="A145" s="184">
        <v>43862</v>
      </c>
      <c r="B145" s="200">
        <v>75</v>
      </c>
      <c r="C145" s="190">
        <v>80</v>
      </c>
      <c r="D145" s="190">
        <v>79</v>
      </c>
      <c r="E145" s="190">
        <v>185</v>
      </c>
      <c r="F145" s="201">
        <v>519</v>
      </c>
      <c r="G145" s="190">
        <v>64</v>
      </c>
      <c r="H145" s="190">
        <v>79</v>
      </c>
      <c r="I145" s="190">
        <v>93</v>
      </c>
      <c r="J145" s="190">
        <v>197</v>
      </c>
      <c r="K145" s="201">
        <v>459</v>
      </c>
      <c r="L145" s="190">
        <v>11</v>
      </c>
      <c r="M145" s="190">
        <v>1</v>
      </c>
      <c r="N145" s="190">
        <v>-14</v>
      </c>
      <c r="O145" s="190">
        <v>-12</v>
      </c>
      <c r="P145" s="201">
        <v>60</v>
      </c>
      <c r="Q145" s="192">
        <v>0.171875</v>
      </c>
      <c r="R145" s="192">
        <v>1.26582278481013E-2</v>
      </c>
      <c r="S145" s="192">
        <v>-0.15053763440860199</v>
      </c>
      <c r="T145" s="192">
        <v>-6.0913705583756299E-2</v>
      </c>
      <c r="U145" s="193">
        <v>0.13071895424836599</v>
      </c>
    </row>
    <row r="146" spans="1:21" x14ac:dyDescent="0.25">
      <c r="A146" s="184">
        <v>43891</v>
      </c>
      <c r="B146" s="200">
        <v>81</v>
      </c>
      <c r="C146" s="190">
        <v>83</v>
      </c>
      <c r="D146" s="190">
        <v>82</v>
      </c>
      <c r="E146" s="190">
        <v>198</v>
      </c>
      <c r="F146" s="201">
        <v>540</v>
      </c>
      <c r="G146" s="190">
        <v>84.857142857142904</v>
      </c>
      <c r="H146" s="190">
        <v>88</v>
      </c>
      <c r="I146" s="190">
        <v>104.761904761905</v>
      </c>
      <c r="J146" s="190">
        <v>231.52380952381</v>
      </c>
      <c r="K146" s="201">
        <v>550</v>
      </c>
      <c r="L146" s="190">
        <v>-3.8571428571428599</v>
      </c>
      <c r="M146" s="190">
        <v>-5</v>
      </c>
      <c r="N146" s="190">
        <v>-22.761904761904798</v>
      </c>
      <c r="O146" s="190">
        <v>-33.523809523809497</v>
      </c>
      <c r="P146" s="201">
        <v>-10</v>
      </c>
      <c r="Q146" s="192">
        <v>-4.5454545454545497E-2</v>
      </c>
      <c r="R146" s="192">
        <v>-5.6818181818181802E-2</v>
      </c>
      <c r="S146" s="192">
        <v>-0.21727272727272701</v>
      </c>
      <c r="T146" s="192">
        <v>-0.144796380090498</v>
      </c>
      <c r="U146" s="193">
        <v>-1.8181818181818198E-2</v>
      </c>
    </row>
    <row r="147" spans="1:21" x14ac:dyDescent="0.25">
      <c r="A147" s="184">
        <v>43922</v>
      </c>
      <c r="B147" s="200">
        <v>75</v>
      </c>
      <c r="C147" s="190">
        <v>67</v>
      </c>
      <c r="D147" s="190">
        <v>79</v>
      </c>
      <c r="E147" s="190">
        <v>146</v>
      </c>
      <c r="F147" s="201">
        <v>467</v>
      </c>
      <c r="G147" s="190">
        <v>77</v>
      </c>
      <c r="H147" s="190">
        <v>81</v>
      </c>
      <c r="I147" s="190">
        <v>85</v>
      </c>
      <c r="J147" s="190">
        <v>218</v>
      </c>
      <c r="K147" s="201">
        <v>483</v>
      </c>
      <c r="L147" s="190">
        <v>-2</v>
      </c>
      <c r="M147" s="190">
        <v>-14</v>
      </c>
      <c r="N147" s="190">
        <v>-6</v>
      </c>
      <c r="O147" s="190">
        <v>-72</v>
      </c>
      <c r="P147" s="201">
        <v>-16</v>
      </c>
      <c r="Q147" s="192">
        <v>-2.5974025974026E-2</v>
      </c>
      <c r="R147" s="192">
        <v>-0.172839506172839</v>
      </c>
      <c r="S147" s="192">
        <v>-7.0588235294117604E-2</v>
      </c>
      <c r="T147" s="192">
        <v>-0.33027522935779802</v>
      </c>
      <c r="U147" s="193">
        <v>-3.3126293995859202E-2</v>
      </c>
    </row>
    <row r="148" spans="1:21" x14ac:dyDescent="0.25">
      <c r="A148" s="184">
        <v>43952</v>
      </c>
      <c r="B148" s="200">
        <v>49</v>
      </c>
      <c r="C148" s="190">
        <v>51</v>
      </c>
      <c r="D148" s="190">
        <v>59</v>
      </c>
      <c r="E148" s="190">
        <v>159</v>
      </c>
      <c r="F148" s="201">
        <v>431</v>
      </c>
      <c r="G148" s="190">
        <v>77.809523809523796</v>
      </c>
      <c r="H148" s="190">
        <v>69.6666666666667</v>
      </c>
      <c r="I148" s="190">
        <v>86.857142857142904</v>
      </c>
      <c r="J148" s="190">
        <v>245.19047619047601</v>
      </c>
      <c r="K148" s="201">
        <v>498.52380952380997</v>
      </c>
      <c r="L148" s="190">
        <v>-28.8095238095238</v>
      </c>
      <c r="M148" s="190">
        <v>-18.6666666666667</v>
      </c>
      <c r="N148" s="190">
        <v>-27.8571428571429</v>
      </c>
      <c r="O148" s="190">
        <v>-86.190476190476204</v>
      </c>
      <c r="P148" s="201">
        <v>-67.523809523809504</v>
      </c>
      <c r="Q148" s="192">
        <v>-0.37025703794369602</v>
      </c>
      <c r="R148" s="192">
        <v>-0.26794258373205698</v>
      </c>
      <c r="S148" s="192">
        <v>-0.32072368421052599</v>
      </c>
      <c r="T148" s="192">
        <v>-0.351524567877258</v>
      </c>
      <c r="U148" s="193">
        <v>-0.135447511701213</v>
      </c>
    </row>
    <row r="149" spans="1:21" x14ac:dyDescent="0.25">
      <c r="A149" s="184">
        <v>43983</v>
      </c>
      <c r="B149" s="200">
        <v>59</v>
      </c>
      <c r="C149" s="190">
        <v>70</v>
      </c>
      <c r="D149" s="190">
        <v>97</v>
      </c>
      <c r="E149" s="190">
        <v>168</v>
      </c>
      <c r="F149" s="201">
        <v>524</v>
      </c>
      <c r="G149" s="190">
        <v>99</v>
      </c>
      <c r="H149" s="190">
        <v>69.3</v>
      </c>
      <c r="I149" s="190">
        <v>92.4</v>
      </c>
      <c r="J149" s="190">
        <v>212.3</v>
      </c>
      <c r="K149" s="201">
        <v>529.1</v>
      </c>
      <c r="L149" s="190">
        <v>-40</v>
      </c>
      <c r="M149" s="190">
        <v>0.69999999999998896</v>
      </c>
      <c r="N149" s="190">
        <v>4.5999999999999899</v>
      </c>
      <c r="O149" s="190">
        <v>-44.3</v>
      </c>
      <c r="P149" s="201">
        <v>-5.1000000000000201</v>
      </c>
      <c r="Q149" s="192">
        <v>-0.40404040404040398</v>
      </c>
      <c r="R149" s="192">
        <v>1.0101010101009901E-2</v>
      </c>
      <c r="S149" s="192">
        <v>4.9783549783549701E-2</v>
      </c>
      <c r="T149" s="192">
        <v>-0.20866698068770601</v>
      </c>
      <c r="U149" s="193">
        <v>-9.6390096390096807E-3</v>
      </c>
    </row>
    <row r="150" spans="1:21" x14ac:dyDescent="0.25">
      <c r="A150" s="184">
        <v>44013</v>
      </c>
      <c r="B150" s="200">
        <v>59</v>
      </c>
      <c r="C150" s="190">
        <v>56</v>
      </c>
      <c r="D150" s="190">
        <v>77</v>
      </c>
      <c r="E150" s="190">
        <v>155</v>
      </c>
      <c r="F150" s="201">
        <v>532</v>
      </c>
      <c r="G150" s="190">
        <v>81</v>
      </c>
      <c r="H150" s="190">
        <v>84</v>
      </c>
      <c r="I150" s="190">
        <v>103</v>
      </c>
      <c r="J150" s="190">
        <v>221</v>
      </c>
      <c r="K150" s="201">
        <v>593</v>
      </c>
      <c r="L150" s="190">
        <v>-22</v>
      </c>
      <c r="M150" s="190">
        <v>-28</v>
      </c>
      <c r="N150" s="190">
        <v>-26</v>
      </c>
      <c r="O150" s="190">
        <v>-66</v>
      </c>
      <c r="P150" s="201">
        <v>-61</v>
      </c>
      <c r="Q150" s="192">
        <v>-0.27160493827160498</v>
      </c>
      <c r="R150" s="192">
        <v>-0.33333333333333298</v>
      </c>
      <c r="S150" s="192">
        <v>-0.25242718446601897</v>
      </c>
      <c r="T150" s="192">
        <v>-0.29864253393665202</v>
      </c>
      <c r="U150" s="193">
        <v>-0.102866779089376</v>
      </c>
    </row>
    <row r="151" spans="1:21" x14ac:dyDescent="0.25">
      <c r="A151" s="184">
        <v>44044</v>
      </c>
      <c r="B151" s="200">
        <v>44</v>
      </c>
      <c r="C151" s="190">
        <v>48</v>
      </c>
      <c r="D151" s="190">
        <v>63</v>
      </c>
      <c r="E151" s="190">
        <v>147</v>
      </c>
      <c r="F151" s="201">
        <v>537</v>
      </c>
      <c r="G151" s="190">
        <v>77.142857142857096</v>
      </c>
      <c r="H151" s="190">
        <v>64.761904761904802</v>
      </c>
      <c r="I151" s="190">
        <v>85.714285714285694</v>
      </c>
      <c r="J151" s="190">
        <v>179.04761904761901</v>
      </c>
      <c r="K151" s="201">
        <v>519.04761904761904</v>
      </c>
      <c r="L151" s="190">
        <v>-33.142857142857103</v>
      </c>
      <c r="M151" s="190">
        <v>-16.761904761904798</v>
      </c>
      <c r="N151" s="190">
        <v>-22.714285714285701</v>
      </c>
      <c r="O151" s="190">
        <v>-32.047619047619001</v>
      </c>
      <c r="P151" s="201">
        <v>17.952380952380999</v>
      </c>
      <c r="Q151" s="192">
        <v>-0.42962962962963003</v>
      </c>
      <c r="R151" s="192">
        <v>-0.25882352941176501</v>
      </c>
      <c r="S151" s="192">
        <v>-0.26500000000000001</v>
      </c>
      <c r="T151" s="192">
        <v>-0.17898936170212801</v>
      </c>
      <c r="U151" s="193">
        <v>3.45871559633028E-2</v>
      </c>
    </row>
    <row r="152" spans="1:21" x14ac:dyDescent="0.25">
      <c r="A152" s="184">
        <v>44075</v>
      </c>
      <c r="B152" s="200">
        <v>48</v>
      </c>
      <c r="C152" s="190">
        <v>62</v>
      </c>
      <c r="D152" s="190">
        <v>68</v>
      </c>
      <c r="E152" s="190">
        <v>155</v>
      </c>
      <c r="F152" s="201">
        <v>627</v>
      </c>
      <c r="G152" s="190">
        <v>69.142857142857196</v>
      </c>
      <c r="H152" s="190">
        <v>70.190476190476204</v>
      </c>
      <c r="I152" s="190">
        <v>70.190476190476204</v>
      </c>
      <c r="J152" s="190">
        <v>187.52380952381</v>
      </c>
      <c r="K152" s="201">
        <v>525.90476190476204</v>
      </c>
      <c r="L152" s="190">
        <v>-21.142857142857199</v>
      </c>
      <c r="M152" s="190">
        <v>-8.1904761904761898</v>
      </c>
      <c r="N152" s="190">
        <v>-2.1904761904761898</v>
      </c>
      <c r="O152" s="190">
        <v>-32.523809523809497</v>
      </c>
      <c r="P152" s="201">
        <v>101.095238095238</v>
      </c>
      <c r="Q152" s="192">
        <v>-0.30578512396694202</v>
      </c>
      <c r="R152" s="192">
        <v>-0.116689280868385</v>
      </c>
      <c r="S152" s="192">
        <v>-3.1207598371777501E-2</v>
      </c>
      <c r="T152" s="192">
        <v>-0.17343829355002499</v>
      </c>
      <c r="U152" s="193">
        <v>0.19223107569721101</v>
      </c>
    </row>
    <row r="153" spans="1:21" x14ac:dyDescent="0.25">
      <c r="A153" s="184">
        <v>44105</v>
      </c>
      <c r="B153" s="200">
        <v>53</v>
      </c>
      <c r="C153" s="190">
        <v>50</v>
      </c>
      <c r="D153" s="190">
        <v>65</v>
      </c>
      <c r="E153" s="190">
        <v>142</v>
      </c>
      <c r="F153" s="201">
        <v>629</v>
      </c>
      <c r="G153" s="190">
        <v>84.173913043478294</v>
      </c>
      <c r="H153" s="190">
        <v>64.086956521739097</v>
      </c>
      <c r="I153" s="190">
        <v>107.130434782609</v>
      </c>
      <c r="J153" s="190">
        <v>204.695652173913</v>
      </c>
      <c r="K153" s="201">
        <v>581.56521739130403</v>
      </c>
      <c r="L153" s="190">
        <v>-31.173913043478301</v>
      </c>
      <c r="M153" s="190">
        <v>-14.086956521739101</v>
      </c>
      <c r="N153" s="190">
        <v>-42.130434782608702</v>
      </c>
      <c r="O153" s="190">
        <v>-62.695652173913103</v>
      </c>
      <c r="P153" s="201">
        <v>47.434782608695599</v>
      </c>
      <c r="Q153" s="192">
        <v>-0.37035123966942202</v>
      </c>
      <c r="R153" s="192">
        <v>-0.21981004070556301</v>
      </c>
      <c r="S153" s="192">
        <v>-0.39326298701298701</v>
      </c>
      <c r="T153" s="192">
        <v>-0.30628717077315198</v>
      </c>
      <c r="U153" s="193">
        <v>8.1563995215311005E-2</v>
      </c>
    </row>
    <row r="154" spans="1:21" x14ac:dyDescent="0.25">
      <c r="A154" s="184">
        <v>44136</v>
      </c>
      <c r="B154" s="200">
        <v>50</v>
      </c>
      <c r="C154" s="190">
        <v>52</v>
      </c>
      <c r="D154" s="190">
        <v>81</v>
      </c>
      <c r="E154" s="190">
        <v>143</v>
      </c>
      <c r="F154" s="201">
        <v>552</v>
      </c>
      <c r="G154" s="190">
        <v>77</v>
      </c>
      <c r="H154" s="190">
        <v>64</v>
      </c>
      <c r="I154" s="190">
        <v>84</v>
      </c>
      <c r="J154" s="190">
        <v>216</v>
      </c>
      <c r="K154" s="201">
        <v>526</v>
      </c>
      <c r="L154" s="190">
        <v>-27</v>
      </c>
      <c r="M154" s="190">
        <v>-12</v>
      </c>
      <c r="N154" s="190">
        <v>-3</v>
      </c>
      <c r="O154" s="190">
        <v>-73</v>
      </c>
      <c r="P154" s="201">
        <v>26</v>
      </c>
      <c r="Q154" s="192">
        <v>-0.35064935064935099</v>
      </c>
      <c r="R154" s="192">
        <v>-0.1875</v>
      </c>
      <c r="S154" s="192">
        <v>-3.5714285714285698E-2</v>
      </c>
      <c r="T154" s="192">
        <v>-0.33796296296296302</v>
      </c>
      <c r="U154" s="193">
        <v>4.9429657794676798E-2</v>
      </c>
    </row>
    <row r="155" spans="1:21" x14ac:dyDescent="0.25">
      <c r="A155" s="184">
        <v>44166</v>
      </c>
      <c r="B155" s="200">
        <v>75</v>
      </c>
      <c r="C155" s="190">
        <v>62</v>
      </c>
      <c r="D155" s="190">
        <v>70</v>
      </c>
      <c r="E155" s="190">
        <v>140</v>
      </c>
      <c r="F155" s="201">
        <v>627</v>
      </c>
      <c r="G155" s="190">
        <v>76.650000000000006</v>
      </c>
      <c r="H155" s="190">
        <v>65.099999999999994</v>
      </c>
      <c r="I155" s="190">
        <v>94.5</v>
      </c>
      <c r="J155" s="190">
        <v>176.4</v>
      </c>
      <c r="K155" s="201">
        <v>573.29999999999995</v>
      </c>
      <c r="L155" s="190">
        <v>-1.6500000000000099</v>
      </c>
      <c r="M155" s="190">
        <v>-3.1000000000000099</v>
      </c>
      <c r="N155" s="190">
        <v>-24.5</v>
      </c>
      <c r="O155" s="190">
        <v>-36.4</v>
      </c>
      <c r="P155" s="201">
        <v>53.699999999999903</v>
      </c>
      <c r="Q155" s="192">
        <v>-2.15264187866928E-2</v>
      </c>
      <c r="R155" s="192">
        <v>-4.76190476190477E-2</v>
      </c>
      <c r="S155" s="192">
        <v>-0.25925925925925902</v>
      </c>
      <c r="T155" s="192">
        <v>-0.206349206349206</v>
      </c>
      <c r="U155" s="193">
        <v>9.3668236525379298E-2</v>
      </c>
    </row>
    <row r="156" spans="1:21" x14ac:dyDescent="0.25">
      <c r="A156" s="184">
        <v>44197</v>
      </c>
      <c r="B156" s="200">
        <v>59</v>
      </c>
      <c r="C156" s="190">
        <v>58</v>
      </c>
      <c r="D156" s="190">
        <v>61</v>
      </c>
      <c r="E156" s="190">
        <v>114</v>
      </c>
      <c r="F156" s="201">
        <v>570</v>
      </c>
      <c r="G156" s="190">
        <v>80</v>
      </c>
      <c r="H156" s="190">
        <v>78.181818181818201</v>
      </c>
      <c r="I156" s="190">
        <v>110</v>
      </c>
      <c r="J156" s="190">
        <v>196.363636363636</v>
      </c>
      <c r="K156" s="201">
        <v>458.18181818181802</v>
      </c>
      <c r="L156" s="190">
        <v>-21</v>
      </c>
      <c r="M156" s="190">
        <v>-20.181818181818201</v>
      </c>
      <c r="N156" s="190">
        <v>-49</v>
      </c>
      <c r="O156" s="190">
        <v>-82.363636363636303</v>
      </c>
      <c r="P156" s="201">
        <v>111.818181818182</v>
      </c>
      <c r="Q156" s="192">
        <v>-0.26250000000000001</v>
      </c>
      <c r="R156" s="192">
        <v>-0.25813953488372099</v>
      </c>
      <c r="S156" s="192">
        <v>-0.44545454545454499</v>
      </c>
      <c r="T156" s="192">
        <v>-0.41944444444444401</v>
      </c>
      <c r="U156" s="193">
        <v>0.24404761904761901</v>
      </c>
    </row>
    <row r="157" spans="1:21" x14ac:dyDescent="0.25">
      <c r="A157" s="184">
        <v>44228</v>
      </c>
      <c r="B157" s="200">
        <v>52</v>
      </c>
      <c r="C157" s="190">
        <v>59</v>
      </c>
      <c r="D157" s="190">
        <v>73</v>
      </c>
      <c r="E157" s="190">
        <v>153</v>
      </c>
      <c r="F157" s="201">
        <v>561</v>
      </c>
      <c r="G157" s="190">
        <v>64</v>
      </c>
      <c r="H157" s="190">
        <v>79</v>
      </c>
      <c r="I157" s="190">
        <v>93</v>
      </c>
      <c r="J157" s="190">
        <v>197</v>
      </c>
      <c r="K157" s="201">
        <v>459</v>
      </c>
      <c r="L157" s="190">
        <v>-12</v>
      </c>
      <c r="M157" s="190">
        <v>-20</v>
      </c>
      <c r="N157" s="190">
        <v>-20</v>
      </c>
      <c r="O157" s="190">
        <v>-44</v>
      </c>
      <c r="P157" s="201">
        <v>102</v>
      </c>
      <c r="Q157" s="192">
        <v>-0.1875</v>
      </c>
      <c r="R157" s="192">
        <v>-0.253164556962025</v>
      </c>
      <c r="S157" s="192">
        <v>-0.21505376344086</v>
      </c>
      <c r="T157" s="192">
        <v>-0.22335025380710699</v>
      </c>
      <c r="U157" s="193">
        <v>0.22222222222222199</v>
      </c>
    </row>
    <row r="158" spans="1:21" x14ac:dyDescent="0.25">
      <c r="A158" s="184">
        <v>44256</v>
      </c>
      <c r="B158" s="200">
        <v>61</v>
      </c>
      <c r="C158" s="190">
        <v>59</v>
      </c>
      <c r="D158" s="190">
        <v>87</v>
      </c>
      <c r="E158" s="190">
        <v>146</v>
      </c>
      <c r="F158" s="201">
        <v>725</v>
      </c>
      <c r="G158" s="190">
        <v>88.714285714285694</v>
      </c>
      <c r="H158" s="190">
        <v>92</v>
      </c>
      <c r="I158" s="190">
        <v>109.52380952381</v>
      </c>
      <c r="J158" s="190">
        <v>242.04761904761901</v>
      </c>
      <c r="K158" s="201">
        <v>575</v>
      </c>
      <c r="L158" s="190">
        <v>-27.714285714285701</v>
      </c>
      <c r="M158" s="190">
        <v>-33</v>
      </c>
      <c r="N158" s="190">
        <v>-22.523809523809501</v>
      </c>
      <c r="O158" s="190">
        <v>-96.047619047619094</v>
      </c>
      <c r="P158" s="201">
        <v>150</v>
      </c>
      <c r="Q158" s="192">
        <v>-0.31239935587761702</v>
      </c>
      <c r="R158" s="192">
        <v>-0.35869565217391303</v>
      </c>
      <c r="S158" s="192">
        <v>-0.205652173913044</v>
      </c>
      <c r="T158" s="192">
        <v>-0.396812905764312</v>
      </c>
      <c r="U158" s="193">
        <v>0.26086956521739102</v>
      </c>
    </row>
    <row r="159" spans="1:21" x14ac:dyDescent="0.25">
      <c r="A159" s="184">
        <v>44287</v>
      </c>
      <c r="B159" s="200">
        <v>38</v>
      </c>
      <c r="C159" s="190">
        <v>45</v>
      </c>
      <c r="D159" s="190">
        <v>67</v>
      </c>
      <c r="E159" s="190">
        <v>152</v>
      </c>
      <c r="F159" s="201">
        <v>637</v>
      </c>
      <c r="G159" s="190">
        <v>77</v>
      </c>
      <c r="H159" s="190">
        <v>81</v>
      </c>
      <c r="I159" s="190">
        <v>85</v>
      </c>
      <c r="J159" s="190">
        <v>218</v>
      </c>
      <c r="K159" s="201">
        <v>483</v>
      </c>
      <c r="L159" s="190">
        <v>-39</v>
      </c>
      <c r="M159" s="190">
        <v>-36</v>
      </c>
      <c r="N159" s="190">
        <v>-18</v>
      </c>
      <c r="O159" s="190">
        <v>-66</v>
      </c>
      <c r="P159" s="201">
        <v>154</v>
      </c>
      <c r="Q159" s="192">
        <v>-0.506493506493506</v>
      </c>
      <c r="R159" s="192">
        <v>-0.44444444444444398</v>
      </c>
      <c r="S159" s="192">
        <v>-0.21176470588235299</v>
      </c>
      <c r="T159" s="192">
        <v>-0.302752293577982</v>
      </c>
      <c r="U159" s="193">
        <v>0.31884057971014501</v>
      </c>
    </row>
    <row r="160" spans="1:21" x14ac:dyDescent="0.25">
      <c r="A160" s="184">
        <v>44317</v>
      </c>
      <c r="B160" s="200">
        <v>46</v>
      </c>
      <c r="C160" s="190">
        <v>60</v>
      </c>
      <c r="D160" s="190">
        <v>63</v>
      </c>
      <c r="E160" s="190">
        <v>145</v>
      </c>
      <c r="F160" s="201">
        <v>656</v>
      </c>
      <c r="G160" s="190">
        <v>77.809523809523796</v>
      </c>
      <c r="H160" s="190">
        <v>69.6666666666667</v>
      </c>
      <c r="I160" s="190">
        <v>86.857142857142904</v>
      </c>
      <c r="J160" s="190">
        <v>245.19047619047601</v>
      </c>
      <c r="K160" s="201">
        <v>498.52380952380997</v>
      </c>
      <c r="L160" s="190">
        <v>-31.8095238095238</v>
      </c>
      <c r="M160" s="190">
        <v>-9.6666666666666696</v>
      </c>
      <c r="N160" s="190">
        <v>-23.8571428571429</v>
      </c>
      <c r="O160" s="190">
        <v>-100.19047619047601</v>
      </c>
      <c r="P160" s="201">
        <v>157.47619047619</v>
      </c>
      <c r="Q160" s="192">
        <v>-0.408812729498164</v>
      </c>
      <c r="R160" s="192">
        <v>-0.13875598086124399</v>
      </c>
      <c r="S160" s="192">
        <v>-0.27467105263157898</v>
      </c>
      <c r="T160" s="192">
        <v>-0.40862303359875701</v>
      </c>
      <c r="U160" s="193">
        <v>0.315884993791193</v>
      </c>
    </row>
    <row r="161" spans="1:21" x14ac:dyDescent="0.25">
      <c r="A161" s="184">
        <v>44348</v>
      </c>
      <c r="B161" s="200">
        <v>44</v>
      </c>
      <c r="C161" s="190">
        <v>55</v>
      </c>
      <c r="D161" s="190">
        <v>67</v>
      </c>
      <c r="E161" s="190">
        <v>129</v>
      </c>
      <c r="F161" s="201">
        <v>612</v>
      </c>
      <c r="G161" s="190">
        <v>99</v>
      </c>
      <c r="H161" s="190">
        <v>69.3</v>
      </c>
      <c r="I161" s="190">
        <v>92.4</v>
      </c>
      <c r="J161" s="190">
        <v>212.3</v>
      </c>
      <c r="K161" s="201">
        <v>529.1</v>
      </c>
      <c r="L161" s="190">
        <v>-55</v>
      </c>
      <c r="M161" s="190">
        <v>-14.3</v>
      </c>
      <c r="N161" s="190">
        <v>-25.4</v>
      </c>
      <c r="O161" s="190">
        <v>-83.3</v>
      </c>
      <c r="P161" s="201">
        <v>82.9</v>
      </c>
      <c r="Q161" s="192">
        <v>-0.55555555555555602</v>
      </c>
      <c r="R161" s="192">
        <v>-0.206349206349206</v>
      </c>
      <c r="S161" s="192">
        <v>-0.27489177489177502</v>
      </c>
      <c r="T161" s="192">
        <v>-0.392369288742346</v>
      </c>
      <c r="U161" s="193">
        <v>0.15668115668115701</v>
      </c>
    </row>
    <row r="162" spans="1:21" x14ac:dyDescent="0.25">
      <c r="A162" s="3" t="s">
        <v>92</v>
      </c>
      <c r="B162" s="200"/>
      <c r="C162" s="190"/>
      <c r="D162" s="190"/>
      <c r="E162" s="190"/>
      <c r="F162" s="201"/>
      <c r="G162" s="190"/>
      <c r="H162" s="190"/>
      <c r="I162" s="190"/>
      <c r="J162" s="190"/>
      <c r="K162" s="201"/>
      <c r="L162" s="190"/>
      <c r="M162" s="190"/>
      <c r="N162" s="190"/>
      <c r="O162" s="190"/>
      <c r="P162" s="201"/>
      <c r="Q162" s="192"/>
      <c r="R162" s="192"/>
      <c r="S162" s="192"/>
      <c r="T162" s="192"/>
      <c r="U162" s="193"/>
    </row>
    <row r="163" spans="1:21" x14ac:dyDescent="0.25">
      <c r="A163" s="184">
        <v>43466</v>
      </c>
      <c r="B163" s="200">
        <v>574</v>
      </c>
      <c r="C163" s="190">
        <v>240</v>
      </c>
      <c r="D163" s="190">
        <v>622</v>
      </c>
      <c r="E163" s="190">
        <v>1347</v>
      </c>
      <c r="F163" s="201">
        <v>246</v>
      </c>
      <c r="G163" s="190">
        <v>574</v>
      </c>
      <c r="H163" s="190">
        <v>240</v>
      </c>
      <c r="I163" s="190">
        <v>622</v>
      </c>
      <c r="J163" s="190">
        <v>1347</v>
      </c>
      <c r="K163" s="201">
        <v>246</v>
      </c>
      <c r="L163" s="190">
        <v>0</v>
      </c>
      <c r="M163" s="190">
        <v>0</v>
      </c>
      <c r="N163" s="190">
        <v>0</v>
      </c>
      <c r="O163" s="190">
        <v>0</v>
      </c>
      <c r="P163" s="201">
        <v>0</v>
      </c>
      <c r="Q163" s="192">
        <v>0</v>
      </c>
      <c r="R163" s="192">
        <v>0</v>
      </c>
      <c r="S163" s="192">
        <v>0</v>
      </c>
      <c r="T163" s="192">
        <v>0</v>
      </c>
      <c r="U163" s="193">
        <v>0</v>
      </c>
    </row>
    <row r="164" spans="1:21" x14ac:dyDescent="0.25">
      <c r="A164" s="184">
        <v>43497</v>
      </c>
      <c r="B164" s="200">
        <v>467</v>
      </c>
      <c r="C164" s="190">
        <v>213</v>
      </c>
      <c r="D164" s="190">
        <v>604</v>
      </c>
      <c r="E164" s="190">
        <v>1177</v>
      </c>
      <c r="F164" s="201">
        <v>256</v>
      </c>
      <c r="G164" s="190">
        <v>467</v>
      </c>
      <c r="H164" s="190">
        <v>213</v>
      </c>
      <c r="I164" s="190">
        <v>604</v>
      </c>
      <c r="J164" s="190">
        <v>1177</v>
      </c>
      <c r="K164" s="201">
        <v>256</v>
      </c>
      <c r="L164" s="190">
        <v>0</v>
      </c>
      <c r="M164" s="190">
        <v>0</v>
      </c>
      <c r="N164" s="190">
        <v>0</v>
      </c>
      <c r="O164" s="190">
        <v>0</v>
      </c>
      <c r="P164" s="201">
        <v>0</v>
      </c>
      <c r="Q164" s="192">
        <v>0</v>
      </c>
      <c r="R164" s="192">
        <v>0</v>
      </c>
      <c r="S164" s="192">
        <v>0</v>
      </c>
      <c r="T164" s="192">
        <v>0</v>
      </c>
      <c r="U164" s="193">
        <v>0</v>
      </c>
    </row>
    <row r="165" spans="1:21" x14ac:dyDescent="0.25">
      <c r="A165" s="184">
        <v>43525</v>
      </c>
      <c r="B165" s="200">
        <v>532</v>
      </c>
      <c r="C165" s="190">
        <v>233</v>
      </c>
      <c r="D165" s="190">
        <v>612</v>
      </c>
      <c r="E165" s="190">
        <v>1149</v>
      </c>
      <c r="F165" s="201">
        <v>253</v>
      </c>
      <c r="G165" s="190">
        <v>532</v>
      </c>
      <c r="H165" s="190">
        <v>233</v>
      </c>
      <c r="I165" s="190">
        <v>612</v>
      </c>
      <c r="J165" s="190">
        <v>1149</v>
      </c>
      <c r="K165" s="201">
        <v>253</v>
      </c>
      <c r="L165" s="190">
        <v>0</v>
      </c>
      <c r="M165" s="190">
        <v>0</v>
      </c>
      <c r="N165" s="190">
        <v>0</v>
      </c>
      <c r="O165" s="190">
        <v>0</v>
      </c>
      <c r="P165" s="201">
        <v>0</v>
      </c>
      <c r="Q165" s="192">
        <v>0</v>
      </c>
      <c r="R165" s="192">
        <v>0</v>
      </c>
      <c r="S165" s="192">
        <v>0</v>
      </c>
      <c r="T165" s="192">
        <v>0</v>
      </c>
      <c r="U165" s="193">
        <v>0</v>
      </c>
    </row>
    <row r="166" spans="1:21" x14ac:dyDescent="0.25">
      <c r="A166" s="184">
        <v>43556</v>
      </c>
      <c r="B166" s="200">
        <v>544</v>
      </c>
      <c r="C166" s="190">
        <v>221</v>
      </c>
      <c r="D166" s="190">
        <v>574</v>
      </c>
      <c r="E166" s="190">
        <v>1229</v>
      </c>
      <c r="F166" s="201">
        <v>251</v>
      </c>
      <c r="G166" s="190">
        <v>544</v>
      </c>
      <c r="H166" s="190">
        <v>221</v>
      </c>
      <c r="I166" s="190">
        <v>574</v>
      </c>
      <c r="J166" s="190">
        <v>1229</v>
      </c>
      <c r="K166" s="201">
        <v>251</v>
      </c>
      <c r="L166" s="190">
        <v>0</v>
      </c>
      <c r="M166" s="190">
        <v>0</v>
      </c>
      <c r="N166" s="190">
        <v>0</v>
      </c>
      <c r="O166" s="190">
        <v>0</v>
      </c>
      <c r="P166" s="201">
        <v>0</v>
      </c>
      <c r="Q166" s="192">
        <v>0</v>
      </c>
      <c r="R166" s="192">
        <v>0</v>
      </c>
      <c r="S166" s="192">
        <v>0</v>
      </c>
      <c r="T166" s="192">
        <v>0</v>
      </c>
      <c r="U166" s="193">
        <v>0</v>
      </c>
    </row>
    <row r="167" spans="1:21" x14ac:dyDescent="0.25">
      <c r="A167" s="184">
        <v>43586</v>
      </c>
      <c r="B167" s="200">
        <v>547</v>
      </c>
      <c r="C167" s="190">
        <v>238</v>
      </c>
      <c r="D167" s="190">
        <v>659</v>
      </c>
      <c r="E167" s="190">
        <v>1351</v>
      </c>
      <c r="F167" s="201">
        <v>226</v>
      </c>
      <c r="G167" s="190">
        <v>547</v>
      </c>
      <c r="H167" s="190">
        <v>238</v>
      </c>
      <c r="I167" s="190">
        <v>659</v>
      </c>
      <c r="J167" s="190">
        <v>1351</v>
      </c>
      <c r="K167" s="201">
        <v>226</v>
      </c>
      <c r="L167" s="190">
        <v>0</v>
      </c>
      <c r="M167" s="190">
        <v>0</v>
      </c>
      <c r="N167" s="190">
        <v>0</v>
      </c>
      <c r="O167" s="190">
        <v>0</v>
      </c>
      <c r="P167" s="201">
        <v>0</v>
      </c>
      <c r="Q167" s="192">
        <v>0</v>
      </c>
      <c r="R167" s="192">
        <v>0</v>
      </c>
      <c r="S167" s="192">
        <v>0</v>
      </c>
      <c r="T167" s="192">
        <v>0</v>
      </c>
      <c r="U167" s="193">
        <v>0</v>
      </c>
    </row>
    <row r="168" spans="1:21" x14ac:dyDescent="0.25">
      <c r="A168" s="184">
        <v>43617</v>
      </c>
      <c r="B168" s="200">
        <v>565</v>
      </c>
      <c r="C168" s="190">
        <v>230</v>
      </c>
      <c r="D168" s="190">
        <v>610</v>
      </c>
      <c r="E168" s="190">
        <v>1237</v>
      </c>
      <c r="F168" s="201">
        <v>260</v>
      </c>
      <c r="G168" s="190">
        <v>565</v>
      </c>
      <c r="H168" s="190">
        <v>230</v>
      </c>
      <c r="I168" s="190">
        <v>610</v>
      </c>
      <c r="J168" s="190">
        <v>1237</v>
      </c>
      <c r="K168" s="201">
        <v>260</v>
      </c>
      <c r="L168" s="190">
        <v>0</v>
      </c>
      <c r="M168" s="190">
        <v>0</v>
      </c>
      <c r="N168" s="190">
        <v>0</v>
      </c>
      <c r="O168" s="190">
        <v>0</v>
      </c>
      <c r="P168" s="201">
        <v>0</v>
      </c>
      <c r="Q168" s="192">
        <v>0</v>
      </c>
      <c r="R168" s="192">
        <v>0</v>
      </c>
      <c r="S168" s="192">
        <v>0</v>
      </c>
      <c r="T168" s="192">
        <v>0</v>
      </c>
      <c r="U168" s="193">
        <v>0</v>
      </c>
    </row>
    <row r="169" spans="1:21" x14ac:dyDescent="0.25">
      <c r="A169" s="184">
        <v>43647</v>
      </c>
      <c r="B169" s="200">
        <v>603</v>
      </c>
      <c r="C169" s="190">
        <v>233</v>
      </c>
      <c r="D169" s="190">
        <v>652</v>
      </c>
      <c r="E169" s="190">
        <v>1330</v>
      </c>
      <c r="F169" s="201">
        <v>285</v>
      </c>
      <c r="G169" s="190">
        <v>603</v>
      </c>
      <c r="H169" s="190">
        <v>233</v>
      </c>
      <c r="I169" s="190">
        <v>652</v>
      </c>
      <c r="J169" s="190">
        <v>1330</v>
      </c>
      <c r="K169" s="201">
        <v>285</v>
      </c>
      <c r="L169" s="190">
        <v>0</v>
      </c>
      <c r="M169" s="190">
        <v>0</v>
      </c>
      <c r="N169" s="190">
        <v>0</v>
      </c>
      <c r="O169" s="190">
        <v>0</v>
      </c>
      <c r="P169" s="201">
        <v>0</v>
      </c>
      <c r="Q169" s="192">
        <v>0</v>
      </c>
      <c r="R169" s="192">
        <v>0</v>
      </c>
      <c r="S169" s="192">
        <v>0</v>
      </c>
      <c r="T169" s="192">
        <v>0</v>
      </c>
      <c r="U169" s="193">
        <v>0</v>
      </c>
    </row>
    <row r="170" spans="1:21" x14ac:dyDescent="0.25">
      <c r="A170" s="184">
        <v>43678</v>
      </c>
      <c r="B170" s="200">
        <v>501</v>
      </c>
      <c r="C170" s="190">
        <v>244</v>
      </c>
      <c r="D170" s="190">
        <v>554</v>
      </c>
      <c r="E170" s="190">
        <v>1187</v>
      </c>
      <c r="F170" s="201">
        <v>272</v>
      </c>
      <c r="G170" s="190">
        <v>501</v>
      </c>
      <c r="H170" s="190">
        <v>244</v>
      </c>
      <c r="I170" s="190">
        <v>554</v>
      </c>
      <c r="J170" s="190">
        <v>1187</v>
      </c>
      <c r="K170" s="201">
        <v>272</v>
      </c>
      <c r="L170" s="190">
        <v>0</v>
      </c>
      <c r="M170" s="190">
        <v>0</v>
      </c>
      <c r="N170" s="190">
        <v>0</v>
      </c>
      <c r="O170" s="190">
        <v>0</v>
      </c>
      <c r="P170" s="201">
        <v>0</v>
      </c>
      <c r="Q170" s="192">
        <v>0</v>
      </c>
      <c r="R170" s="192">
        <v>0</v>
      </c>
      <c r="S170" s="192">
        <v>0</v>
      </c>
      <c r="T170" s="192">
        <v>0</v>
      </c>
      <c r="U170" s="193">
        <v>0</v>
      </c>
    </row>
    <row r="171" spans="1:21" x14ac:dyDescent="0.25">
      <c r="A171" s="184">
        <v>43709</v>
      </c>
      <c r="B171" s="200">
        <v>532</v>
      </c>
      <c r="C171" s="190">
        <v>216</v>
      </c>
      <c r="D171" s="190">
        <v>611</v>
      </c>
      <c r="E171" s="190">
        <v>1176</v>
      </c>
      <c r="F171" s="201">
        <v>267</v>
      </c>
      <c r="G171" s="190">
        <v>532</v>
      </c>
      <c r="H171" s="190">
        <v>216</v>
      </c>
      <c r="I171" s="190">
        <v>611</v>
      </c>
      <c r="J171" s="190">
        <v>1176</v>
      </c>
      <c r="K171" s="201">
        <v>267</v>
      </c>
      <c r="L171" s="190">
        <v>0</v>
      </c>
      <c r="M171" s="190">
        <v>0</v>
      </c>
      <c r="N171" s="190">
        <v>0</v>
      </c>
      <c r="O171" s="190">
        <v>0</v>
      </c>
      <c r="P171" s="201">
        <v>0</v>
      </c>
      <c r="Q171" s="192">
        <v>0</v>
      </c>
      <c r="R171" s="192">
        <v>0</v>
      </c>
      <c r="S171" s="192">
        <v>0</v>
      </c>
      <c r="T171" s="192">
        <v>0</v>
      </c>
      <c r="U171" s="193">
        <v>0</v>
      </c>
    </row>
    <row r="172" spans="1:21" x14ac:dyDescent="0.25">
      <c r="A172" s="184">
        <v>43739</v>
      </c>
      <c r="B172" s="200">
        <v>637</v>
      </c>
      <c r="C172" s="190">
        <v>248</v>
      </c>
      <c r="D172" s="190">
        <v>650</v>
      </c>
      <c r="E172" s="190">
        <v>1373</v>
      </c>
      <c r="F172" s="201">
        <v>308</v>
      </c>
      <c r="G172" s="190">
        <v>637</v>
      </c>
      <c r="H172" s="190">
        <v>248</v>
      </c>
      <c r="I172" s="190">
        <v>650</v>
      </c>
      <c r="J172" s="190">
        <v>1373</v>
      </c>
      <c r="K172" s="201">
        <v>308</v>
      </c>
      <c r="L172" s="190">
        <v>0</v>
      </c>
      <c r="M172" s="190">
        <v>0</v>
      </c>
      <c r="N172" s="190">
        <v>0</v>
      </c>
      <c r="O172" s="190">
        <v>0</v>
      </c>
      <c r="P172" s="201">
        <v>0</v>
      </c>
      <c r="Q172" s="192">
        <v>0</v>
      </c>
      <c r="R172" s="192">
        <v>0</v>
      </c>
      <c r="S172" s="192">
        <v>0</v>
      </c>
      <c r="T172" s="192">
        <v>0</v>
      </c>
      <c r="U172" s="193">
        <v>0</v>
      </c>
    </row>
    <row r="173" spans="1:21" x14ac:dyDescent="0.25">
      <c r="A173" s="184">
        <v>43770</v>
      </c>
      <c r="B173" s="200">
        <v>587</v>
      </c>
      <c r="C173" s="190">
        <v>211</v>
      </c>
      <c r="D173" s="190">
        <v>560</v>
      </c>
      <c r="E173" s="190">
        <v>1175</v>
      </c>
      <c r="F173" s="201">
        <v>276</v>
      </c>
      <c r="G173" s="190">
        <v>587</v>
      </c>
      <c r="H173" s="190">
        <v>211</v>
      </c>
      <c r="I173" s="190">
        <v>560</v>
      </c>
      <c r="J173" s="190">
        <v>1175</v>
      </c>
      <c r="K173" s="201">
        <v>276</v>
      </c>
      <c r="L173" s="190">
        <v>0</v>
      </c>
      <c r="M173" s="190">
        <v>0</v>
      </c>
      <c r="N173" s="190">
        <v>0</v>
      </c>
      <c r="O173" s="190">
        <v>0</v>
      </c>
      <c r="P173" s="201">
        <v>0</v>
      </c>
      <c r="Q173" s="192">
        <v>0</v>
      </c>
      <c r="R173" s="192">
        <v>0</v>
      </c>
      <c r="S173" s="192">
        <v>0</v>
      </c>
      <c r="T173" s="192">
        <v>0</v>
      </c>
      <c r="U173" s="193">
        <v>0</v>
      </c>
    </row>
    <row r="174" spans="1:21" x14ac:dyDescent="0.25">
      <c r="A174" s="184">
        <v>43800</v>
      </c>
      <c r="B174" s="200">
        <v>572</v>
      </c>
      <c r="C174" s="190">
        <v>204</v>
      </c>
      <c r="D174" s="190">
        <v>523</v>
      </c>
      <c r="E174" s="190">
        <v>1075</v>
      </c>
      <c r="F174" s="201">
        <v>275</v>
      </c>
      <c r="G174" s="190">
        <v>572</v>
      </c>
      <c r="H174" s="190">
        <v>204</v>
      </c>
      <c r="I174" s="190">
        <v>523</v>
      </c>
      <c r="J174" s="190">
        <v>1075</v>
      </c>
      <c r="K174" s="201">
        <v>275</v>
      </c>
      <c r="L174" s="190">
        <v>0</v>
      </c>
      <c r="M174" s="190">
        <v>0</v>
      </c>
      <c r="N174" s="190">
        <v>0</v>
      </c>
      <c r="O174" s="190">
        <v>0</v>
      </c>
      <c r="P174" s="201">
        <v>0</v>
      </c>
      <c r="Q174" s="192">
        <v>0</v>
      </c>
      <c r="R174" s="192">
        <v>0</v>
      </c>
      <c r="S174" s="192">
        <v>0</v>
      </c>
      <c r="T174" s="192">
        <v>0</v>
      </c>
      <c r="U174" s="193">
        <v>0</v>
      </c>
    </row>
    <row r="175" spans="1:21" x14ac:dyDescent="0.25">
      <c r="A175" s="184">
        <v>43831</v>
      </c>
      <c r="B175" s="200">
        <v>638</v>
      </c>
      <c r="C175" s="190">
        <v>243</v>
      </c>
      <c r="D175" s="190">
        <v>586</v>
      </c>
      <c r="E175" s="190">
        <v>1274</v>
      </c>
      <c r="F175" s="201">
        <v>282</v>
      </c>
      <c r="G175" s="190">
        <v>574</v>
      </c>
      <c r="H175" s="190">
        <v>240</v>
      </c>
      <c r="I175" s="190">
        <v>622</v>
      </c>
      <c r="J175" s="190">
        <v>1347</v>
      </c>
      <c r="K175" s="201">
        <v>246</v>
      </c>
      <c r="L175" s="190">
        <v>64</v>
      </c>
      <c r="M175" s="190">
        <v>3</v>
      </c>
      <c r="N175" s="190">
        <v>-36</v>
      </c>
      <c r="O175" s="190">
        <v>-73</v>
      </c>
      <c r="P175" s="201">
        <v>36</v>
      </c>
      <c r="Q175" s="192">
        <v>0.111498257839721</v>
      </c>
      <c r="R175" s="192">
        <v>1.2500000000000001E-2</v>
      </c>
      <c r="S175" s="192">
        <v>-5.78778135048231E-2</v>
      </c>
      <c r="T175" s="192">
        <v>-5.4194506310319197E-2</v>
      </c>
      <c r="U175" s="193">
        <v>0.146341463414634</v>
      </c>
    </row>
    <row r="176" spans="1:21" x14ac:dyDescent="0.25">
      <c r="A176" s="184">
        <v>43862</v>
      </c>
      <c r="B176" s="200">
        <v>543</v>
      </c>
      <c r="C176" s="190">
        <v>207</v>
      </c>
      <c r="D176" s="190">
        <v>546</v>
      </c>
      <c r="E176" s="190">
        <v>1093</v>
      </c>
      <c r="F176" s="201">
        <v>276</v>
      </c>
      <c r="G176" s="190">
        <v>467</v>
      </c>
      <c r="H176" s="190">
        <v>213</v>
      </c>
      <c r="I176" s="190">
        <v>604</v>
      </c>
      <c r="J176" s="190">
        <v>1177</v>
      </c>
      <c r="K176" s="201">
        <v>256</v>
      </c>
      <c r="L176" s="190">
        <v>76</v>
      </c>
      <c r="M176" s="190">
        <v>-6</v>
      </c>
      <c r="N176" s="190">
        <v>-58</v>
      </c>
      <c r="O176" s="190">
        <v>-84</v>
      </c>
      <c r="P176" s="201">
        <v>20</v>
      </c>
      <c r="Q176" s="192">
        <v>0.162740899357602</v>
      </c>
      <c r="R176" s="192">
        <v>-2.8169014084507001E-2</v>
      </c>
      <c r="S176" s="192">
        <v>-9.6026490066225198E-2</v>
      </c>
      <c r="T176" s="192">
        <v>-7.1367884451996599E-2</v>
      </c>
      <c r="U176" s="193">
        <v>7.8125E-2</v>
      </c>
    </row>
    <row r="177" spans="1:21" x14ac:dyDescent="0.25">
      <c r="A177" s="184">
        <v>43891</v>
      </c>
      <c r="B177" s="200">
        <v>661</v>
      </c>
      <c r="C177" s="190">
        <v>250</v>
      </c>
      <c r="D177" s="190">
        <v>630</v>
      </c>
      <c r="E177" s="190">
        <v>1249</v>
      </c>
      <c r="F177" s="201">
        <v>283</v>
      </c>
      <c r="G177" s="190">
        <v>557.33333333333303</v>
      </c>
      <c r="H177" s="190">
        <v>244.09523809523799</v>
      </c>
      <c r="I177" s="190">
        <v>641.142857142857</v>
      </c>
      <c r="J177" s="190">
        <v>1203.7142857142901</v>
      </c>
      <c r="K177" s="201">
        <v>265.04761904761898</v>
      </c>
      <c r="L177" s="190">
        <v>103.666666666667</v>
      </c>
      <c r="M177" s="190">
        <v>5.9047619047618998</v>
      </c>
      <c r="N177" s="190">
        <v>-11.142857142857199</v>
      </c>
      <c r="O177" s="190">
        <v>45.285714285714199</v>
      </c>
      <c r="P177" s="201">
        <v>17.952380952380999</v>
      </c>
      <c r="Q177" s="192">
        <v>0.18600478468899501</v>
      </c>
      <c r="R177" s="192">
        <v>2.4190401872805301E-2</v>
      </c>
      <c r="S177" s="192">
        <v>-1.73796791443852E-2</v>
      </c>
      <c r="T177" s="192">
        <v>3.7621647282221601E-2</v>
      </c>
      <c r="U177" s="193">
        <v>6.7732662594322701E-2</v>
      </c>
    </row>
    <row r="178" spans="1:21" x14ac:dyDescent="0.25">
      <c r="A178" s="184">
        <v>43922</v>
      </c>
      <c r="B178" s="200">
        <v>418</v>
      </c>
      <c r="C178" s="190">
        <v>169</v>
      </c>
      <c r="D178" s="190">
        <v>404</v>
      </c>
      <c r="E178" s="190">
        <v>988</v>
      </c>
      <c r="F178" s="201">
        <v>194</v>
      </c>
      <c r="G178" s="190">
        <v>544</v>
      </c>
      <c r="H178" s="190">
        <v>221</v>
      </c>
      <c r="I178" s="190">
        <v>574</v>
      </c>
      <c r="J178" s="190">
        <v>1229</v>
      </c>
      <c r="K178" s="201">
        <v>251</v>
      </c>
      <c r="L178" s="190">
        <v>-126</v>
      </c>
      <c r="M178" s="190">
        <v>-52</v>
      </c>
      <c r="N178" s="190">
        <v>-170</v>
      </c>
      <c r="O178" s="190">
        <v>-241</v>
      </c>
      <c r="P178" s="201">
        <v>-57</v>
      </c>
      <c r="Q178" s="192">
        <v>-0.23161764705882401</v>
      </c>
      <c r="R178" s="192">
        <v>-0.23529411764705899</v>
      </c>
      <c r="S178" s="192">
        <v>-0.29616724738675998</v>
      </c>
      <c r="T178" s="192">
        <v>-0.19609438567941401</v>
      </c>
      <c r="U178" s="193">
        <v>-0.22709163346613501</v>
      </c>
    </row>
    <row r="179" spans="1:21" x14ac:dyDescent="0.25">
      <c r="A179" s="184">
        <v>43952</v>
      </c>
      <c r="B179" s="200">
        <v>315</v>
      </c>
      <c r="C179" s="190">
        <v>130</v>
      </c>
      <c r="D179" s="190">
        <v>375</v>
      </c>
      <c r="E179" s="190">
        <v>1043</v>
      </c>
      <c r="F179" s="201">
        <v>176</v>
      </c>
      <c r="G179" s="190">
        <v>494.90476190476198</v>
      </c>
      <c r="H179" s="190">
        <v>215.333333333333</v>
      </c>
      <c r="I179" s="190">
        <v>596.23809523809496</v>
      </c>
      <c r="J179" s="190">
        <v>1222.3333333333301</v>
      </c>
      <c r="K179" s="201">
        <v>204.47619047619</v>
      </c>
      <c r="L179" s="190">
        <v>-179.90476190476201</v>
      </c>
      <c r="M179" s="190">
        <v>-85.3333333333333</v>
      </c>
      <c r="N179" s="190">
        <v>-221.23809523809501</v>
      </c>
      <c r="O179" s="190">
        <v>-179.333333333333</v>
      </c>
      <c r="P179" s="201">
        <v>-28.476190476190499</v>
      </c>
      <c r="Q179" s="192">
        <v>-0.36351390358895402</v>
      </c>
      <c r="R179" s="192">
        <v>-0.39628482972136198</v>
      </c>
      <c r="S179" s="192">
        <v>-0.37105662487021801</v>
      </c>
      <c r="T179" s="192">
        <v>-0.146713935096809</v>
      </c>
      <c r="U179" s="193">
        <v>-0.139264089427108</v>
      </c>
    </row>
    <row r="180" spans="1:21" x14ac:dyDescent="0.25">
      <c r="A180" s="184">
        <v>43983</v>
      </c>
      <c r="B180" s="200">
        <v>444</v>
      </c>
      <c r="C180" s="190">
        <v>170</v>
      </c>
      <c r="D180" s="190">
        <v>478</v>
      </c>
      <c r="E180" s="190">
        <v>1294</v>
      </c>
      <c r="F180" s="201">
        <v>259</v>
      </c>
      <c r="G180" s="190">
        <v>621.5</v>
      </c>
      <c r="H180" s="190">
        <v>253</v>
      </c>
      <c r="I180" s="190">
        <v>671</v>
      </c>
      <c r="J180" s="190">
        <v>1360.7</v>
      </c>
      <c r="K180" s="201">
        <v>286</v>
      </c>
      <c r="L180" s="190">
        <v>-177.5</v>
      </c>
      <c r="M180" s="190">
        <v>-83</v>
      </c>
      <c r="N180" s="190">
        <v>-193</v>
      </c>
      <c r="O180" s="190">
        <v>-66.7</v>
      </c>
      <c r="P180" s="201">
        <v>-27</v>
      </c>
      <c r="Q180" s="192">
        <v>-0.28559935639581702</v>
      </c>
      <c r="R180" s="192">
        <v>-0.32806324110671897</v>
      </c>
      <c r="S180" s="192">
        <v>-0.28763040238450099</v>
      </c>
      <c r="T180" s="192">
        <v>-4.9018887337399897E-2</v>
      </c>
      <c r="U180" s="193">
        <v>-9.4405594405594401E-2</v>
      </c>
    </row>
    <row r="181" spans="1:21" x14ac:dyDescent="0.25">
      <c r="A181" s="184">
        <v>44013</v>
      </c>
      <c r="B181" s="200">
        <v>535</v>
      </c>
      <c r="C181" s="190">
        <v>171</v>
      </c>
      <c r="D181" s="190">
        <v>510</v>
      </c>
      <c r="E181" s="190">
        <v>1340</v>
      </c>
      <c r="F181" s="201">
        <v>295</v>
      </c>
      <c r="G181" s="190">
        <v>603</v>
      </c>
      <c r="H181" s="190">
        <v>233</v>
      </c>
      <c r="I181" s="190">
        <v>652</v>
      </c>
      <c r="J181" s="190">
        <v>1330</v>
      </c>
      <c r="K181" s="201">
        <v>285</v>
      </c>
      <c r="L181" s="190">
        <v>-68</v>
      </c>
      <c r="M181" s="190">
        <v>-62</v>
      </c>
      <c r="N181" s="190">
        <v>-142</v>
      </c>
      <c r="O181" s="190">
        <v>10</v>
      </c>
      <c r="P181" s="201">
        <v>10</v>
      </c>
      <c r="Q181" s="192">
        <v>-0.112769485903814</v>
      </c>
      <c r="R181" s="192">
        <v>-0.26609442060085797</v>
      </c>
      <c r="S181" s="192">
        <v>-0.217791411042945</v>
      </c>
      <c r="T181" s="192">
        <v>7.5187969924812E-3</v>
      </c>
      <c r="U181" s="193">
        <v>3.5087719298245598E-2</v>
      </c>
    </row>
    <row r="182" spans="1:21" x14ac:dyDescent="0.25">
      <c r="A182" s="184">
        <v>44044</v>
      </c>
      <c r="B182" s="200">
        <v>469</v>
      </c>
      <c r="C182" s="190">
        <v>155</v>
      </c>
      <c r="D182" s="190">
        <v>501</v>
      </c>
      <c r="E182" s="190">
        <v>1137</v>
      </c>
      <c r="F182" s="201">
        <v>333</v>
      </c>
      <c r="G182" s="190">
        <v>477.142857142857</v>
      </c>
      <c r="H182" s="190">
        <v>232.38095238095201</v>
      </c>
      <c r="I182" s="190">
        <v>527.61904761904805</v>
      </c>
      <c r="J182" s="190">
        <v>1130.4761904761899</v>
      </c>
      <c r="K182" s="201">
        <v>259.04761904761898</v>
      </c>
      <c r="L182" s="190">
        <v>-8.1428571428571104</v>
      </c>
      <c r="M182" s="190">
        <v>-77.380952380952394</v>
      </c>
      <c r="N182" s="190">
        <v>-26.619047619047599</v>
      </c>
      <c r="O182" s="190">
        <v>6.5238095238096303</v>
      </c>
      <c r="P182" s="201">
        <v>73.952380952381006</v>
      </c>
      <c r="Q182" s="192">
        <v>-1.7065868263472998E-2</v>
      </c>
      <c r="R182" s="192">
        <v>-0.33299180327868899</v>
      </c>
      <c r="S182" s="192">
        <v>-5.0451263537906098E-2</v>
      </c>
      <c r="T182" s="192">
        <v>5.7708508845830796E-3</v>
      </c>
      <c r="U182" s="193">
        <v>0.28547794117647102</v>
      </c>
    </row>
    <row r="183" spans="1:21" x14ac:dyDescent="0.25">
      <c r="A183" s="184">
        <v>44075</v>
      </c>
      <c r="B183" s="200">
        <v>602</v>
      </c>
      <c r="C183" s="190">
        <v>190</v>
      </c>
      <c r="D183" s="190">
        <v>528</v>
      </c>
      <c r="E183" s="190">
        <v>1320</v>
      </c>
      <c r="F183" s="201">
        <v>346</v>
      </c>
      <c r="G183" s="190">
        <v>557.33333333333303</v>
      </c>
      <c r="H183" s="190">
        <v>226.28571428571399</v>
      </c>
      <c r="I183" s="190">
        <v>640.09523809523796</v>
      </c>
      <c r="J183" s="190">
        <v>1232</v>
      </c>
      <c r="K183" s="201">
        <v>279.71428571428601</v>
      </c>
      <c r="L183" s="190">
        <v>44.6666666666666</v>
      </c>
      <c r="M183" s="190">
        <v>-36.285714285714299</v>
      </c>
      <c r="N183" s="190">
        <v>-112.095238095238</v>
      </c>
      <c r="O183" s="190">
        <v>88</v>
      </c>
      <c r="P183" s="201">
        <v>66.285714285714306</v>
      </c>
      <c r="Q183" s="192">
        <v>8.0143540669856406E-2</v>
      </c>
      <c r="R183" s="192">
        <v>-0.160353535353535</v>
      </c>
      <c r="S183" s="192">
        <v>-0.17512274959083499</v>
      </c>
      <c r="T183" s="192">
        <v>7.1428571428571397E-2</v>
      </c>
      <c r="U183" s="193">
        <v>0.23697650663942799</v>
      </c>
    </row>
    <row r="184" spans="1:21" x14ac:dyDescent="0.25">
      <c r="A184" s="184">
        <v>44105</v>
      </c>
      <c r="B184" s="200">
        <v>607</v>
      </c>
      <c r="C184" s="190">
        <v>200</v>
      </c>
      <c r="D184" s="190">
        <v>526</v>
      </c>
      <c r="E184" s="190">
        <v>1192</v>
      </c>
      <c r="F184" s="201">
        <v>362</v>
      </c>
      <c r="G184" s="190">
        <v>609.304347826087</v>
      </c>
      <c r="H184" s="190">
        <v>237.21739130434801</v>
      </c>
      <c r="I184" s="190">
        <v>621.73913043478296</v>
      </c>
      <c r="J184" s="190">
        <v>1313.30434782609</v>
      </c>
      <c r="K184" s="201">
        <v>294.60869565217399</v>
      </c>
      <c r="L184" s="190">
        <v>-2.3043478260870001</v>
      </c>
      <c r="M184" s="190">
        <v>-37.2173913043478</v>
      </c>
      <c r="N184" s="190">
        <v>-95.739130434782595</v>
      </c>
      <c r="O184" s="190">
        <v>-121.304347826087</v>
      </c>
      <c r="P184" s="201">
        <v>67.391304347826093</v>
      </c>
      <c r="Q184" s="192">
        <v>-3.7819323533609902E-3</v>
      </c>
      <c r="R184" s="192">
        <v>-0.15689149560117299</v>
      </c>
      <c r="S184" s="192">
        <v>-0.153986013986014</v>
      </c>
      <c r="T184" s="192">
        <v>-9.2365755147983897E-2</v>
      </c>
      <c r="U184" s="193">
        <v>0.22874852420306999</v>
      </c>
    </row>
    <row r="185" spans="1:21" x14ac:dyDescent="0.25">
      <c r="A185" s="184">
        <v>44136</v>
      </c>
      <c r="B185" s="200">
        <v>545</v>
      </c>
      <c r="C185" s="190">
        <v>181</v>
      </c>
      <c r="D185" s="190">
        <v>572</v>
      </c>
      <c r="E185" s="190">
        <v>1178</v>
      </c>
      <c r="F185" s="201">
        <v>363</v>
      </c>
      <c r="G185" s="190">
        <v>587</v>
      </c>
      <c r="H185" s="190">
        <v>211</v>
      </c>
      <c r="I185" s="190">
        <v>560</v>
      </c>
      <c r="J185" s="190">
        <v>1175</v>
      </c>
      <c r="K185" s="201">
        <v>276</v>
      </c>
      <c r="L185" s="190">
        <v>-42</v>
      </c>
      <c r="M185" s="190">
        <v>-30</v>
      </c>
      <c r="N185" s="190">
        <v>12</v>
      </c>
      <c r="O185" s="190">
        <v>3</v>
      </c>
      <c r="P185" s="201">
        <v>87</v>
      </c>
      <c r="Q185" s="192">
        <v>-7.1550255536626903E-2</v>
      </c>
      <c r="R185" s="192">
        <v>-0.14218009478672999</v>
      </c>
      <c r="S185" s="192">
        <v>2.1428571428571401E-2</v>
      </c>
      <c r="T185" s="192">
        <v>2.5531914893616998E-3</v>
      </c>
      <c r="U185" s="193">
        <v>0.315217391304348</v>
      </c>
    </row>
    <row r="186" spans="1:21" x14ac:dyDescent="0.25">
      <c r="A186" s="184">
        <v>44166</v>
      </c>
      <c r="B186" s="200">
        <v>576</v>
      </c>
      <c r="C186" s="190">
        <v>182</v>
      </c>
      <c r="D186" s="190">
        <v>514</v>
      </c>
      <c r="E186" s="190">
        <v>1281</v>
      </c>
      <c r="F186" s="201">
        <v>375</v>
      </c>
      <c r="G186" s="190">
        <v>600.6</v>
      </c>
      <c r="H186" s="190">
        <v>214.2</v>
      </c>
      <c r="I186" s="190">
        <v>549.15</v>
      </c>
      <c r="J186" s="190">
        <v>1128.75</v>
      </c>
      <c r="K186" s="201">
        <v>288.75</v>
      </c>
      <c r="L186" s="190">
        <v>-24.6</v>
      </c>
      <c r="M186" s="190">
        <v>-32.200000000000003</v>
      </c>
      <c r="N186" s="190">
        <v>-35.15</v>
      </c>
      <c r="O186" s="190">
        <v>152.25</v>
      </c>
      <c r="P186" s="201">
        <v>86.25</v>
      </c>
      <c r="Q186" s="192">
        <v>-4.0959040959041002E-2</v>
      </c>
      <c r="R186" s="192">
        <v>-0.15032679738562099</v>
      </c>
      <c r="S186" s="192">
        <v>-6.4008012382773302E-2</v>
      </c>
      <c r="T186" s="192">
        <v>0.13488372093023299</v>
      </c>
      <c r="U186" s="193">
        <v>0.29870129870129902</v>
      </c>
    </row>
    <row r="187" spans="1:21" x14ac:dyDescent="0.25">
      <c r="A187" s="184">
        <v>44197</v>
      </c>
      <c r="B187" s="200">
        <v>490</v>
      </c>
      <c r="C187" s="190">
        <v>175</v>
      </c>
      <c r="D187" s="190">
        <v>477</v>
      </c>
      <c r="E187" s="190">
        <v>1100</v>
      </c>
      <c r="F187" s="201">
        <v>307</v>
      </c>
      <c r="G187" s="190">
        <v>521.81818181818198</v>
      </c>
      <c r="H187" s="190">
        <v>218.18181818181799</v>
      </c>
      <c r="I187" s="190">
        <v>565.45454545454504</v>
      </c>
      <c r="J187" s="190">
        <v>1224.54545454545</v>
      </c>
      <c r="K187" s="201">
        <v>223.636363636364</v>
      </c>
      <c r="L187" s="190">
        <v>-31.818181818181799</v>
      </c>
      <c r="M187" s="190">
        <v>-43.181818181818201</v>
      </c>
      <c r="N187" s="190">
        <v>-88.454545454545396</v>
      </c>
      <c r="O187" s="190">
        <v>-124.545454545455</v>
      </c>
      <c r="P187" s="201">
        <v>83.363636363636402</v>
      </c>
      <c r="Q187" s="192">
        <v>-6.09756097560974E-2</v>
      </c>
      <c r="R187" s="192">
        <v>-0.19791666666666699</v>
      </c>
      <c r="S187" s="192">
        <v>-0.156430868167202</v>
      </c>
      <c r="T187" s="192">
        <v>-0.10170749814402399</v>
      </c>
      <c r="U187" s="193">
        <v>0.37276422764227701</v>
      </c>
    </row>
    <row r="188" spans="1:21" x14ac:dyDescent="0.25">
      <c r="A188" s="184">
        <v>44228</v>
      </c>
      <c r="B188" s="200">
        <v>435</v>
      </c>
      <c r="C188" s="190">
        <v>174</v>
      </c>
      <c r="D188" s="190">
        <v>456</v>
      </c>
      <c r="E188" s="190">
        <v>1079</v>
      </c>
      <c r="F188" s="201">
        <v>422</v>
      </c>
      <c r="G188" s="190">
        <v>467</v>
      </c>
      <c r="H188" s="190">
        <v>213</v>
      </c>
      <c r="I188" s="190">
        <v>604</v>
      </c>
      <c r="J188" s="190">
        <v>1177</v>
      </c>
      <c r="K188" s="201">
        <v>256</v>
      </c>
      <c r="L188" s="190">
        <v>-32</v>
      </c>
      <c r="M188" s="190">
        <v>-39</v>
      </c>
      <c r="N188" s="190">
        <v>-148</v>
      </c>
      <c r="O188" s="190">
        <v>-98</v>
      </c>
      <c r="P188" s="201">
        <v>166</v>
      </c>
      <c r="Q188" s="192">
        <v>-6.8522483940042803E-2</v>
      </c>
      <c r="R188" s="192">
        <v>-0.183098591549296</v>
      </c>
      <c r="S188" s="192">
        <v>-0.24503311258278099</v>
      </c>
      <c r="T188" s="192">
        <v>-8.3262531860662695E-2</v>
      </c>
      <c r="U188" s="193">
        <v>0.6484375</v>
      </c>
    </row>
    <row r="189" spans="1:21" x14ac:dyDescent="0.25">
      <c r="A189" s="184">
        <v>44256</v>
      </c>
      <c r="B189" s="200">
        <v>619</v>
      </c>
      <c r="C189" s="190">
        <v>216</v>
      </c>
      <c r="D189" s="190">
        <v>554</v>
      </c>
      <c r="E189" s="190">
        <v>1275</v>
      </c>
      <c r="F189" s="201">
        <v>429</v>
      </c>
      <c r="G189" s="190">
        <v>582.66666666666697</v>
      </c>
      <c r="H189" s="190">
        <v>255.19047619047601</v>
      </c>
      <c r="I189" s="190">
        <v>670.28571428571399</v>
      </c>
      <c r="J189" s="190">
        <v>1258.42857142857</v>
      </c>
      <c r="K189" s="201">
        <v>277.09523809523802</v>
      </c>
      <c r="L189" s="190">
        <v>36.3333333333333</v>
      </c>
      <c r="M189" s="190">
        <v>-39.190476190476197</v>
      </c>
      <c r="N189" s="190">
        <v>-116.28571428571399</v>
      </c>
      <c r="O189" s="190">
        <v>16.571428571428399</v>
      </c>
      <c r="P189" s="201">
        <v>151.90476190476201</v>
      </c>
      <c r="Q189" s="192">
        <v>6.2356979405034201E-2</v>
      </c>
      <c r="R189" s="192">
        <v>-0.153573427878336</v>
      </c>
      <c r="S189" s="192">
        <v>-0.173486786018755</v>
      </c>
      <c r="T189" s="192">
        <v>1.31683505505732E-2</v>
      </c>
      <c r="U189" s="193">
        <v>0.54820415879017004</v>
      </c>
    </row>
    <row r="190" spans="1:21" x14ac:dyDescent="0.25">
      <c r="A190" s="184">
        <v>44287</v>
      </c>
      <c r="B190" s="200">
        <v>527</v>
      </c>
      <c r="C190" s="190">
        <v>193</v>
      </c>
      <c r="D190" s="190">
        <v>517</v>
      </c>
      <c r="E190" s="190">
        <v>1244</v>
      </c>
      <c r="F190" s="201">
        <v>397</v>
      </c>
      <c r="G190" s="190">
        <v>544</v>
      </c>
      <c r="H190" s="190">
        <v>221</v>
      </c>
      <c r="I190" s="190">
        <v>574</v>
      </c>
      <c r="J190" s="190">
        <v>1229</v>
      </c>
      <c r="K190" s="201">
        <v>251</v>
      </c>
      <c r="L190" s="190">
        <v>-17</v>
      </c>
      <c r="M190" s="190">
        <v>-28</v>
      </c>
      <c r="N190" s="190">
        <v>-57</v>
      </c>
      <c r="O190" s="190">
        <v>15</v>
      </c>
      <c r="P190" s="201">
        <v>146</v>
      </c>
      <c r="Q190" s="192">
        <v>-3.125E-2</v>
      </c>
      <c r="R190" s="192">
        <v>-0.12669683257918599</v>
      </c>
      <c r="S190" s="192">
        <v>-9.9303135888501703E-2</v>
      </c>
      <c r="T190" s="192">
        <v>1.2205044751830801E-2</v>
      </c>
      <c r="U190" s="193">
        <v>0.58167330677290796</v>
      </c>
    </row>
    <row r="191" spans="1:21" x14ac:dyDescent="0.25">
      <c r="A191" s="184">
        <v>44317</v>
      </c>
      <c r="B191" s="200">
        <v>552</v>
      </c>
      <c r="C191" s="190">
        <v>184</v>
      </c>
      <c r="D191" s="190">
        <v>539</v>
      </c>
      <c r="E191" s="190">
        <v>1164</v>
      </c>
      <c r="F191" s="201">
        <v>335</v>
      </c>
      <c r="G191" s="190">
        <v>494.90476190476198</v>
      </c>
      <c r="H191" s="190">
        <v>215.333333333333</v>
      </c>
      <c r="I191" s="190">
        <v>596.23809523809496</v>
      </c>
      <c r="J191" s="190">
        <v>1222.3333333333301</v>
      </c>
      <c r="K191" s="201">
        <v>204.47619047619</v>
      </c>
      <c r="L191" s="190">
        <v>57.095238095238102</v>
      </c>
      <c r="M191" s="190">
        <v>-31.3333333333333</v>
      </c>
      <c r="N191" s="190">
        <v>-57.238095238095298</v>
      </c>
      <c r="O191" s="190">
        <v>-58.3333333333333</v>
      </c>
      <c r="P191" s="201">
        <v>130.52380952381</v>
      </c>
      <c r="Q191" s="192">
        <v>0.11536611180602301</v>
      </c>
      <c r="R191" s="192">
        <v>-0.14551083591331301</v>
      </c>
      <c r="S191" s="192">
        <v>-9.5998722146793503E-2</v>
      </c>
      <c r="T191" s="192">
        <v>-4.7722934278701903E-2</v>
      </c>
      <c r="U191" s="193">
        <v>0.63833255705635805</v>
      </c>
    </row>
    <row r="192" spans="1:21" x14ac:dyDescent="0.25">
      <c r="A192" s="184">
        <v>44348</v>
      </c>
      <c r="B192" s="200">
        <v>584</v>
      </c>
      <c r="C192" s="190">
        <v>191</v>
      </c>
      <c r="D192" s="190">
        <v>578</v>
      </c>
      <c r="E192" s="190">
        <v>1197</v>
      </c>
      <c r="F192" s="201">
        <v>392</v>
      </c>
      <c r="G192" s="190">
        <v>621.5</v>
      </c>
      <c r="H192" s="190">
        <v>253</v>
      </c>
      <c r="I192" s="190">
        <v>671</v>
      </c>
      <c r="J192" s="190">
        <v>1360.7</v>
      </c>
      <c r="K192" s="201">
        <v>286</v>
      </c>
      <c r="L192" s="190">
        <v>-37.5</v>
      </c>
      <c r="M192" s="190">
        <v>-62</v>
      </c>
      <c r="N192" s="190">
        <v>-93</v>
      </c>
      <c r="O192" s="190">
        <v>-163.69999999999999</v>
      </c>
      <c r="P192" s="201">
        <v>106</v>
      </c>
      <c r="Q192" s="192">
        <v>-6.03378921962993E-2</v>
      </c>
      <c r="R192" s="192">
        <v>-0.24505928853754899</v>
      </c>
      <c r="S192" s="192">
        <v>-0.13859910581222101</v>
      </c>
      <c r="T192" s="192">
        <v>-0.12030572499448799</v>
      </c>
      <c r="U192" s="193">
        <v>0.37062937062937101</v>
      </c>
    </row>
    <row r="193" spans="1:21" x14ac:dyDescent="0.25">
      <c r="A193" s="3" t="s">
        <v>93</v>
      </c>
      <c r="B193" s="200"/>
      <c r="C193" s="190"/>
      <c r="D193" s="190"/>
      <c r="E193" s="190"/>
      <c r="F193" s="201"/>
      <c r="G193" s="190"/>
      <c r="H193" s="190"/>
      <c r="I193" s="190"/>
      <c r="J193" s="190"/>
      <c r="K193" s="201"/>
      <c r="L193" s="190"/>
      <c r="M193" s="190"/>
      <c r="N193" s="190"/>
      <c r="O193" s="190"/>
      <c r="P193" s="201"/>
      <c r="Q193" s="192"/>
      <c r="R193" s="192"/>
      <c r="S193" s="192"/>
      <c r="T193" s="192"/>
      <c r="U193" s="193"/>
    </row>
    <row r="194" spans="1:21" x14ac:dyDescent="0.25">
      <c r="A194" s="184">
        <v>43466</v>
      </c>
      <c r="B194" s="200">
        <v>487</v>
      </c>
      <c r="C194" s="190">
        <v>201</v>
      </c>
      <c r="D194" s="190">
        <v>33</v>
      </c>
      <c r="E194" s="190">
        <v>19</v>
      </c>
      <c r="F194" s="201">
        <v>305</v>
      </c>
      <c r="G194" s="190">
        <v>487</v>
      </c>
      <c r="H194" s="190">
        <v>201</v>
      </c>
      <c r="I194" s="190">
        <v>33</v>
      </c>
      <c r="J194" s="190">
        <v>19</v>
      </c>
      <c r="K194" s="201">
        <v>305</v>
      </c>
      <c r="L194" s="190">
        <v>0</v>
      </c>
      <c r="M194" s="190">
        <v>0</v>
      </c>
      <c r="N194" s="190">
        <v>0</v>
      </c>
      <c r="O194" s="190">
        <v>0</v>
      </c>
      <c r="P194" s="201">
        <v>0</v>
      </c>
      <c r="Q194" s="192">
        <v>0</v>
      </c>
      <c r="R194" s="192">
        <v>0</v>
      </c>
      <c r="S194" s="192">
        <v>0</v>
      </c>
      <c r="T194" s="192">
        <v>0</v>
      </c>
      <c r="U194" s="193">
        <v>0</v>
      </c>
    </row>
    <row r="195" spans="1:21" x14ac:dyDescent="0.25">
      <c r="A195" s="184">
        <v>43497</v>
      </c>
      <c r="B195" s="200">
        <v>416</v>
      </c>
      <c r="C195" s="190">
        <v>186</v>
      </c>
      <c r="D195" s="190">
        <v>32</v>
      </c>
      <c r="E195" s="190">
        <v>24</v>
      </c>
      <c r="F195" s="201">
        <v>271</v>
      </c>
      <c r="G195" s="190">
        <v>416</v>
      </c>
      <c r="H195" s="190">
        <v>186</v>
      </c>
      <c r="I195" s="190">
        <v>32</v>
      </c>
      <c r="J195" s="190">
        <v>24</v>
      </c>
      <c r="K195" s="201">
        <v>271</v>
      </c>
      <c r="L195" s="190">
        <v>0</v>
      </c>
      <c r="M195" s="190">
        <v>0</v>
      </c>
      <c r="N195" s="190">
        <v>0</v>
      </c>
      <c r="O195" s="190">
        <v>0</v>
      </c>
      <c r="P195" s="201">
        <v>0</v>
      </c>
      <c r="Q195" s="192">
        <v>0</v>
      </c>
      <c r="R195" s="192">
        <v>0</v>
      </c>
      <c r="S195" s="192">
        <v>0</v>
      </c>
      <c r="T195" s="192">
        <v>0</v>
      </c>
      <c r="U195" s="193">
        <v>0</v>
      </c>
    </row>
    <row r="196" spans="1:21" x14ac:dyDescent="0.25">
      <c r="A196" s="184">
        <v>43525</v>
      </c>
      <c r="B196" s="200">
        <v>494</v>
      </c>
      <c r="C196" s="190">
        <v>190</v>
      </c>
      <c r="D196" s="190">
        <v>38</v>
      </c>
      <c r="E196" s="190">
        <v>18</v>
      </c>
      <c r="F196" s="201">
        <v>290</v>
      </c>
      <c r="G196" s="190">
        <v>494</v>
      </c>
      <c r="H196" s="190">
        <v>190</v>
      </c>
      <c r="I196" s="190">
        <v>38</v>
      </c>
      <c r="J196" s="190">
        <v>18</v>
      </c>
      <c r="K196" s="201">
        <v>290</v>
      </c>
      <c r="L196" s="190">
        <v>0</v>
      </c>
      <c r="M196" s="190">
        <v>0</v>
      </c>
      <c r="N196" s="190">
        <v>0</v>
      </c>
      <c r="O196" s="190">
        <v>0</v>
      </c>
      <c r="P196" s="201">
        <v>0</v>
      </c>
      <c r="Q196" s="192">
        <v>0</v>
      </c>
      <c r="R196" s="192">
        <v>0</v>
      </c>
      <c r="S196" s="192">
        <v>0</v>
      </c>
      <c r="T196" s="192">
        <v>0</v>
      </c>
      <c r="U196" s="193">
        <v>0</v>
      </c>
    </row>
    <row r="197" spans="1:21" x14ac:dyDescent="0.25">
      <c r="A197" s="184">
        <v>43556</v>
      </c>
      <c r="B197" s="200">
        <v>508</v>
      </c>
      <c r="C197" s="190">
        <v>228</v>
      </c>
      <c r="D197" s="190">
        <v>36</v>
      </c>
      <c r="E197" s="190">
        <v>18</v>
      </c>
      <c r="F197" s="201">
        <v>310</v>
      </c>
      <c r="G197" s="190">
        <v>508</v>
      </c>
      <c r="H197" s="190">
        <v>228</v>
      </c>
      <c r="I197" s="190">
        <v>36</v>
      </c>
      <c r="J197" s="190">
        <v>18</v>
      </c>
      <c r="K197" s="201">
        <v>310</v>
      </c>
      <c r="L197" s="190">
        <v>0</v>
      </c>
      <c r="M197" s="190">
        <v>0</v>
      </c>
      <c r="N197" s="190">
        <v>0</v>
      </c>
      <c r="O197" s="190">
        <v>0</v>
      </c>
      <c r="P197" s="201">
        <v>0</v>
      </c>
      <c r="Q197" s="192">
        <v>0</v>
      </c>
      <c r="R197" s="192">
        <v>0</v>
      </c>
      <c r="S197" s="192">
        <v>0</v>
      </c>
      <c r="T197" s="192">
        <v>0</v>
      </c>
      <c r="U197" s="193">
        <v>0</v>
      </c>
    </row>
    <row r="198" spans="1:21" x14ac:dyDescent="0.25">
      <c r="A198" s="184">
        <v>43586</v>
      </c>
      <c r="B198" s="200">
        <v>580</v>
      </c>
      <c r="C198" s="190">
        <v>281</v>
      </c>
      <c r="D198" s="190">
        <v>46</v>
      </c>
      <c r="E198" s="190">
        <v>10</v>
      </c>
      <c r="F198" s="201">
        <v>308</v>
      </c>
      <c r="G198" s="190">
        <v>580</v>
      </c>
      <c r="H198" s="190">
        <v>281</v>
      </c>
      <c r="I198" s="190">
        <v>46</v>
      </c>
      <c r="J198" s="190">
        <v>10</v>
      </c>
      <c r="K198" s="201">
        <v>308</v>
      </c>
      <c r="L198" s="190">
        <v>0</v>
      </c>
      <c r="M198" s="190">
        <v>0</v>
      </c>
      <c r="N198" s="190">
        <v>0</v>
      </c>
      <c r="O198" s="190">
        <v>0</v>
      </c>
      <c r="P198" s="201">
        <v>0</v>
      </c>
      <c r="Q198" s="192">
        <v>0</v>
      </c>
      <c r="R198" s="192">
        <v>0</v>
      </c>
      <c r="S198" s="192">
        <v>0</v>
      </c>
      <c r="T198" s="192">
        <v>0</v>
      </c>
      <c r="U198" s="193">
        <v>0</v>
      </c>
    </row>
    <row r="199" spans="1:21" x14ac:dyDescent="0.25">
      <c r="A199" s="184">
        <v>43617</v>
      </c>
      <c r="B199" s="200">
        <v>536</v>
      </c>
      <c r="C199" s="190">
        <v>242</v>
      </c>
      <c r="D199" s="190">
        <v>40</v>
      </c>
      <c r="E199" s="190">
        <v>17</v>
      </c>
      <c r="F199" s="201">
        <v>318</v>
      </c>
      <c r="G199" s="190">
        <v>536</v>
      </c>
      <c r="H199" s="190">
        <v>242</v>
      </c>
      <c r="I199" s="190">
        <v>40</v>
      </c>
      <c r="J199" s="190">
        <v>17</v>
      </c>
      <c r="K199" s="201">
        <v>318</v>
      </c>
      <c r="L199" s="190">
        <v>0</v>
      </c>
      <c r="M199" s="190">
        <v>0</v>
      </c>
      <c r="N199" s="190">
        <v>0</v>
      </c>
      <c r="O199" s="190">
        <v>0</v>
      </c>
      <c r="P199" s="201">
        <v>0</v>
      </c>
      <c r="Q199" s="192">
        <v>0</v>
      </c>
      <c r="R199" s="192">
        <v>0</v>
      </c>
      <c r="S199" s="192">
        <v>0</v>
      </c>
      <c r="T199" s="192">
        <v>0</v>
      </c>
      <c r="U199" s="193">
        <v>0</v>
      </c>
    </row>
    <row r="200" spans="1:21" x14ac:dyDescent="0.25">
      <c r="A200" s="184">
        <v>43647</v>
      </c>
      <c r="B200" s="200">
        <v>628</v>
      </c>
      <c r="C200" s="190">
        <v>261</v>
      </c>
      <c r="D200" s="190">
        <v>47</v>
      </c>
      <c r="E200" s="190">
        <v>14</v>
      </c>
      <c r="F200" s="201">
        <v>397</v>
      </c>
      <c r="G200" s="190">
        <v>628</v>
      </c>
      <c r="H200" s="190">
        <v>261</v>
      </c>
      <c r="I200" s="190">
        <v>47</v>
      </c>
      <c r="J200" s="190">
        <v>14</v>
      </c>
      <c r="K200" s="201">
        <v>397</v>
      </c>
      <c r="L200" s="190">
        <v>0</v>
      </c>
      <c r="M200" s="190">
        <v>0</v>
      </c>
      <c r="N200" s="190">
        <v>0</v>
      </c>
      <c r="O200" s="190">
        <v>0</v>
      </c>
      <c r="P200" s="201">
        <v>0</v>
      </c>
      <c r="Q200" s="192">
        <v>0</v>
      </c>
      <c r="R200" s="192">
        <v>0</v>
      </c>
      <c r="S200" s="192">
        <v>0</v>
      </c>
      <c r="T200" s="192">
        <v>0</v>
      </c>
      <c r="U200" s="193">
        <v>0</v>
      </c>
    </row>
    <row r="201" spans="1:21" x14ac:dyDescent="0.25">
      <c r="A201" s="184">
        <v>43678</v>
      </c>
      <c r="B201" s="200">
        <v>680</v>
      </c>
      <c r="C201" s="190">
        <v>230</v>
      </c>
      <c r="D201" s="190">
        <v>44</v>
      </c>
      <c r="E201" s="190">
        <v>17</v>
      </c>
      <c r="F201" s="201">
        <v>384</v>
      </c>
      <c r="G201" s="190">
        <v>680</v>
      </c>
      <c r="H201" s="190">
        <v>230</v>
      </c>
      <c r="I201" s="190">
        <v>44</v>
      </c>
      <c r="J201" s="190">
        <v>17</v>
      </c>
      <c r="K201" s="201">
        <v>384</v>
      </c>
      <c r="L201" s="190">
        <v>0</v>
      </c>
      <c r="M201" s="190">
        <v>0</v>
      </c>
      <c r="N201" s="190">
        <v>0</v>
      </c>
      <c r="O201" s="190">
        <v>0</v>
      </c>
      <c r="P201" s="201">
        <v>0</v>
      </c>
      <c r="Q201" s="192">
        <v>0</v>
      </c>
      <c r="R201" s="192">
        <v>0</v>
      </c>
      <c r="S201" s="192">
        <v>0</v>
      </c>
      <c r="T201" s="192">
        <v>0</v>
      </c>
      <c r="U201" s="193">
        <v>0</v>
      </c>
    </row>
    <row r="202" spans="1:21" x14ac:dyDescent="0.25">
      <c r="A202" s="184">
        <v>43709</v>
      </c>
      <c r="B202" s="200">
        <v>618</v>
      </c>
      <c r="C202" s="190">
        <v>215</v>
      </c>
      <c r="D202" s="190">
        <v>40</v>
      </c>
      <c r="E202" s="190">
        <v>22</v>
      </c>
      <c r="F202" s="201">
        <v>389</v>
      </c>
      <c r="G202" s="190">
        <v>618</v>
      </c>
      <c r="H202" s="190">
        <v>215</v>
      </c>
      <c r="I202" s="190">
        <v>40</v>
      </c>
      <c r="J202" s="190">
        <v>22</v>
      </c>
      <c r="K202" s="201">
        <v>389</v>
      </c>
      <c r="L202" s="190">
        <v>0</v>
      </c>
      <c r="M202" s="190">
        <v>0</v>
      </c>
      <c r="N202" s="190">
        <v>0</v>
      </c>
      <c r="O202" s="190">
        <v>0</v>
      </c>
      <c r="P202" s="201">
        <v>0</v>
      </c>
      <c r="Q202" s="192">
        <v>0</v>
      </c>
      <c r="R202" s="192">
        <v>0</v>
      </c>
      <c r="S202" s="192">
        <v>0</v>
      </c>
      <c r="T202" s="192">
        <v>0</v>
      </c>
      <c r="U202" s="193">
        <v>0</v>
      </c>
    </row>
    <row r="203" spans="1:21" x14ac:dyDescent="0.25">
      <c r="A203" s="184">
        <v>43739</v>
      </c>
      <c r="B203" s="200">
        <v>644</v>
      </c>
      <c r="C203" s="190">
        <v>255</v>
      </c>
      <c r="D203" s="190">
        <v>36</v>
      </c>
      <c r="E203" s="190">
        <v>17</v>
      </c>
      <c r="F203" s="201">
        <v>405</v>
      </c>
      <c r="G203" s="190">
        <v>644</v>
      </c>
      <c r="H203" s="190">
        <v>255</v>
      </c>
      <c r="I203" s="190">
        <v>36</v>
      </c>
      <c r="J203" s="190">
        <v>17</v>
      </c>
      <c r="K203" s="201">
        <v>405</v>
      </c>
      <c r="L203" s="190">
        <v>0</v>
      </c>
      <c r="M203" s="190">
        <v>0</v>
      </c>
      <c r="N203" s="190">
        <v>0</v>
      </c>
      <c r="O203" s="190">
        <v>0</v>
      </c>
      <c r="P203" s="201">
        <v>0</v>
      </c>
      <c r="Q203" s="192">
        <v>0</v>
      </c>
      <c r="R203" s="192">
        <v>0</v>
      </c>
      <c r="S203" s="192">
        <v>0</v>
      </c>
      <c r="T203" s="192">
        <v>0</v>
      </c>
      <c r="U203" s="193">
        <v>0</v>
      </c>
    </row>
    <row r="204" spans="1:21" x14ac:dyDescent="0.25">
      <c r="A204" s="184">
        <v>43770</v>
      </c>
      <c r="B204" s="200">
        <v>560</v>
      </c>
      <c r="C204" s="190">
        <v>181</v>
      </c>
      <c r="D204" s="190">
        <v>31</v>
      </c>
      <c r="E204" s="190">
        <v>12</v>
      </c>
      <c r="F204" s="201">
        <v>348</v>
      </c>
      <c r="G204" s="190">
        <v>560</v>
      </c>
      <c r="H204" s="190">
        <v>181</v>
      </c>
      <c r="I204" s="190">
        <v>31</v>
      </c>
      <c r="J204" s="190">
        <v>12</v>
      </c>
      <c r="K204" s="201">
        <v>348</v>
      </c>
      <c r="L204" s="190">
        <v>0</v>
      </c>
      <c r="M204" s="190">
        <v>0</v>
      </c>
      <c r="N204" s="190">
        <v>0</v>
      </c>
      <c r="O204" s="190">
        <v>0</v>
      </c>
      <c r="P204" s="201">
        <v>0</v>
      </c>
      <c r="Q204" s="192">
        <v>0</v>
      </c>
      <c r="R204" s="192">
        <v>0</v>
      </c>
      <c r="S204" s="192">
        <v>0</v>
      </c>
      <c r="T204" s="192">
        <v>0</v>
      </c>
      <c r="U204" s="193">
        <v>0</v>
      </c>
    </row>
    <row r="205" spans="1:21" x14ac:dyDescent="0.25">
      <c r="A205" s="184">
        <v>43800</v>
      </c>
      <c r="B205" s="200">
        <v>471</v>
      </c>
      <c r="C205" s="190">
        <v>175</v>
      </c>
      <c r="D205" s="190">
        <v>26</v>
      </c>
      <c r="E205" s="190">
        <v>17</v>
      </c>
      <c r="F205" s="201">
        <v>336</v>
      </c>
      <c r="G205" s="190">
        <v>471</v>
      </c>
      <c r="H205" s="190">
        <v>175</v>
      </c>
      <c r="I205" s="190">
        <v>26</v>
      </c>
      <c r="J205" s="190">
        <v>17</v>
      </c>
      <c r="K205" s="201">
        <v>336</v>
      </c>
      <c r="L205" s="190">
        <v>0</v>
      </c>
      <c r="M205" s="190">
        <v>0</v>
      </c>
      <c r="N205" s="190">
        <v>0</v>
      </c>
      <c r="O205" s="190">
        <v>0</v>
      </c>
      <c r="P205" s="201">
        <v>0</v>
      </c>
      <c r="Q205" s="192">
        <v>0</v>
      </c>
      <c r="R205" s="192">
        <v>0</v>
      </c>
      <c r="S205" s="192">
        <v>0</v>
      </c>
      <c r="T205" s="192">
        <v>0</v>
      </c>
      <c r="U205" s="193">
        <v>0</v>
      </c>
    </row>
    <row r="206" spans="1:21" x14ac:dyDescent="0.25">
      <c r="A206" s="184">
        <v>43831</v>
      </c>
      <c r="B206" s="200">
        <v>488</v>
      </c>
      <c r="C206" s="190">
        <v>206</v>
      </c>
      <c r="D206" s="190">
        <v>37</v>
      </c>
      <c r="E206" s="190">
        <v>12</v>
      </c>
      <c r="F206" s="201">
        <v>314</v>
      </c>
      <c r="G206" s="190">
        <v>487</v>
      </c>
      <c r="H206" s="190">
        <v>201</v>
      </c>
      <c r="I206" s="190">
        <v>33</v>
      </c>
      <c r="J206" s="190">
        <v>19</v>
      </c>
      <c r="K206" s="201">
        <v>305</v>
      </c>
      <c r="L206" s="190">
        <v>1</v>
      </c>
      <c r="M206" s="190">
        <v>5</v>
      </c>
      <c r="N206" s="190">
        <v>4</v>
      </c>
      <c r="O206" s="190">
        <v>-7</v>
      </c>
      <c r="P206" s="201">
        <v>9</v>
      </c>
      <c r="Q206" s="192">
        <v>2.05338809034908E-3</v>
      </c>
      <c r="R206" s="192">
        <v>2.48756218905473E-2</v>
      </c>
      <c r="S206" s="192">
        <v>0.12121212121212099</v>
      </c>
      <c r="T206" s="192">
        <v>-0.36842105263157898</v>
      </c>
      <c r="U206" s="193">
        <v>2.9508196721311501E-2</v>
      </c>
    </row>
    <row r="207" spans="1:21" x14ac:dyDescent="0.25">
      <c r="A207" s="184">
        <v>43862</v>
      </c>
      <c r="B207" s="200">
        <v>467</v>
      </c>
      <c r="C207" s="190">
        <v>206</v>
      </c>
      <c r="D207" s="190">
        <v>44</v>
      </c>
      <c r="E207" s="190">
        <v>10</v>
      </c>
      <c r="F207" s="201">
        <v>261</v>
      </c>
      <c r="G207" s="190">
        <v>416</v>
      </c>
      <c r="H207" s="190">
        <v>186</v>
      </c>
      <c r="I207" s="190">
        <v>32</v>
      </c>
      <c r="J207" s="190">
        <v>24</v>
      </c>
      <c r="K207" s="201">
        <v>271</v>
      </c>
      <c r="L207" s="190">
        <v>51</v>
      </c>
      <c r="M207" s="190">
        <v>20</v>
      </c>
      <c r="N207" s="190">
        <v>12</v>
      </c>
      <c r="O207" s="190">
        <v>-14</v>
      </c>
      <c r="P207" s="201">
        <v>-10</v>
      </c>
      <c r="Q207" s="192">
        <v>0.12259615384615399</v>
      </c>
      <c r="R207" s="192">
        <v>0.10752688172043</v>
      </c>
      <c r="S207" s="192">
        <v>0.375</v>
      </c>
      <c r="T207" s="192">
        <v>-0.58333333333333304</v>
      </c>
      <c r="U207" s="193">
        <v>-3.6900369003690002E-2</v>
      </c>
    </row>
    <row r="208" spans="1:21" x14ac:dyDescent="0.25">
      <c r="A208" s="184">
        <v>43891</v>
      </c>
      <c r="B208" s="200">
        <v>543</v>
      </c>
      <c r="C208" s="190">
        <v>235</v>
      </c>
      <c r="D208" s="190">
        <v>43</v>
      </c>
      <c r="E208" s="190">
        <v>14</v>
      </c>
      <c r="F208" s="201">
        <v>279</v>
      </c>
      <c r="G208" s="190">
        <v>517.52380952380997</v>
      </c>
      <c r="H208" s="190">
        <v>199.04761904761901</v>
      </c>
      <c r="I208" s="190">
        <v>39.809523809523803</v>
      </c>
      <c r="J208" s="190">
        <v>18.8571428571429</v>
      </c>
      <c r="K208" s="201">
        <v>303.80952380952402</v>
      </c>
      <c r="L208" s="190">
        <v>25.476190476190499</v>
      </c>
      <c r="M208" s="190">
        <v>35.952380952380899</v>
      </c>
      <c r="N208" s="190">
        <v>3.1904761904761898</v>
      </c>
      <c r="O208" s="190">
        <v>-4.8571428571428603</v>
      </c>
      <c r="P208" s="201">
        <v>-24.809523809523899</v>
      </c>
      <c r="Q208" s="192">
        <v>4.92270887007729E-2</v>
      </c>
      <c r="R208" s="192">
        <v>0.18062200956937799</v>
      </c>
      <c r="S208" s="192">
        <v>8.0143540669856406E-2</v>
      </c>
      <c r="T208" s="192">
        <v>-0.25757575757575801</v>
      </c>
      <c r="U208" s="193">
        <v>-8.1661442006269694E-2</v>
      </c>
    </row>
    <row r="209" spans="1:21" x14ac:dyDescent="0.25">
      <c r="A209" s="184">
        <v>43922</v>
      </c>
      <c r="B209" s="200">
        <v>369</v>
      </c>
      <c r="C209" s="190">
        <v>168</v>
      </c>
      <c r="D209" s="190">
        <v>31</v>
      </c>
      <c r="E209" s="190">
        <v>12</v>
      </c>
      <c r="F209" s="201">
        <v>195</v>
      </c>
      <c r="G209" s="190">
        <v>508</v>
      </c>
      <c r="H209" s="190">
        <v>228</v>
      </c>
      <c r="I209" s="190">
        <v>36</v>
      </c>
      <c r="J209" s="190">
        <v>18</v>
      </c>
      <c r="K209" s="201">
        <v>310</v>
      </c>
      <c r="L209" s="190">
        <v>-139</v>
      </c>
      <c r="M209" s="190">
        <v>-60</v>
      </c>
      <c r="N209" s="190">
        <v>-5</v>
      </c>
      <c r="O209" s="190">
        <v>-6</v>
      </c>
      <c r="P209" s="201">
        <v>-115</v>
      </c>
      <c r="Q209" s="192">
        <v>-0.273622047244095</v>
      </c>
      <c r="R209" s="192">
        <v>-0.26315789473684198</v>
      </c>
      <c r="S209" s="192">
        <v>-0.13888888888888901</v>
      </c>
      <c r="T209" s="192">
        <v>-0.33333333333333298</v>
      </c>
      <c r="U209" s="193">
        <v>-0.37096774193548399</v>
      </c>
    </row>
    <row r="210" spans="1:21" x14ac:dyDescent="0.25">
      <c r="A210" s="184">
        <v>43952</v>
      </c>
      <c r="B210" s="200">
        <v>256</v>
      </c>
      <c r="C210" s="190">
        <v>155</v>
      </c>
      <c r="D210" s="190">
        <v>28</v>
      </c>
      <c r="E210" s="190">
        <v>8</v>
      </c>
      <c r="F210" s="201">
        <v>167</v>
      </c>
      <c r="G210" s="190">
        <v>524.76190476190504</v>
      </c>
      <c r="H210" s="190">
        <v>254.23809523809501</v>
      </c>
      <c r="I210" s="190">
        <v>41.619047619047599</v>
      </c>
      <c r="J210" s="190">
        <v>9.0476190476190492</v>
      </c>
      <c r="K210" s="201">
        <v>278.66666666666703</v>
      </c>
      <c r="L210" s="190">
        <v>-268.76190476190499</v>
      </c>
      <c r="M210" s="190">
        <v>-99.238095238095198</v>
      </c>
      <c r="N210" s="190">
        <v>-13.619047619047601</v>
      </c>
      <c r="O210" s="190">
        <v>-1.0476190476190499</v>
      </c>
      <c r="P210" s="201">
        <v>-111.666666666667</v>
      </c>
      <c r="Q210" s="192">
        <v>-0.51215970961887503</v>
      </c>
      <c r="R210" s="192">
        <v>-0.39033526877692498</v>
      </c>
      <c r="S210" s="192">
        <v>-0.32723112128146498</v>
      </c>
      <c r="T210" s="192">
        <v>-0.115789473684211</v>
      </c>
      <c r="U210" s="193">
        <v>-0.40071770334928197</v>
      </c>
    </row>
    <row r="211" spans="1:21" x14ac:dyDescent="0.25">
      <c r="A211" s="184">
        <v>43983</v>
      </c>
      <c r="B211" s="200">
        <v>359</v>
      </c>
      <c r="C211" s="190">
        <v>204</v>
      </c>
      <c r="D211" s="190">
        <v>40</v>
      </c>
      <c r="E211" s="190">
        <v>15</v>
      </c>
      <c r="F211" s="201">
        <v>187</v>
      </c>
      <c r="G211" s="190">
        <v>589.6</v>
      </c>
      <c r="H211" s="190">
        <v>266.2</v>
      </c>
      <c r="I211" s="190">
        <v>44</v>
      </c>
      <c r="J211" s="190">
        <v>18.7</v>
      </c>
      <c r="K211" s="201">
        <v>349.8</v>
      </c>
      <c r="L211" s="190">
        <v>-230.6</v>
      </c>
      <c r="M211" s="190">
        <v>-62.2</v>
      </c>
      <c r="N211" s="190">
        <v>-4</v>
      </c>
      <c r="O211" s="190">
        <v>-3.7</v>
      </c>
      <c r="P211" s="201">
        <v>-162.80000000000001</v>
      </c>
      <c r="Q211" s="192">
        <v>-0.39111261872455899</v>
      </c>
      <c r="R211" s="192">
        <v>-0.233658903080391</v>
      </c>
      <c r="S211" s="192">
        <v>-9.0909090909090898E-2</v>
      </c>
      <c r="T211" s="192">
        <v>-0.19786096256684499</v>
      </c>
      <c r="U211" s="193">
        <v>-0.46540880503144699</v>
      </c>
    </row>
    <row r="212" spans="1:21" x14ac:dyDescent="0.25">
      <c r="A212" s="184">
        <v>44013</v>
      </c>
      <c r="B212" s="200">
        <v>418</v>
      </c>
      <c r="C212" s="190">
        <v>249</v>
      </c>
      <c r="D212" s="190">
        <v>33</v>
      </c>
      <c r="E212" s="190">
        <v>24</v>
      </c>
      <c r="F212" s="201">
        <v>275</v>
      </c>
      <c r="G212" s="190">
        <v>628</v>
      </c>
      <c r="H212" s="190">
        <v>261</v>
      </c>
      <c r="I212" s="190">
        <v>47</v>
      </c>
      <c r="J212" s="190">
        <v>14</v>
      </c>
      <c r="K212" s="201">
        <v>397</v>
      </c>
      <c r="L212" s="190">
        <v>-210</v>
      </c>
      <c r="M212" s="190">
        <v>-12</v>
      </c>
      <c r="N212" s="190">
        <v>-14</v>
      </c>
      <c r="O212" s="190">
        <v>10</v>
      </c>
      <c r="P212" s="201">
        <v>-122</v>
      </c>
      <c r="Q212" s="192">
        <v>-0.33439490445859898</v>
      </c>
      <c r="R212" s="192">
        <v>-4.5977011494252901E-2</v>
      </c>
      <c r="S212" s="192">
        <v>-0.29787234042553201</v>
      </c>
      <c r="T212" s="192">
        <v>0.71428571428571397</v>
      </c>
      <c r="U212" s="193">
        <v>-0.30730478589420701</v>
      </c>
    </row>
    <row r="213" spans="1:21" x14ac:dyDescent="0.25">
      <c r="A213" s="184">
        <v>44044</v>
      </c>
      <c r="B213" s="200">
        <v>369</v>
      </c>
      <c r="C213" s="190">
        <v>195</v>
      </c>
      <c r="D213" s="190">
        <v>36</v>
      </c>
      <c r="E213" s="190">
        <v>28</v>
      </c>
      <c r="F213" s="201">
        <v>276</v>
      </c>
      <c r="G213" s="190">
        <v>647.61904761904805</v>
      </c>
      <c r="H213" s="190">
        <v>219.04761904761901</v>
      </c>
      <c r="I213" s="190">
        <v>41.904761904761898</v>
      </c>
      <c r="J213" s="190">
        <v>16.1904761904762</v>
      </c>
      <c r="K213" s="201">
        <v>365.71428571428601</v>
      </c>
      <c r="L213" s="190">
        <v>-278.61904761904799</v>
      </c>
      <c r="M213" s="190">
        <v>-24.047619047619001</v>
      </c>
      <c r="N213" s="190">
        <v>-5.9047619047619104</v>
      </c>
      <c r="O213" s="190">
        <v>11.8095238095238</v>
      </c>
      <c r="P213" s="201">
        <v>-89.714285714285694</v>
      </c>
      <c r="Q213" s="192">
        <v>-0.43022058823529402</v>
      </c>
      <c r="R213" s="192">
        <v>-0.109782608695652</v>
      </c>
      <c r="S213" s="192">
        <v>-0.14090909090909101</v>
      </c>
      <c r="T213" s="192">
        <v>0.72941176470588198</v>
      </c>
      <c r="U213" s="193">
        <v>-0.24531249999999999</v>
      </c>
    </row>
    <row r="214" spans="1:21" x14ac:dyDescent="0.25">
      <c r="A214" s="184">
        <v>44075</v>
      </c>
      <c r="B214" s="200">
        <v>475</v>
      </c>
      <c r="C214" s="190">
        <v>260</v>
      </c>
      <c r="D214" s="190">
        <v>40</v>
      </c>
      <c r="E214" s="190">
        <v>14</v>
      </c>
      <c r="F214" s="201">
        <v>353</v>
      </c>
      <c r="G214" s="190">
        <v>647.42857142857099</v>
      </c>
      <c r="H214" s="190">
        <v>225.23809523809501</v>
      </c>
      <c r="I214" s="190">
        <v>41.904761904761898</v>
      </c>
      <c r="J214" s="190">
        <v>23.047619047619001</v>
      </c>
      <c r="K214" s="201">
        <v>407.52380952380997</v>
      </c>
      <c r="L214" s="190">
        <v>-172.42857142857099</v>
      </c>
      <c r="M214" s="190">
        <v>34.761904761904802</v>
      </c>
      <c r="N214" s="190">
        <v>-1.90476190476191</v>
      </c>
      <c r="O214" s="190">
        <v>-9.0476190476190492</v>
      </c>
      <c r="P214" s="201">
        <v>-54.523809523809497</v>
      </c>
      <c r="Q214" s="192">
        <v>-0.26632833186231197</v>
      </c>
      <c r="R214" s="192">
        <v>0.15433403805496801</v>
      </c>
      <c r="S214" s="192">
        <v>-4.5454545454545497E-2</v>
      </c>
      <c r="T214" s="192">
        <v>-0.39256198347107402</v>
      </c>
      <c r="U214" s="193">
        <v>-0.13379294227623301</v>
      </c>
    </row>
    <row r="215" spans="1:21" x14ac:dyDescent="0.25">
      <c r="A215" s="184">
        <v>44105</v>
      </c>
      <c r="B215" s="200">
        <v>493</v>
      </c>
      <c r="C215" s="190">
        <v>253</v>
      </c>
      <c r="D215" s="190">
        <v>33</v>
      </c>
      <c r="E215" s="190">
        <v>18</v>
      </c>
      <c r="F215" s="201">
        <v>329</v>
      </c>
      <c r="G215" s="190">
        <v>616</v>
      </c>
      <c r="H215" s="190">
        <v>243.91304347826099</v>
      </c>
      <c r="I215" s="190">
        <v>34.434782608695699</v>
      </c>
      <c r="J215" s="190">
        <v>16.260869565217401</v>
      </c>
      <c r="K215" s="201">
        <v>387.39130434782601</v>
      </c>
      <c r="L215" s="190">
        <v>-123</v>
      </c>
      <c r="M215" s="190">
        <v>9.0869565217391308</v>
      </c>
      <c r="N215" s="190">
        <v>-1.4347826086956601</v>
      </c>
      <c r="O215" s="190">
        <v>1.73913043478261</v>
      </c>
      <c r="P215" s="201">
        <v>-58.3913043478261</v>
      </c>
      <c r="Q215" s="192">
        <v>-0.19967532467532501</v>
      </c>
      <c r="R215" s="192">
        <v>3.7254901960784299E-2</v>
      </c>
      <c r="S215" s="192">
        <v>-4.1666666666666803E-2</v>
      </c>
      <c r="T215" s="192">
        <v>0.10695187165775399</v>
      </c>
      <c r="U215" s="193">
        <v>-0.15072951739618401</v>
      </c>
    </row>
    <row r="216" spans="1:21" x14ac:dyDescent="0.25">
      <c r="A216" s="184">
        <v>44136</v>
      </c>
      <c r="B216" s="200">
        <v>466</v>
      </c>
      <c r="C216" s="190">
        <v>227</v>
      </c>
      <c r="D216" s="190">
        <v>32</v>
      </c>
      <c r="E216" s="190">
        <v>18</v>
      </c>
      <c r="F216" s="201">
        <v>283</v>
      </c>
      <c r="G216" s="190">
        <v>560</v>
      </c>
      <c r="H216" s="190">
        <v>181</v>
      </c>
      <c r="I216" s="190">
        <v>31</v>
      </c>
      <c r="J216" s="190">
        <v>12</v>
      </c>
      <c r="K216" s="201">
        <v>348</v>
      </c>
      <c r="L216" s="190">
        <v>-94</v>
      </c>
      <c r="M216" s="190">
        <v>46</v>
      </c>
      <c r="N216" s="190">
        <v>1</v>
      </c>
      <c r="O216" s="190">
        <v>6</v>
      </c>
      <c r="P216" s="201">
        <v>-65</v>
      </c>
      <c r="Q216" s="192">
        <v>-0.16785714285714301</v>
      </c>
      <c r="R216" s="192">
        <v>0.25414364640884002</v>
      </c>
      <c r="S216" s="192">
        <v>3.2258064516128997E-2</v>
      </c>
      <c r="T216" s="192">
        <v>0.5</v>
      </c>
      <c r="U216" s="193">
        <v>-0.18678160919540199</v>
      </c>
    </row>
    <row r="217" spans="1:21" x14ac:dyDescent="0.25">
      <c r="A217" s="184">
        <v>44166</v>
      </c>
      <c r="B217" s="200">
        <v>443</v>
      </c>
      <c r="C217" s="190">
        <v>220</v>
      </c>
      <c r="D217" s="190">
        <v>37</v>
      </c>
      <c r="E217" s="190">
        <v>10</v>
      </c>
      <c r="F217" s="201">
        <v>293</v>
      </c>
      <c r="G217" s="190">
        <v>494.55</v>
      </c>
      <c r="H217" s="190">
        <v>183.75</v>
      </c>
      <c r="I217" s="190">
        <v>27.3</v>
      </c>
      <c r="J217" s="190">
        <v>17.850000000000001</v>
      </c>
      <c r="K217" s="201">
        <v>352.8</v>
      </c>
      <c r="L217" s="190">
        <v>-51.55</v>
      </c>
      <c r="M217" s="190">
        <v>36.25</v>
      </c>
      <c r="N217" s="190">
        <v>9.6999999999999993</v>
      </c>
      <c r="O217" s="190">
        <v>-7.85</v>
      </c>
      <c r="P217" s="201">
        <v>-59.8</v>
      </c>
      <c r="Q217" s="192">
        <v>-0.10423617429986901</v>
      </c>
      <c r="R217" s="192">
        <v>0.19727891156462601</v>
      </c>
      <c r="S217" s="192">
        <v>0.35531135531135499</v>
      </c>
      <c r="T217" s="192">
        <v>-0.43977591036414598</v>
      </c>
      <c r="U217" s="193">
        <v>-0.169501133786848</v>
      </c>
    </row>
    <row r="218" spans="1:21" x14ac:dyDescent="0.25">
      <c r="A218" s="184">
        <v>44197</v>
      </c>
      <c r="B218" s="200">
        <v>414</v>
      </c>
      <c r="C218" s="190">
        <v>207</v>
      </c>
      <c r="D218" s="190">
        <v>28</v>
      </c>
      <c r="E218" s="190">
        <v>11</v>
      </c>
      <c r="F218" s="201">
        <v>265</v>
      </c>
      <c r="G218" s="190">
        <v>442.72727272727298</v>
      </c>
      <c r="H218" s="190">
        <v>182.727272727273</v>
      </c>
      <c r="I218" s="190">
        <v>30</v>
      </c>
      <c r="J218" s="190">
        <v>17.272727272727298</v>
      </c>
      <c r="K218" s="201">
        <v>277.27272727272702</v>
      </c>
      <c r="L218" s="190">
        <v>-28.727272727272702</v>
      </c>
      <c r="M218" s="190">
        <v>24.272727272727298</v>
      </c>
      <c r="N218" s="190">
        <v>-2</v>
      </c>
      <c r="O218" s="190">
        <v>-6.2727272727272698</v>
      </c>
      <c r="P218" s="201">
        <v>-12.2727272727273</v>
      </c>
      <c r="Q218" s="192">
        <v>-6.4887063655030705E-2</v>
      </c>
      <c r="R218" s="192">
        <v>0.13283582089552201</v>
      </c>
      <c r="S218" s="192">
        <v>-6.6666666666666693E-2</v>
      </c>
      <c r="T218" s="192">
        <v>-0.36315789473684201</v>
      </c>
      <c r="U218" s="193">
        <v>-4.42622950819671E-2</v>
      </c>
    </row>
    <row r="219" spans="1:21" x14ac:dyDescent="0.25">
      <c r="A219" s="184">
        <v>44228</v>
      </c>
      <c r="B219" s="200">
        <v>381</v>
      </c>
      <c r="C219" s="190">
        <v>185</v>
      </c>
      <c r="D219" s="190">
        <v>29</v>
      </c>
      <c r="E219" s="190">
        <v>18</v>
      </c>
      <c r="F219" s="201">
        <v>229</v>
      </c>
      <c r="G219" s="190">
        <v>416</v>
      </c>
      <c r="H219" s="190">
        <v>186</v>
      </c>
      <c r="I219" s="190">
        <v>32</v>
      </c>
      <c r="J219" s="190">
        <v>24</v>
      </c>
      <c r="K219" s="201">
        <v>271</v>
      </c>
      <c r="L219" s="190">
        <v>-35</v>
      </c>
      <c r="M219" s="190">
        <v>-1</v>
      </c>
      <c r="N219" s="190">
        <v>-3</v>
      </c>
      <c r="O219" s="190">
        <v>-6</v>
      </c>
      <c r="P219" s="201">
        <v>-42</v>
      </c>
      <c r="Q219" s="192">
        <v>-8.4134615384615405E-2</v>
      </c>
      <c r="R219" s="192">
        <v>-5.3763440860215101E-3</v>
      </c>
      <c r="S219" s="192">
        <v>-9.375E-2</v>
      </c>
      <c r="T219" s="192">
        <v>-0.25</v>
      </c>
      <c r="U219" s="193">
        <v>-0.154981549815498</v>
      </c>
    </row>
    <row r="220" spans="1:21" x14ac:dyDescent="0.25">
      <c r="A220" s="184">
        <v>44256</v>
      </c>
      <c r="B220" s="200">
        <v>502</v>
      </c>
      <c r="C220" s="190">
        <v>263</v>
      </c>
      <c r="D220" s="190">
        <v>46</v>
      </c>
      <c r="E220" s="190">
        <v>16</v>
      </c>
      <c r="F220" s="201">
        <v>290</v>
      </c>
      <c r="G220" s="190">
        <v>541.04761904761904</v>
      </c>
      <c r="H220" s="190">
        <v>208.09523809523799</v>
      </c>
      <c r="I220" s="190">
        <v>41.619047619047599</v>
      </c>
      <c r="J220" s="190">
        <v>19.714285714285701</v>
      </c>
      <c r="K220" s="201">
        <v>317.61904761904799</v>
      </c>
      <c r="L220" s="190">
        <v>-39.0476190476192</v>
      </c>
      <c r="M220" s="190">
        <v>54.904761904761898</v>
      </c>
      <c r="N220" s="190">
        <v>4.3809523809523796</v>
      </c>
      <c r="O220" s="190">
        <v>-3.7142857142857202</v>
      </c>
      <c r="P220" s="201">
        <v>-27.619047619047599</v>
      </c>
      <c r="Q220" s="192">
        <v>-7.2170392536525393E-2</v>
      </c>
      <c r="R220" s="192">
        <v>0.26384439359267697</v>
      </c>
      <c r="S220" s="192">
        <v>0.105263157894737</v>
      </c>
      <c r="T220" s="192">
        <v>-0.188405797101449</v>
      </c>
      <c r="U220" s="193">
        <v>-8.6956521739130502E-2</v>
      </c>
    </row>
    <row r="221" spans="1:21" x14ac:dyDescent="0.25">
      <c r="A221" s="184">
        <v>44287</v>
      </c>
      <c r="B221" s="200">
        <v>491</v>
      </c>
      <c r="C221" s="190">
        <v>290</v>
      </c>
      <c r="D221" s="190">
        <v>31</v>
      </c>
      <c r="E221" s="190">
        <v>18</v>
      </c>
      <c r="F221" s="201">
        <v>296</v>
      </c>
      <c r="G221" s="190">
        <v>508</v>
      </c>
      <c r="H221" s="190">
        <v>228</v>
      </c>
      <c r="I221" s="190">
        <v>36</v>
      </c>
      <c r="J221" s="190">
        <v>18</v>
      </c>
      <c r="K221" s="201">
        <v>310</v>
      </c>
      <c r="L221" s="190">
        <v>-17</v>
      </c>
      <c r="M221" s="190">
        <v>62</v>
      </c>
      <c r="N221" s="190">
        <v>-5</v>
      </c>
      <c r="O221" s="190">
        <v>0</v>
      </c>
      <c r="P221" s="201">
        <v>-14</v>
      </c>
      <c r="Q221" s="192">
        <v>-3.3464566929133903E-2</v>
      </c>
      <c r="R221" s="192">
        <v>0.27192982456140402</v>
      </c>
      <c r="S221" s="192">
        <v>-0.13888888888888901</v>
      </c>
      <c r="T221" s="192">
        <v>0</v>
      </c>
      <c r="U221" s="193">
        <v>-4.5161290322580601E-2</v>
      </c>
    </row>
    <row r="222" spans="1:21" x14ac:dyDescent="0.25">
      <c r="A222" s="184">
        <v>44317</v>
      </c>
      <c r="B222" s="200">
        <v>473</v>
      </c>
      <c r="C222" s="190">
        <v>261</v>
      </c>
      <c r="D222" s="190">
        <v>21</v>
      </c>
      <c r="E222" s="190">
        <v>14</v>
      </c>
      <c r="F222" s="201">
        <v>254</v>
      </c>
      <c r="G222" s="190">
        <v>524.76190476190504</v>
      </c>
      <c r="H222" s="190">
        <v>254.23809523809501</v>
      </c>
      <c r="I222" s="190">
        <v>41.619047619047599</v>
      </c>
      <c r="J222" s="190">
        <v>9.0476190476190492</v>
      </c>
      <c r="K222" s="201">
        <v>278.66666666666703</v>
      </c>
      <c r="L222" s="190">
        <v>-51.761904761904802</v>
      </c>
      <c r="M222" s="190">
        <v>6.7619047619047601</v>
      </c>
      <c r="N222" s="190">
        <v>-20.619047619047599</v>
      </c>
      <c r="O222" s="190">
        <v>4.9523809523809499</v>
      </c>
      <c r="P222" s="201">
        <v>-24.6666666666667</v>
      </c>
      <c r="Q222" s="192">
        <v>-9.8638838475499202E-2</v>
      </c>
      <c r="R222" s="192">
        <v>2.65967409627271E-2</v>
      </c>
      <c r="S222" s="192">
        <v>-0.49542334096109802</v>
      </c>
      <c r="T222" s="192">
        <v>0.54736842105263195</v>
      </c>
      <c r="U222" s="193">
        <v>-8.8516746411483299E-2</v>
      </c>
    </row>
    <row r="223" spans="1:21" x14ac:dyDescent="0.25">
      <c r="A223" s="184">
        <v>44348</v>
      </c>
      <c r="B223" s="200">
        <v>535</v>
      </c>
      <c r="C223" s="190">
        <v>282</v>
      </c>
      <c r="D223" s="190">
        <v>17</v>
      </c>
      <c r="E223" s="190">
        <v>14</v>
      </c>
      <c r="F223" s="201">
        <v>326</v>
      </c>
      <c r="G223" s="190">
        <v>589.6</v>
      </c>
      <c r="H223" s="190">
        <v>266.2</v>
      </c>
      <c r="I223" s="190">
        <v>44</v>
      </c>
      <c r="J223" s="190">
        <v>18.7</v>
      </c>
      <c r="K223" s="201">
        <v>349.8</v>
      </c>
      <c r="L223" s="190">
        <v>-54.6</v>
      </c>
      <c r="M223" s="190">
        <v>15.8</v>
      </c>
      <c r="N223" s="190">
        <v>-27</v>
      </c>
      <c r="O223" s="190">
        <v>-4.7</v>
      </c>
      <c r="P223" s="201">
        <v>-23.8</v>
      </c>
      <c r="Q223" s="192">
        <v>-9.2605156037991895E-2</v>
      </c>
      <c r="R223" s="192">
        <v>5.9353869271224498E-2</v>
      </c>
      <c r="S223" s="192">
        <v>-0.61363636363636398</v>
      </c>
      <c r="T223" s="192">
        <v>-0.25133689839572199</v>
      </c>
      <c r="U223" s="193">
        <v>-6.8038879359634097E-2</v>
      </c>
    </row>
    <row r="224" spans="1:21" x14ac:dyDescent="0.25">
      <c r="A224" s="3" t="s">
        <v>94</v>
      </c>
      <c r="B224" s="200"/>
      <c r="C224" s="190"/>
      <c r="D224" s="190"/>
      <c r="E224" s="190"/>
      <c r="F224" s="201"/>
      <c r="G224" s="190"/>
      <c r="H224" s="190"/>
      <c r="I224" s="190"/>
      <c r="J224" s="190"/>
      <c r="K224" s="201"/>
      <c r="L224" s="190"/>
      <c r="M224" s="190"/>
      <c r="N224" s="190"/>
      <c r="O224" s="190"/>
      <c r="P224" s="201"/>
      <c r="Q224" s="192"/>
      <c r="R224" s="192"/>
      <c r="S224" s="192"/>
      <c r="T224" s="192"/>
      <c r="U224" s="193"/>
    </row>
    <row r="225" spans="1:21" x14ac:dyDescent="0.25">
      <c r="A225" s="184">
        <v>43466</v>
      </c>
      <c r="B225" s="200">
        <v>61</v>
      </c>
      <c r="C225" s="190">
        <v>157</v>
      </c>
      <c r="D225" s="190">
        <v>256</v>
      </c>
      <c r="E225" s="190">
        <v>341</v>
      </c>
      <c r="F225" s="201">
        <v>278</v>
      </c>
      <c r="G225" s="190">
        <v>61</v>
      </c>
      <c r="H225" s="190">
        <v>157</v>
      </c>
      <c r="I225" s="190">
        <v>256</v>
      </c>
      <c r="J225" s="190">
        <v>341</v>
      </c>
      <c r="K225" s="201">
        <v>278</v>
      </c>
      <c r="L225" s="190">
        <v>0</v>
      </c>
      <c r="M225" s="190">
        <v>0</v>
      </c>
      <c r="N225" s="190">
        <v>0</v>
      </c>
      <c r="O225" s="190">
        <v>0</v>
      </c>
      <c r="P225" s="201">
        <v>0</v>
      </c>
      <c r="Q225" s="192">
        <v>0</v>
      </c>
      <c r="R225" s="192">
        <v>0</v>
      </c>
      <c r="S225" s="192">
        <v>0</v>
      </c>
      <c r="T225" s="192">
        <v>0</v>
      </c>
      <c r="U225" s="193">
        <v>0</v>
      </c>
    </row>
    <row r="226" spans="1:21" x14ac:dyDescent="0.25">
      <c r="A226" s="184">
        <v>43497</v>
      </c>
      <c r="B226" s="200">
        <v>58</v>
      </c>
      <c r="C226" s="190">
        <v>125</v>
      </c>
      <c r="D226" s="190">
        <v>201</v>
      </c>
      <c r="E226" s="190">
        <v>234</v>
      </c>
      <c r="F226" s="201">
        <v>240</v>
      </c>
      <c r="G226" s="190">
        <v>58</v>
      </c>
      <c r="H226" s="190">
        <v>125</v>
      </c>
      <c r="I226" s="190">
        <v>201</v>
      </c>
      <c r="J226" s="190">
        <v>234</v>
      </c>
      <c r="K226" s="201">
        <v>240</v>
      </c>
      <c r="L226" s="190">
        <v>0</v>
      </c>
      <c r="M226" s="190">
        <v>0</v>
      </c>
      <c r="N226" s="190">
        <v>0</v>
      </c>
      <c r="O226" s="190">
        <v>0</v>
      </c>
      <c r="P226" s="201">
        <v>0</v>
      </c>
      <c r="Q226" s="192">
        <v>0</v>
      </c>
      <c r="R226" s="192">
        <v>0</v>
      </c>
      <c r="S226" s="192">
        <v>0</v>
      </c>
      <c r="T226" s="192">
        <v>0</v>
      </c>
      <c r="U226" s="193">
        <v>0</v>
      </c>
    </row>
    <row r="227" spans="1:21" x14ac:dyDescent="0.25">
      <c r="A227" s="184">
        <v>43525</v>
      </c>
      <c r="B227" s="200">
        <v>68</v>
      </c>
      <c r="C227" s="190">
        <v>168</v>
      </c>
      <c r="D227" s="190">
        <v>221</v>
      </c>
      <c r="E227" s="190">
        <v>309</v>
      </c>
      <c r="F227" s="201">
        <v>294</v>
      </c>
      <c r="G227" s="190">
        <v>68</v>
      </c>
      <c r="H227" s="190">
        <v>168</v>
      </c>
      <c r="I227" s="190">
        <v>221</v>
      </c>
      <c r="J227" s="190">
        <v>309</v>
      </c>
      <c r="K227" s="201">
        <v>294</v>
      </c>
      <c r="L227" s="190">
        <v>0</v>
      </c>
      <c r="M227" s="190">
        <v>0</v>
      </c>
      <c r="N227" s="190">
        <v>0</v>
      </c>
      <c r="O227" s="190">
        <v>0</v>
      </c>
      <c r="P227" s="201">
        <v>0</v>
      </c>
      <c r="Q227" s="192">
        <v>0</v>
      </c>
      <c r="R227" s="192">
        <v>0</v>
      </c>
      <c r="S227" s="192">
        <v>0</v>
      </c>
      <c r="T227" s="192">
        <v>0</v>
      </c>
      <c r="U227" s="193">
        <v>0</v>
      </c>
    </row>
    <row r="228" spans="1:21" x14ac:dyDescent="0.25">
      <c r="A228" s="184">
        <v>43556</v>
      </c>
      <c r="B228" s="200">
        <v>60</v>
      </c>
      <c r="C228" s="190">
        <v>171</v>
      </c>
      <c r="D228" s="190">
        <v>219</v>
      </c>
      <c r="E228" s="190">
        <v>302</v>
      </c>
      <c r="F228" s="201">
        <v>232</v>
      </c>
      <c r="G228" s="190">
        <v>60</v>
      </c>
      <c r="H228" s="190">
        <v>171</v>
      </c>
      <c r="I228" s="190">
        <v>219</v>
      </c>
      <c r="J228" s="190">
        <v>302</v>
      </c>
      <c r="K228" s="201">
        <v>232</v>
      </c>
      <c r="L228" s="190">
        <v>0</v>
      </c>
      <c r="M228" s="190">
        <v>0</v>
      </c>
      <c r="N228" s="190">
        <v>0</v>
      </c>
      <c r="O228" s="190">
        <v>0</v>
      </c>
      <c r="P228" s="201">
        <v>0</v>
      </c>
      <c r="Q228" s="192">
        <v>0</v>
      </c>
      <c r="R228" s="192">
        <v>0</v>
      </c>
      <c r="S228" s="192">
        <v>0</v>
      </c>
      <c r="T228" s="192">
        <v>0</v>
      </c>
      <c r="U228" s="193">
        <v>0</v>
      </c>
    </row>
    <row r="229" spans="1:21" x14ac:dyDescent="0.25">
      <c r="A229" s="184">
        <v>43586</v>
      </c>
      <c r="B229" s="200">
        <v>53</v>
      </c>
      <c r="C229" s="190">
        <v>151</v>
      </c>
      <c r="D229" s="190">
        <v>218</v>
      </c>
      <c r="E229" s="190">
        <v>315</v>
      </c>
      <c r="F229" s="201">
        <v>304</v>
      </c>
      <c r="G229" s="190">
        <v>53</v>
      </c>
      <c r="H229" s="190">
        <v>151</v>
      </c>
      <c r="I229" s="190">
        <v>218</v>
      </c>
      <c r="J229" s="190">
        <v>315</v>
      </c>
      <c r="K229" s="201">
        <v>304</v>
      </c>
      <c r="L229" s="190">
        <v>0</v>
      </c>
      <c r="M229" s="190">
        <v>0</v>
      </c>
      <c r="N229" s="190">
        <v>0</v>
      </c>
      <c r="O229" s="190">
        <v>0</v>
      </c>
      <c r="P229" s="201">
        <v>0</v>
      </c>
      <c r="Q229" s="192">
        <v>0</v>
      </c>
      <c r="R229" s="192">
        <v>0</v>
      </c>
      <c r="S229" s="192">
        <v>0</v>
      </c>
      <c r="T229" s="192">
        <v>0</v>
      </c>
      <c r="U229" s="193">
        <v>0</v>
      </c>
    </row>
    <row r="230" spans="1:21" x14ac:dyDescent="0.25">
      <c r="A230" s="184">
        <v>43617</v>
      </c>
      <c r="B230" s="200">
        <v>51</v>
      </c>
      <c r="C230" s="190">
        <v>162</v>
      </c>
      <c r="D230" s="190">
        <v>162</v>
      </c>
      <c r="E230" s="190">
        <v>303</v>
      </c>
      <c r="F230" s="201">
        <v>297</v>
      </c>
      <c r="G230" s="190">
        <v>51</v>
      </c>
      <c r="H230" s="190">
        <v>162</v>
      </c>
      <c r="I230" s="190">
        <v>162</v>
      </c>
      <c r="J230" s="190">
        <v>303</v>
      </c>
      <c r="K230" s="201">
        <v>297</v>
      </c>
      <c r="L230" s="190">
        <v>0</v>
      </c>
      <c r="M230" s="190">
        <v>0</v>
      </c>
      <c r="N230" s="190">
        <v>0</v>
      </c>
      <c r="O230" s="190">
        <v>0</v>
      </c>
      <c r="P230" s="201">
        <v>0</v>
      </c>
      <c r="Q230" s="192">
        <v>0</v>
      </c>
      <c r="R230" s="192">
        <v>0</v>
      </c>
      <c r="S230" s="192">
        <v>0</v>
      </c>
      <c r="T230" s="192">
        <v>0</v>
      </c>
      <c r="U230" s="193">
        <v>0</v>
      </c>
    </row>
    <row r="231" spans="1:21" x14ac:dyDescent="0.25">
      <c r="A231" s="184">
        <v>43647</v>
      </c>
      <c r="B231" s="200">
        <v>60</v>
      </c>
      <c r="C231" s="190">
        <v>165</v>
      </c>
      <c r="D231" s="190">
        <v>200</v>
      </c>
      <c r="E231" s="190">
        <v>330</v>
      </c>
      <c r="F231" s="201">
        <v>299</v>
      </c>
      <c r="G231" s="190">
        <v>60</v>
      </c>
      <c r="H231" s="190">
        <v>165</v>
      </c>
      <c r="I231" s="190">
        <v>200</v>
      </c>
      <c r="J231" s="190">
        <v>330</v>
      </c>
      <c r="K231" s="201">
        <v>299</v>
      </c>
      <c r="L231" s="190">
        <v>0</v>
      </c>
      <c r="M231" s="190">
        <v>0</v>
      </c>
      <c r="N231" s="190">
        <v>0</v>
      </c>
      <c r="O231" s="190">
        <v>0</v>
      </c>
      <c r="P231" s="201">
        <v>0</v>
      </c>
      <c r="Q231" s="192">
        <v>0</v>
      </c>
      <c r="R231" s="192">
        <v>0</v>
      </c>
      <c r="S231" s="192">
        <v>0</v>
      </c>
      <c r="T231" s="192">
        <v>0</v>
      </c>
      <c r="U231" s="193">
        <v>0</v>
      </c>
    </row>
    <row r="232" spans="1:21" x14ac:dyDescent="0.25">
      <c r="A232" s="184">
        <v>43678</v>
      </c>
      <c r="B232" s="200">
        <v>51</v>
      </c>
      <c r="C232" s="190">
        <v>154</v>
      </c>
      <c r="D232" s="190">
        <v>227</v>
      </c>
      <c r="E232" s="190">
        <v>290</v>
      </c>
      <c r="F232" s="201">
        <v>290</v>
      </c>
      <c r="G232" s="190">
        <v>51</v>
      </c>
      <c r="H232" s="190">
        <v>154</v>
      </c>
      <c r="I232" s="190">
        <v>227</v>
      </c>
      <c r="J232" s="190">
        <v>290</v>
      </c>
      <c r="K232" s="201">
        <v>290</v>
      </c>
      <c r="L232" s="190">
        <v>0</v>
      </c>
      <c r="M232" s="190">
        <v>0</v>
      </c>
      <c r="N232" s="190">
        <v>0</v>
      </c>
      <c r="O232" s="190">
        <v>0</v>
      </c>
      <c r="P232" s="201">
        <v>0</v>
      </c>
      <c r="Q232" s="192">
        <v>0</v>
      </c>
      <c r="R232" s="192">
        <v>0</v>
      </c>
      <c r="S232" s="192">
        <v>0</v>
      </c>
      <c r="T232" s="192">
        <v>0</v>
      </c>
      <c r="U232" s="193">
        <v>0</v>
      </c>
    </row>
    <row r="233" spans="1:21" x14ac:dyDescent="0.25">
      <c r="A233" s="184">
        <v>43709</v>
      </c>
      <c r="B233" s="200">
        <v>56</v>
      </c>
      <c r="C233" s="190">
        <v>158</v>
      </c>
      <c r="D233" s="190">
        <v>199</v>
      </c>
      <c r="E233" s="190">
        <v>292</v>
      </c>
      <c r="F233" s="201">
        <v>288</v>
      </c>
      <c r="G233" s="190">
        <v>56</v>
      </c>
      <c r="H233" s="190">
        <v>158</v>
      </c>
      <c r="I233" s="190">
        <v>199</v>
      </c>
      <c r="J233" s="190">
        <v>292</v>
      </c>
      <c r="K233" s="201">
        <v>288</v>
      </c>
      <c r="L233" s="190">
        <v>0</v>
      </c>
      <c r="M233" s="190">
        <v>0</v>
      </c>
      <c r="N233" s="190">
        <v>0</v>
      </c>
      <c r="O233" s="190">
        <v>0</v>
      </c>
      <c r="P233" s="201">
        <v>0</v>
      </c>
      <c r="Q233" s="192">
        <v>0</v>
      </c>
      <c r="R233" s="192">
        <v>0</v>
      </c>
      <c r="S233" s="192">
        <v>0</v>
      </c>
      <c r="T233" s="192">
        <v>0</v>
      </c>
      <c r="U233" s="193">
        <v>0</v>
      </c>
    </row>
    <row r="234" spans="1:21" x14ac:dyDescent="0.25">
      <c r="A234" s="184">
        <v>43739</v>
      </c>
      <c r="B234" s="200">
        <v>69</v>
      </c>
      <c r="C234" s="190">
        <v>179</v>
      </c>
      <c r="D234" s="190">
        <v>207</v>
      </c>
      <c r="E234" s="190">
        <v>296</v>
      </c>
      <c r="F234" s="201">
        <v>286</v>
      </c>
      <c r="G234" s="190">
        <v>69</v>
      </c>
      <c r="H234" s="190">
        <v>179</v>
      </c>
      <c r="I234" s="190">
        <v>207</v>
      </c>
      <c r="J234" s="190">
        <v>296</v>
      </c>
      <c r="K234" s="201">
        <v>286</v>
      </c>
      <c r="L234" s="190">
        <v>0</v>
      </c>
      <c r="M234" s="190">
        <v>0</v>
      </c>
      <c r="N234" s="190">
        <v>0</v>
      </c>
      <c r="O234" s="190">
        <v>0</v>
      </c>
      <c r="P234" s="201">
        <v>0</v>
      </c>
      <c r="Q234" s="192">
        <v>0</v>
      </c>
      <c r="R234" s="192">
        <v>0</v>
      </c>
      <c r="S234" s="192">
        <v>0</v>
      </c>
      <c r="T234" s="192">
        <v>0</v>
      </c>
      <c r="U234" s="193">
        <v>0</v>
      </c>
    </row>
    <row r="235" spans="1:21" x14ac:dyDescent="0.25">
      <c r="A235" s="184">
        <v>43770</v>
      </c>
      <c r="B235" s="200">
        <v>46</v>
      </c>
      <c r="C235" s="190">
        <v>171</v>
      </c>
      <c r="D235" s="190">
        <v>180</v>
      </c>
      <c r="E235" s="190">
        <v>272</v>
      </c>
      <c r="F235" s="201">
        <v>248</v>
      </c>
      <c r="G235" s="190">
        <v>46</v>
      </c>
      <c r="H235" s="190">
        <v>171</v>
      </c>
      <c r="I235" s="190">
        <v>180</v>
      </c>
      <c r="J235" s="190">
        <v>272</v>
      </c>
      <c r="K235" s="201">
        <v>248</v>
      </c>
      <c r="L235" s="190">
        <v>0</v>
      </c>
      <c r="M235" s="190">
        <v>0</v>
      </c>
      <c r="N235" s="190">
        <v>0</v>
      </c>
      <c r="O235" s="190">
        <v>0</v>
      </c>
      <c r="P235" s="201">
        <v>0</v>
      </c>
      <c r="Q235" s="192">
        <v>0</v>
      </c>
      <c r="R235" s="192">
        <v>0</v>
      </c>
      <c r="S235" s="192">
        <v>0</v>
      </c>
      <c r="T235" s="192">
        <v>0</v>
      </c>
      <c r="U235" s="193">
        <v>0</v>
      </c>
    </row>
    <row r="236" spans="1:21" x14ac:dyDescent="0.25">
      <c r="A236" s="184">
        <v>43800</v>
      </c>
      <c r="B236" s="200">
        <v>62</v>
      </c>
      <c r="C236" s="190">
        <v>149</v>
      </c>
      <c r="D236" s="190">
        <v>176</v>
      </c>
      <c r="E236" s="190">
        <v>292</v>
      </c>
      <c r="F236" s="201">
        <v>258</v>
      </c>
      <c r="G236" s="190">
        <v>62</v>
      </c>
      <c r="H236" s="190">
        <v>149</v>
      </c>
      <c r="I236" s="190">
        <v>176</v>
      </c>
      <c r="J236" s="190">
        <v>292</v>
      </c>
      <c r="K236" s="201">
        <v>258</v>
      </c>
      <c r="L236" s="190">
        <v>0</v>
      </c>
      <c r="M236" s="190">
        <v>0</v>
      </c>
      <c r="N236" s="190">
        <v>0</v>
      </c>
      <c r="O236" s="190">
        <v>0</v>
      </c>
      <c r="P236" s="201">
        <v>0</v>
      </c>
      <c r="Q236" s="192">
        <v>0</v>
      </c>
      <c r="R236" s="192">
        <v>0</v>
      </c>
      <c r="S236" s="192">
        <v>0</v>
      </c>
      <c r="T236" s="192">
        <v>0</v>
      </c>
      <c r="U236" s="193">
        <v>0</v>
      </c>
    </row>
    <row r="237" spans="1:21" x14ac:dyDescent="0.25">
      <c r="A237" s="184">
        <v>43831</v>
      </c>
      <c r="B237" s="200">
        <v>51</v>
      </c>
      <c r="C237" s="190">
        <v>169</v>
      </c>
      <c r="D237" s="190">
        <v>207</v>
      </c>
      <c r="E237" s="190">
        <v>306</v>
      </c>
      <c r="F237" s="201">
        <v>256</v>
      </c>
      <c r="G237" s="190">
        <v>61</v>
      </c>
      <c r="H237" s="190">
        <v>157</v>
      </c>
      <c r="I237" s="190">
        <v>256</v>
      </c>
      <c r="J237" s="190">
        <v>341</v>
      </c>
      <c r="K237" s="201">
        <v>278</v>
      </c>
      <c r="L237" s="190">
        <v>-10</v>
      </c>
      <c r="M237" s="190">
        <v>12</v>
      </c>
      <c r="N237" s="190">
        <v>-49</v>
      </c>
      <c r="O237" s="190">
        <v>-35</v>
      </c>
      <c r="P237" s="201">
        <v>-22</v>
      </c>
      <c r="Q237" s="192">
        <v>-0.16393442622950799</v>
      </c>
      <c r="R237" s="192">
        <v>7.6433121019108305E-2</v>
      </c>
      <c r="S237" s="192">
        <v>-0.19140625</v>
      </c>
      <c r="T237" s="192">
        <v>-0.102639296187683</v>
      </c>
      <c r="U237" s="193">
        <v>-7.9136690647481994E-2</v>
      </c>
    </row>
    <row r="238" spans="1:21" x14ac:dyDescent="0.25">
      <c r="A238" s="184">
        <v>43862</v>
      </c>
      <c r="B238" s="200">
        <v>46</v>
      </c>
      <c r="C238" s="190">
        <v>154</v>
      </c>
      <c r="D238" s="190">
        <v>218</v>
      </c>
      <c r="E238" s="190">
        <v>300</v>
      </c>
      <c r="F238" s="201">
        <v>252</v>
      </c>
      <c r="G238" s="190">
        <v>58</v>
      </c>
      <c r="H238" s="190">
        <v>125</v>
      </c>
      <c r="I238" s="190">
        <v>201</v>
      </c>
      <c r="J238" s="190">
        <v>234</v>
      </c>
      <c r="K238" s="201">
        <v>240</v>
      </c>
      <c r="L238" s="190">
        <v>-12</v>
      </c>
      <c r="M238" s="190">
        <v>29</v>
      </c>
      <c r="N238" s="190">
        <v>17</v>
      </c>
      <c r="O238" s="190">
        <v>66</v>
      </c>
      <c r="P238" s="201">
        <v>12</v>
      </c>
      <c r="Q238" s="192">
        <v>-0.20689655172413801</v>
      </c>
      <c r="R238" s="192">
        <v>0.23200000000000001</v>
      </c>
      <c r="S238" s="192">
        <v>8.45771144278607E-2</v>
      </c>
      <c r="T238" s="192">
        <v>0.28205128205128199</v>
      </c>
      <c r="U238" s="193">
        <v>0.05</v>
      </c>
    </row>
    <row r="239" spans="1:21" x14ac:dyDescent="0.25">
      <c r="A239" s="184">
        <v>43891</v>
      </c>
      <c r="B239" s="200">
        <v>62</v>
      </c>
      <c r="C239" s="190">
        <v>134</v>
      </c>
      <c r="D239" s="190">
        <v>203</v>
      </c>
      <c r="E239" s="190">
        <v>290</v>
      </c>
      <c r="F239" s="201">
        <v>274</v>
      </c>
      <c r="G239" s="190">
        <v>71.238095238095198</v>
      </c>
      <c r="H239" s="190">
        <v>176</v>
      </c>
      <c r="I239" s="190">
        <v>231.52380952381</v>
      </c>
      <c r="J239" s="190">
        <v>323.71428571428601</v>
      </c>
      <c r="K239" s="201">
        <v>308</v>
      </c>
      <c r="L239" s="190">
        <v>-9.2380952380952408</v>
      </c>
      <c r="M239" s="190">
        <v>-42</v>
      </c>
      <c r="N239" s="190">
        <v>-28.523809523809501</v>
      </c>
      <c r="O239" s="190">
        <v>-33.714285714285701</v>
      </c>
      <c r="P239" s="201">
        <v>-34</v>
      </c>
      <c r="Q239" s="192">
        <v>-0.12967914438502701</v>
      </c>
      <c r="R239" s="192">
        <v>-0.23863636363636401</v>
      </c>
      <c r="S239" s="192">
        <v>-0.123200329082682</v>
      </c>
      <c r="T239" s="192">
        <v>-0.10414827890556</v>
      </c>
      <c r="U239" s="193">
        <v>-0.11038961038961</v>
      </c>
    </row>
    <row r="240" spans="1:21" x14ac:dyDescent="0.25">
      <c r="A240" s="184">
        <v>43922</v>
      </c>
      <c r="B240" s="200">
        <v>19</v>
      </c>
      <c r="C240" s="190">
        <v>57</v>
      </c>
      <c r="D240" s="190">
        <v>74</v>
      </c>
      <c r="E240" s="190">
        <v>151</v>
      </c>
      <c r="F240" s="201">
        <v>162</v>
      </c>
      <c r="G240" s="190">
        <v>60</v>
      </c>
      <c r="H240" s="190">
        <v>171</v>
      </c>
      <c r="I240" s="190">
        <v>219</v>
      </c>
      <c r="J240" s="190">
        <v>302</v>
      </c>
      <c r="K240" s="201">
        <v>232</v>
      </c>
      <c r="L240" s="190">
        <v>-41</v>
      </c>
      <c r="M240" s="190">
        <v>-114</v>
      </c>
      <c r="N240" s="190">
        <v>-145</v>
      </c>
      <c r="O240" s="190">
        <v>-151</v>
      </c>
      <c r="P240" s="201">
        <v>-70</v>
      </c>
      <c r="Q240" s="192">
        <v>-0.68333333333333302</v>
      </c>
      <c r="R240" s="192">
        <v>-0.66666666666666696</v>
      </c>
      <c r="S240" s="192">
        <v>-0.66210045662100503</v>
      </c>
      <c r="T240" s="192">
        <v>-0.5</v>
      </c>
      <c r="U240" s="193">
        <v>-0.30172413793103398</v>
      </c>
    </row>
    <row r="241" spans="1:21" x14ac:dyDescent="0.25">
      <c r="A241" s="184">
        <v>43952</v>
      </c>
      <c r="B241" s="200">
        <v>34</v>
      </c>
      <c r="C241" s="190">
        <v>77</v>
      </c>
      <c r="D241" s="190">
        <v>116</v>
      </c>
      <c r="E241" s="190">
        <v>253</v>
      </c>
      <c r="F241" s="201">
        <v>226</v>
      </c>
      <c r="G241" s="190">
        <v>47.952380952380999</v>
      </c>
      <c r="H241" s="190">
        <v>136.61904761904799</v>
      </c>
      <c r="I241" s="190">
        <v>197.23809523809501</v>
      </c>
      <c r="J241" s="190">
        <v>285</v>
      </c>
      <c r="K241" s="201">
        <v>275.04761904761898</v>
      </c>
      <c r="L241" s="190">
        <v>-13.952380952381001</v>
      </c>
      <c r="M241" s="190">
        <v>-59.619047619047599</v>
      </c>
      <c r="N241" s="190">
        <v>-81.238095238095198</v>
      </c>
      <c r="O241" s="190">
        <v>-32</v>
      </c>
      <c r="P241" s="201">
        <v>-49.047619047619001</v>
      </c>
      <c r="Q241" s="192">
        <v>-0.29096325719960298</v>
      </c>
      <c r="R241" s="192">
        <v>-0.43638898570930601</v>
      </c>
      <c r="S241" s="192">
        <v>-0.41187831965234201</v>
      </c>
      <c r="T241" s="192">
        <v>-0.11228070175438599</v>
      </c>
      <c r="U241" s="193">
        <v>-0.17832409972299201</v>
      </c>
    </row>
    <row r="242" spans="1:21" x14ac:dyDescent="0.25">
      <c r="A242" s="184">
        <v>43983</v>
      </c>
      <c r="B242" s="200">
        <v>34</v>
      </c>
      <c r="C242" s="190">
        <v>124</v>
      </c>
      <c r="D242" s="190">
        <v>186</v>
      </c>
      <c r="E242" s="190">
        <v>296</v>
      </c>
      <c r="F242" s="201">
        <v>285</v>
      </c>
      <c r="G242" s="190">
        <v>56.1</v>
      </c>
      <c r="H242" s="190">
        <v>178.2</v>
      </c>
      <c r="I242" s="190">
        <v>178.2</v>
      </c>
      <c r="J242" s="190">
        <v>333.3</v>
      </c>
      <c r="K242" s="201">
        <v>326.7</v>
      </c>
      <c r="L242" s="190">
        <v>-22.1</v>
      </c>
      <c r="M242" s="190">
        <v>-54.2</v>
      </c>
      <c r="N242" s="190">
        <v>7.7999999999999803</v>
      </c>
      <c r="O242" s="190">
        <v>-37.299999999999997</v>
      </c>
      <c r="P242" s="201">
        <v>-41.7</v>
      </c>
      <c r="Q242" s="192">
        <v>-0.39393939393939398</v>
      </c>
      <c r="R242" s="192">
        <v>-0.30415263748597099</v>
      </c>
      <c r="S242" s="192">
        <v>4.3771043771043697E-2</v>
      </c>
      <c r="T242" s="192">
        <v>-0.11191119111911201</v>
      </c>
      <c r="U242" s="193">
        <v>-0.12764003673094601</v>
      </c>
    </row>
    <row r="243" spans="1:21" x14ac:dyDescent="0.25">
      <c r="A243" s="184">
        <v>44013</v>
      </c>
      <c r="B243" s="200">
        <v>39</v>
      </c>
      <c r="C243" s="190">
        <v>133</v>
      </c>
      <c r="D243" s="190">
        <v>213</v>
      </c>
      <c r="E243" s="190">
        <v>302</v>
      </c>
      <c r="F243" s="201">
        <v>300</v>
      </c>
      <c r="G243" s="190">
        <v>60</v>
      </c>
      <c r="H243" s="190">
        <v>165</v>
      </c>
      <c r="I243" s="190">
        <v>200</v>
      </c>
      <c r="J243" s="190">
        <v>330</v>
      </c>
      <c r="K243" s="201">
        <v>299</v>
      </c>
      <c r="L243" s="190">
        <v>-21</v>
      </c>
      <c r="M243" s="190">
        <v>-32</v>
      </c>
      <c r="N243" s="190">
        <v>13</v>
      </c>
      <c r="O243" s="190">
        <v>-28</v>
      </c>
      <c r="P243" s="201">
        <v>1</v>
      </c>
      <c r="Q243" s="192">
        <v>-0.35</v>
      </c>
      <c r="R243" s="192">
        <v>-0.19393939393939399</v>
      </c>
      <c r="S243" s="192">
        <v>6.5000000000000002E-2</v>
      </c>
      <c r="T243" s="192">
        <v>-8.4848484848484895E-2</v>
      </c>
      <c r="U243" s="193">
        <v>3.3444816053511701E-3</v>
      </c>
    </row>
    <row r="244" spans="1:21" x14ac:dyDescent="0.25">
      <c r="A244" s="184">
        <v>44044</v>
      </c>
      <c r="B244" s="200">
        <v>34</v>
      </c>
      <c r="C244" s="190">
        <v>124</v>
      </c>
      <c r="D244" s="190">
        <v>172</v>
      </c>
      <c r="E244" s="190">
        <v>308</v>
      </c>
      <c r="F244" s="201">
        <v>310</v>
      </c>
      <c r="G244" s="190">
        <v>48.571428571428598</v>
      </c>
      <c r="H244" s="190">
        <v>146.666666666667</v>
      </c>
      <c r="I244" s="190">
        <v>216.19047619047601</v>
      </c>
      <c r="J244" s="190">
        <v>276.19047619047598</v>
      </c>
      <c r="K244" s="201">
        <v>276.19047619047598</v>
      </c>
      <c r="L244" s="190">
        <v>-14.5714285714286</v>
      </c>
      <c r="M244" s="190">
        <v>-22.6666666666667</v>
      </c>
      <c r="N244" s="190">
        <v>-44.190476190476197</v>
      </c>
      <c r="O244" s="190">
        <v>31.809523809523899</v>
      </c>
      <c r="P244" s="201">
        <v>33.809523809523903</v>
      </c>
      <c r="Q244" s="192">
        <v>-0.3</v>
      </c>
      <c r="R244" s="192">
        <v>-0.15454545454545399</v>
      </c>
      <c r="S244" s="192">
        <v>-0.20440528634361199</v>
      </c>
      <c r="T244" s="192">
        <v>0.115172413793104</v>
      </c>
      <c r="U244" s="193">
        <v>0.12241379310344799</v>
      </c>
    </row>
    <row r="245" spans="1:21" x14ac:dyDescent="0.25">
      <c r="A245" s="184">
        <v>44075</v>
      </c>
      <c r="B245" s="200">
        <v>43</v>
      </c>
      <c r="C245" s="190">
        <v>148</v>
      </c>
      <c r="D245" s="190">
        <v>187</v>
      </c>
      <c r="E245" s="190">
        <v>337</v>
      </c>
      <c r="F245" s="201">
        <v>354</v>
      </c>
      <c r="G245" s="190">
        <v>58.6666666666667</v>
      </c>
      <c r="H245" s="190">
        <v>165.52380952381</v>
      </c>
      <c r="I245" s="190">
        <v>208.47619047619</v>
      </c>
      <c r="J245" s="190">
        <v>305.90476190476198</v>
      </c>
      <c r="K245" s="201">
        <v>301.71428571428601</v>
      </c>
      <c r="L245" s="190">
        <v>-15.6666666666667</v>
      </c>
      <c r="M245" s="190">
        <v>-17.523809523809501</v>
      </c>
      <c r="N245" s="190">
        <v>-21.476190476190499</v>
      </c>
      <c r="O245" s="190">
        <v>31.095238095238098</v>
      </c>
      <c r="P245" s="201">
        <v>52.285714285714299</v>
      </c>
      <c r="Q245" s="192">
        <v>-0.26704545454545497</v>
      </c>
      <c r="R245" s="192">
        <v>-0.105868814729574</v>
      </c>
      <c r="S245" s="192">
        <v>-0.10301507537688399</v>
      </c>
      <c r="T245" s="192">
        <v>0.101650062266501</v>
      </c>
      <c r="U245" s="193">
        <v>0.173295454545455</v>
      </c>
    </row>
    <row r="246" spans="1:21" x14ac:dyDescent="0.25">
      <c r="A246" s="184">
        <v>44105</v>
      </c>
      <c r="B246" s="200">
        <v>47</v>
      </c>
      <c r="C246" s="190">
        <v>135</v>
      </c>
      <c r="D246" s="190">
        <v>207</v>
      </c>
      <c r="E246" s="190">
        <v>251</v>
      </c>
      <c r="F246" s="201">
        <v>381</v>
      </c>
      <c r="G246" s="190">
        <v>66</v>
      </c>
      <c r="H246" s="190">
        <v>171.21739130434801</v>
      </c>
      <c r="I246" s="190">
        <v>198</v>
      </c>
      <c r="J246" s="190">
        <v>283.13043478260897</v>
      </c>
      <c r="K246" s="201">
        <v>273.56521739130397</v>
      </c>
      <c r="L246" s="190">
        <v>-19</v>
      </c>
      <c r="M246" s="190">
        <v>-36.2173913043478</v>
      </c>
      <c r="N246" s="190">
        <v>9</v>
      </c>
      <c r="O246" s="190">
        <v>-32.130434782608702</v>
      </c>
      <c r="P246" s="201">
        <v>107.434782608696</v>
      </c>
      <c r="Q246" s="192">
        <v>-0.28787878787878801</v>
      </c>
      <c r="R246" s="192">
        <v>-0.211528694768918</v>
      </c>
      <c r="S246" s="192">
        <v>4.5454545454545497E-2</v>
      </c>
      <c r="T246" s="192">
        <v>-0.113482800982801</v>
      </c>
      <c r="U246" s="193">
        <v>0.39272091544818799</v>
      </c>
    </row>
    <row r="247" spans="1:21" x14ac:dyDescent="0.25">
      <c r="A247" s="184">
        <v>44136</v>
      </c>
      <c r="B247" s="200">
        <v>33</v>
      </c>
      <c r="C247" s="190">
        <v>129</v>
      </c>
      <c r="D247" s="190">
        <v>192</v>
      </c>
      <c r="E247" s="190">
        <v>256</v>
      </c>
      <c r="F247" s="201">
        <v>344</v>
      </c>
      <c r="G247" s="190">
        <v>46</v>
      </c>
      <c r="H247" s="190">
        <v>171</v>
      </c>
      <c r="I247" s="190">
        <v>180</v>
      </c>
      <c r="J247" s="190">
        <v>272</v>
      </c>
      <c r="K247" s="201">
        <v>248</v>
      </c>
      <c r="L247" s="190">
        <v>-13</v>
      </c>
      <c r="M247" s="190">
        <v>-42</v>
      </c>
      <c r="N247" s="190">
        <v>12</v>
      </c>
      <c r="O247" s="190">
        <v>-16</v>
      </c>
      <c r="P247" s="201">
        <v>96</v>
      </c>
      <c r="Q247" s="192">
        <v>-0.282608695652174</v>
      </c>
      <c r="R247" s="192">
        <v>-0.24561403508771901</v>
      </c>
      <c r="S247" s="192">
        <v>6.6666666666666693E-2</v>
      </c>
      <c r="T247" s="192">
        <v>-5.8823529411764698E-2</v>
      </c>
      <c r="U247" s="193">
        <v>0.38709677419354799</v>
      </c>
    </row>
    <row r="248" spans="1:21" x14ac:dyDescent="0.25">
      <c r="A248" s="184">
        <v>44166</v>
      </c>
      <c r="B248" s="200">
        <v>53</v>
      </c>
      <c r="C248" s="190">
        <v>140</v>
      </c>
      <c r="D248" s="190">
        <v>171</v>
      </c>
      <c r="E248" s="190">
        <v>235</v>
      </c>
      <c r="F248" s="201">
        <v>332</v>
      </c>
      <c r="G248" s="190">
        <v>65.099999999999994</v>
      </c>
      <c r="H248" s="190">
        <v>156.44999999999999</v>
      </c>
      <c r="I248" s="190">
        <v>184.8</v>
      </c>
      <c r="J248" s="190">
        <v>306.60000000000002</v>
      </c>
      <c r="K248" s="201">
        <v>270.89999999999998</v>
      </c>
      <c r="L248" s="190">
        <v>-12.1</v>
      </c>
      <c r="M248" s="190">
        <v>-16.45</v>
      </c>
      <c r="N248" s="190">
        <v>-13.8</v>
      </c>
      <c r="O248" s="190">
        <v>-71.599999999999994</v>
      </c>
      <c r="P248" s="201">
        <v>61.1</v>
      </c>
      <c r="Q248" s="192">
        <v>-0.18586789554531499</v>
      </c>
      <c r="R248" s="192">
        <v>-0.10514541387024599</v>
      </c>
      <c r="S248" s="192">
        <v>-7.46753246753247E-2</v>
      </c>
      <c r="T248" s="192">
        <v>-0.23352902804957601</v>
      </c>
      <c r="U248" s="193">
        <v>0.225544481358435</v>
      </c>
    </row>
    <row r="249" spans="1:21" x14ac:dyDescent="0.25">
      <c r="A249" s="184">
        <v>44197</v>
      </c>
      <c r="B249" s="200">
        <v>35</v>
      </c>
      <c r="C249" s="190">
        <v>115</v>
      </c>
      <c r="D249" s="190">
        <v>180</v>
      </c>
      <c r="E249" s="190">
        <v>290</v>
      </c>
      <c r="F249" s="201">
        <v>248</v>
      </c>
      <c r="G249" s="190">
        <v>55.454545454545503</v>
      </c>
      <c r="H249" s="190">
        <v>142.727272727273</v>
      </c>
      <c r="I249" s="190">
        <v>232.727272727273</v>
      </c>
      <c r="J249" s="190">
        <v>310</v>
      </c>
      <c r="K249" s="201">
        <v>252.727272727273</v>
      </c>
      <c r="L249" s="190">
        <v>-20.454545454545499</v>
      </c>
      <c r="M249" s="190">
        <v>-27.727272727272702</v>
      </c>
      <c r="N249" s="190">
        <v>-52.727272727272698</v>
      </c>
      <c r="O249" s="190">
        <v>-20</v>
      </c>
      <c r="P249" s="201">
        <v>-4.7272727272727204</v>
      </c>
      <c r="Q249" s="192">
        <v>-0.36885245901639302</v>
      </c>
      <c r="R249" s="192">
        <v>-0.194267515923567</v>
      </c>
      <c r="S249" s="192">
        <v>-0.2265625</v>
      </c>
      <c r="T249" s="192">
        <v>-6.4516129032258104E-2</v>
      </c>
      <c r="U249" s="193">
        <v>-1.8705035971223E-2</v>
      </c>
    </row>
    <row r="250" spans="1:21" x14ac:dyDescent="0.25">
      <c r="A250" s="184">
        <v>44228</v>
      </c>
      <c r="B250" s="200">
        <v>34</v>
      </c>
      <c r="C250" s="190">
        <v>120</v>
      </c>
      <c r="D250" s="190">
        <v>166</v>
      </c>
      <c r="E250" s="190">
        <v>243</v>
      </c>
      <c r="F250" s="201">
        <v>314</v>
      </c>
      <c r="G250" s="190">
        <v>58</v>
      </c>
      <c r="H250" s="190">
        <v>125</v>
      </c>
      <c r="I250" s="190">
        <v>201</v>
      </c>
      <c r="J250" s="190">
        <v>234</v>
      </c>
      <c r="K250" s="201">
        <v>240</v>
      </c>
      <c r="L250" s="190">
        <v>-24</v>
      </c>
      <c r="M250" s="190">
        <v>-5</v>
      </c>
      <c r="N250" s="190">
        <v>-35</v>
      </c>
      <c r="O250" s="190">
        <v>9</v>
      </c>
      <c r="P250" s="201">
        <v>74</v>
      </c>
      <c r="Q250" s="192">
        <v>-0.41379310344827602</v>
      </c>
      <c r="R250" s="192">
        <v>-0.04</v>
      </c>
      <c r="S250" s="192">
        <v>-0.174129353233831</v>
      </c>
      <c r="T250" s="192">
        <v>3.8461538461538498E-2</v>
      </c>
      <c r="U250" s="193">
        <v>0.30833333333333302</v>
      </c>
    </row>
    <row r="251" spans="1:21" x14ac:dyDescent="0.25">
      <c r="A251" s="184">
        <v>44256</v>
      </c>
      <c r="B251" s="200">
        <v>46</v>
      </c>
      <c r="C251" s="190">
        <v>153</v>
      </c>
      <c r="D251" s="190">
        <v>186</v>
      </c>
      <c r="E251" s="190">
        <v>263</v>
      </c>
      <c r="F251" s="201">
        <v>389</v>
      </c>
      <c r="G251" s="190">
        <v>74.476190476190496</v>
      </c>
      <c r="H251" s="190">
        <v>184</v>
      </c>
      <c r="I251" s="190">
        <v>242.04761904761901</v>
      </c>
      <c r="J251" s="190">
        <v>338.42857142857099</v>
      </c>
      <c r="K251" s="201">
        <v>322</v>
      </c>
      <c r="L251" s="190">
        <v>-28.476190476190499</v>
      </c>
      <c r="M251" s="190">
        <v>-31</v>
      </c>
      <c r="N251" s="190">
        <v>-56.047619047619101</v>
      </c>
      <c r="O251" s="190">
        <v>-75.428571428571402</v>
      </c>
      <c r="P251" s="201">
        <v>66.999999999999901</v>
      </c>
      <c r="Q251" s="192">
        <v>-0.38235294117647101</v>
      </c>
      <c r="R251" s="192">
        <v>-0.16847826086956499</v>
      </c>
      <c r="S251" s="192">
        <v>-0.23155616761754899</v>
      </c>
      <c r="T251" s="192">
        <v>-0.222878851836218</v>
      </c>
      <c r="U251" s="193">
        <v>0.20807453416148999</v>
      </c>
    </row>
    <row r="252" spans="1:21" x14ac:dyDescent="0.25">
      <c r="A252" s="184">
        <v>44287</v>
      </c>
      <c r="B252" s="200">
        <v>38</v>
      </c>
      <c r="C252" s="190">
        <v>111</v>
      </c>
      <c r="D252" s="190">
        <v>186</v>
      </c>
      <c r="E252" s="190">
        <v>260</v>
      </c>
      <c r="F252" s="201">
        <v>358</v>
      </c>
      <c r="G252" s="190">
        <v>60</v>
      </c>
      <c r="H252" s="190">
        <v>171</v>
      </c>
      <c r="I252" s="190">
        <v>219</v>
      </c>
      <c r="J252" s="190">
        <v>302</v>
      </c>
      <c r="K252" s="201">
        <v>232</v>
      </c>
      <c r="L252" s="190">
        <v>-22</v>
      </c>
      <c r="M252" s="190">
        <v>-60</v>
      </c>
      <c r="N252" s="190">
        <v>-33</v>
      </c>
      <c r="O252" s="190">
        <v>-42</v>
      </c>
      <c r="P252" s="201">
        <v>126</v>
      </c>
      <c r="Q252" s="192">
        <v>-0.36666666666666697</v>
      </c>
      <c r="R252" s="192">
        <v>-0.35087719298245601</v>
      </c>
      <c r="S252" s="192">
        <v>-0.150684931506849</v>
      </c>
      <c r="T252" s="192">
        <v>-0.139072847682119</v>
      </c>
      <c r="U252" s="193">
        <v>0.54310344827586199</v>
      </c>
    </row>
    <row r="253" spans="1:21" x14ac:dyDescent="0.25">
      <c r="A253" s="184">
        <v>44317</v>
      </c>
      <c r="B253" s="200">
        <v>31</v>
      </c>
      <c r="C253" s="190">
        <v>129</v>
      </c>
      <c r="D253" s="190">
        <v>170</v>
      </c>
      <c r="E253" s="190">
        <v>264</v>
      </c>
      <c r="F253" s="201">
        <v>366</v>
      </c>
      <c r="G253" s="190">
        <v>47.952380952380999</v>
      </c>
      <c r="H253" s="190">
        <v>136.61904761904799</v>
      </c>
      <c r="I253" s="190">
        <v>197.23809523809501</v>
      </c>
      <c r="J253" s="190">
        <v>285</v>
      </c>
      <c r="K253" s="201">
        <v>275.04761904761898</v>
      </c>
      <c r="L253" s="190">
        <v>-16.952380952380999</v>
      </c>
      <c r="M253" s="190">
        <v>-7.6190476190476204</v>
      </c>
      <c r="N253" s="190">
        <v>-27.238095238095202</v>
      </c>
      <c r="O253" s="190">
        <v>-21</v>
      </c>
      <c r="P253" s="201">
        <v>90.952380952381006</v>
      </c>
      <c r="Q253" s="192">
        <v>-0.353525322740814</v>
      </c>
      <c r="R253" s="192">
        <v>-5.5768560474032801E-2</v>
      </c>
      <c r="S253" s="192">
        <v>-0.13809753742153499</v>
      </c>
      <c r="T253" s="192">
        <v>-7.3684210526315796E-2</v>
      </c>
      <c r="U253" s="193">
        <v>0.330678670360111</v>
      </c>
    </row>
    <row r="254" spans="1:21" x14ac:dyDescent="0.25">
      <c r="A254" s="184">
        <v>44348</v>
      </c>
      <c r="B254" s="200">
        <v>19</v>
      </c>
      <c r="C254" s="190">
        <v>107</v>
      </c>
      <c r="D254" s="190">
        <v>162</v>
      </c>
      <c r="E254" s="190">
        <v>254</v>
      </c>
      <c r="F254" s="201">
        <v>374</v>
      </c>
      <c r="G254" s="190">
        <v>56.1</v>
      </c>
      <c r="H254" s="190">
        <v>178.2</v>
      </c>
      <c r="I254" s="190">
        <v>178.2</v>
      </c>
      <c r="J254" s="190">
        <v>333.3</v>
      </c>
      <c r="K254" s="201">
        <v>326.7</v>
      </c>
      <c r="L254" s="190">
        <v>-37.1</v>
      </c>
      <c r="M254" s="190">
        <v>-71.2</v>
      </c>
      <c r="N254" s="190">
        <v>-16.2</v>
      </c>
      <c r="O254" s="190">
        <v>-79.3</v>
      </c>
      <c r="P254" s="201">
        <v>47.3</v>
      </c>
      <c r="Q254" s="192">
        <v>-0.66131907308377902</v>
      </c>
      <c r="R254" s="192">
        <v>-0.39955106621773301</v>
      </c>
      <c r="S254" s="192">
        <v>-9.0909090909090995E-2</v>
      </c>
      <c r="T254" s="192">
        <v>-0.237923792379238</v>
      </c>
      <c r="U254" s="193">
        <v>0.14478114478114501</v>
      </c>
    </row>
    <row r="255" spans="1:21" x14ac:dyDescent="0.25">
      <c r="A255" s="3" t="s">
        <v>95</v>
      </c>
      <c r="B255" s="200"/>
      <c r="C255" s="190"/>
      <c r="D255" s="190"/>
      <c r="E255" s="190"/>
      <c r="F255" s="201"/>
      <c r="G255" s="190"/>
      <c r="H255" s="190"/>
      <c r="I255" s="190"/>
      <c r="J255" s="190"/>
      <c r="K255" s="201"/>
      <c r="L255" s="190"/>
      <c r="M255" s="190"/>
      <c r="N255" s="190"/>
      <c r="O255" s="190"/>
      <c r="P255" s="201"/>
      <c r="Q255" s="192"/>
      <c r="R255" s="192"/>
      <c r="S255" s="192"/>
      <c r="T255" s="192"/>
      <c r="U255" s="193"/>
    </row>
    <row r="256" spans="1:21" x14ac:dyDescent="0.25">
      <c r="A256" s="184">
        <v>43466</v>
      </c>
      <c r="B256" s="200">
        <v>1047</v>
      </c>
      <c r="C256" s="190">
        <v>479</v>
      </c>
      <c r="D256" s="190">
        <v>851</v>
      </c>
      <c r="E256" s="190">
        <v>500</v>
      </c>
      <c r="F256" s="201">
        <v>1044</v>
      </c>
      <c r="G256" s="190">
        <v>1047</v>
      </c>
      <c r="H256" s="190">
        <v>479</v>
      </c>
      <c r="I256" s="190">
        <v>851</v>
      </c>
      <c r="J256" s="190">
        <v>500</v>
      </c>
      <c r="K256" s="201">
        <v>1044</v>
      </c>
      <c r="L256" s="190">
        <v>0</v>
      </c>
      <c r="M256" s="190">
        <v>0</v>
      </c>
      <c r="N256" s="190">
        <v>0</v>
      </c>
      <c r="O256" s="190">
        <v>0</v>
      </c>
      <c r="P256" s="201">
        <v>0</v>
      </c>
      <c r="Q256" s="192">
        <v>0</v>
      </c>
      <c r="R256" s="192">
        <v>0</v>
      </c>
      <c r="S256" s="192">
        <v>0</v>
      </c>
      <c r="T256" s="192">
        <v>0</v>
      </c>
      <c r="U256" s="193">
        <v>0</v>
      </c>
    </row>
    <row r="257" spans="1:21" x14ac:dyDescent="0.25">
      <c r="A257" s="184">
        <v>43497</v>
      </c>
      <c r="B257" s="200">
        <v>1037</v>
      </c>
      <c r="C257" s="190">
        <v>460</v>
      </c>
      <c r="D257" s="190">
        <v>866</v>
      </c>
      <c r="E257" s="190">
        <v>426</v>
      </c>
      <c r="F257" s="201">
        <v>887</v>
      </c>
      <c r="G257" s="190">
        <v>1037</v>
      </c>
      <c r="H257" s="190">
        <v>460</v>
      </c>
      <c r="I257" s="190">
        <v>866</v>
      </c>
      <c r="J257" s="190">
        <v>426</v>
      </c>
      <c r="K257" s="201">
        <v>887</v>
      </c>
      <c r="L257" s="190">
        <v>0</v>
      </c>
      <c r="M257" s="190">
        <v>0</v>
      </c>
      <c r="N257" s="190">
        <v>0</v>
      </c>
      <c r="O257" s="190">
        <v>0</v>
      </c>
      <c r="P257" s="201">
        <v>0</v>
      </c>
      <c r="Q257" s="192">
        <v>0</v>
      </c>
      <c r="R257" s="192">
        <v>0</v>
      </c>
      <c r="S257" s="192">
        <v>0</v>
      </c>
      <c r="T257" s="192">
        <v>0</v>
      </c>
      <c r="U257" s="193">
        <v>0</v>
      </c>
    </row>
    <row r="258" spans="1:21" x14ac:dyDescent="0.25">
      <c r="A258" s="184">
        <v>43525</v>
      </c>
      <c r="B258" s="200">
        <v>945</v>
      </c>
      <c r="C258" s="190">
        <v>451</v>
      </c>
      <c r="D258" s="190">
        <v>832</v>
      </c>
      <c r="E258" s="190">
        <v>472</v>
      </c>
      <c r="F258" s="201">
        <v>901</v>
      </c>
      <c r="G258" s="190">
        <v>945</v>
      </c>
      <c r="H258" s="190">
        <v>451</v>
      </c>
      <c r="I258" s="190">
        <v>832</v>
      </c>
      <c r="J258" s="190">
        <v>472</v>
      </c>
      <c r="K258" s="201">
        <v>901</v>
      </c>
      <c r="L258" s="190">
        <v>0</v>
      </c>
      <c r="M258" s="190">
        <v>0</v>
      </c>
      <c r="N258" s="190">
        <v>0</v>
      </c>
      <c r="O258" s="190">
        <v>0</v>
      </c>
      <c r="P258" s="201">
        <v>0</v>
      </c>
      <c r="Q258" s="192">
        <v>0</v>
      </c>
      <c r="R258" s="192">
        <v>0</v>
      </c>
      <c r="S258" s="192">
        <v>0</v>
      </c>
      <c r="T258" s="192">
        <v>0</v>
      </c>
      <c r="U258" s="193">
        <v>0</v>
      </c>
    </row>
    <row r="259" spans="1:21" x14ac:dyDescent="0.25">
      <c r="A259" s="184">
        <v>43556</v>
      </c>
      <c r="B259" s="200">
        <v>973</v>
      </c>
      <c r="C259" s="190">
        <v>464</v>
      </c>
      <c r="D259" s="190">
        <v>825</v>
      </c>
      <c r="E259" s="190">
        <v>460</v>
      </c>
      <c r="F259" s="201">
        <v>922</v>
      </c>
      <c r="G259" s="190">
        <v>973</v>
      </c>
      <c r="H259" s="190">
        <v>464</v>
      </c>
      <c r="I259" s="190">
        <v>825</v>
      </c>
      <c r="J259" s="190">
        <v>460</v>
      </c>
      <c r="K259" s="201">
        <v>922</v>
      </c>
      <c r="L259" s="190">
        <v>0</v>
      </c>
      <c r="M259" s="190">
        <v>0</v>
      </c>
      <c r="N259" s="190">
        <v>0</v>
      </c>
      <c r="O259" s="190">
        <v>0</v>
      </c>
      <c r="P259" s="201">
        <v>0</v>
      </c>
      <c r="Q259" s="192">
        <v>0</v>
      </c>
      <c r="R259" s="192">
        <v>0</v>
      </c>
      <c r="S259" s="192">
        <v>0</v>
      </c>
      <c r="T259" s="192">
        <v>0</v>
      </c>
      <c r="U259" s="193">
        <v>0</v>
      </c>
    </row>
    <row r="260" spans="1:21" x14ac:dyDescent="0.25">
      <c r="A260" s="184">
        <v>43586</v>
      </c>
      <c r="B260" s="200">
        <v>991</v>
      </c>
      <c r="C260" s="190">
        <v>447</v>
      </c>
      <c r="D260" s="190">
        <v>812</v>
      </c>
      <c r="E260" s="190">
        <v>450</v>
      </c>
      <c r="F260" s="201">
        <v>984</v>
      </c>
      <c r="G260" s="190">
        <v>991</v>
      </c>
      <c r="H260" s="190">
        <v>447</v>
      </c>
      <c r="I260" s="190">
        <v>812</v>
      </c>
      <c r="J260" s="190">
        <v>450</v>
      </c>
      <c r="K260" s="201">
        <v>984</v>
      </c>
      <c r="L260" s="190">
        <v>0</v>
      </c>
      <c r="M260" s="190">
        <v>0</v>
      </c>
      <c r="N260" s="190">
        <v>0</v>
      </c>
      <c r="O260" s="190">
        <v>0</v>
      </c>
      <c r="P260" s="201">
        <v>0</v>
      </c>
      <c r="Q260" s="192">
        <v>0</v>
      </c>
      <c r="R260" s="192">
        <v>0</v>
      </c>
      <c r="S260" s="192">
        <v>0</v>
      </c>
      <c r="T260" s="192">
        <v>0</v>
      </c>
      <c r="U260" s="193">
        <v>0</v>
      </c>
    </row>
    <row r="261" spans="1:21" x14ac:dyDescent="0.25">
      <c r="A261" s="184">
        <v>43617</v>
      </c>
      <c r="B261" s="200">
        <v>848</v>
      </c>
      <c r="C261" s="190">
        <v>402</v>
      </c>
      <c r="D261" s="190">
        <v>770</v>
      </c>
      <c r="E261" s="190">
        <v>406</v>
      </c>
      <c r="F261" s="201">
        <v>946</v>
      </c>
      <c r="G261" s="190">
        <v>848</v>
      </c>
      <c r="H261" s="190">
        <v>402</v>
      </c>
      <c r="I261" s="190">
        <v>770</v>
      </c>
      <c r="J261" s="190">
        <v>406</v>
      </c>
      <c r="K261" s="201">
        <v>946</v>
      </c>
      <c r="L261" s="190">
        <v>0</v>
      </c>
      <c r="M261" s="190">
        <v>0</v>
      </c>
      <c r="N261" s="190">
        <v>0</v>
      </c>
      <c r="O261" s="190">
        <v>0</v>
      </c>
      <c r="P261" s="201">
        <v>0</v>
      </c>
      <c r="Q261" s="192">
        <v>0</v>
      </c>
      <c r="R261" s="192">
        <v>0</v>
      </c>
      <c r="S261" s="192">
        <v>0</v>
      </c>
      <c r="T261" s="192">
        <v>0</v>
      </c>
      <c r="U261" s="193">
        <v>0</v>
      </c>
    </row>
    <row r="262" spans="1:21" x14ac:dyDescent="0.25">
      <c r="A262" s="184">
        <v>43647</v>
      </c>
      <c r="B262" s="200">
        <v>916</v>
      </c>
      <c r="C262" s="190">
        <v>447</v>
      </c>
      <c r="D262" s="190">
        <v>799</v>
      </c>
      <c r="E262" s="190">
        <v>466</v>
      </c>
      <c r="F262" s="201">
        <v>1111</v>
      </c>
      <c r="G262" s="190">
        <v>916</v>
      </c>
      <c r="H262" s="190">
        <v>447</v>
      </c>
      <c r="I262" s="190">
        <v>799</v>
      </c>
      <c r="J262" s="190">
        <v>466</v>
      </c>
      <c r="K262" s="201">
        <v>1111</v>
      </c>
      <c r="L262" s="190">
        <v>0</v>
      </c>
      <c r="M262" s="190">
        <v>0</v>
      </c>
      <c r="N262" s="190">
        <v>0</v>
      </c>
      <c r="O262" s="190">
        <v>0</v>
      </c>
      <c r="P262" s="201">
        <v>0</v>
      </c>
      <c r="Q262" s="192">
        <v>0</v>
      </c>
      <c r="R262" s="192">
        <v>0</v>
      </c>
      <c r="S262" s="192">
        <v>0</v>
      </c>
      <c r="T262" s="192">
        <v>0</v>
      </c>
      <c r="U262" s="193">
        <v>0</v>
      </c>
    </row>
    <row r="263" spans="1:21" x14ac:dyDescent="0.25">
      <c r="A263" s="184">
        <v>43678</v>
      </c>
      <c r="B263" s="200">
        <v>880</v>
      </c>
      <c r="C263" s="190">
        <v>390</v>
      </c>
      <c r="D263" s="190">
        <v>677</v>
      </c>
      <c r="E263" s="190">
        <v>414</v>
      </c>
      <c r="F263" s="201">
        <v>980</v>
      </c>
      <c r="G263" s="190">
        <v>880</v>
      </c>
      <c r="H263" s="190">
        <v>390</v>
      </c>
      <c r="I263" s="190">
        <v>677</v>
      </c>
      <c r="J263" s="190">
        <v>414</v>
      </c>
      <c r="K263" s="201">
        <v>980</v>
      </c>
      <c r="L263" s="190">
        <v>0</v>
      </c>
      <c r="M263" s="190">
        <v>0</v>
      </c>
      <c r="N263" s="190">
        <v>0</v>
      </c>
      <c r="O263" s="190">
        <v>0</v>
      </c>
      <c r="P263" s="201">
        <v>0</v>
      </c>
      <c r="Q263" s="192">
        <v>0</v>
      </c>
      <c r="R263" s="192">
        <v>0</v>
      </c>
      <c r="S263" s="192">
        <v>0</v>
      </c>
      <c r="T263" s="192">
        <v>0</v>
      </c>
      <c r="U263" s="193">
        <v>0</v>
      </c>
    </row>
    <row r="264" spans="1:21" x14ac:dyDescent="0.25">
      <c r="A264" s="184">
        <v>43709</v>
      </c>
      <c r="B264" s="200">
        <v>819</v>
      </c>
      <c r="C264" s="190">
        <v>373</v>
      </c>
      <c r="D264" s="190">
        <v>693</v>
      </c>
      <c r="E264" s="190">
        <v>437</v>
      </c>
      <c r="F264" s="201">
        <v>937</v>
      </c>
      <c r="G264" s="190">
        <v>819</v>
      </c>
      <c r="H264" s="190">
        <v>373</v>
      </c>
      <c r="I264" s="190">
        <v>693</v>
      </c>
      <c r="J264" s="190">
        <v>437</v>
      </c>
      <c r="K264" s="201">
        <v>937</v>
      </c>
      <c r="L264" s="190">
        <v>0</v>
      </c>
      <c r="M264" s="190">
        <v>0</v>
      </c>
      <c r="N264" s="190">
        <v>0</v>
      </c>
      <c r="O264" s="190">
        <v>0</v>
      </c>
      <c r="P264" s="201">
        <v>0</v>
      </c>
      <c r="Q264" s="192">
        <v>0</v>
      </c>
      <c r="R264" s="192">
        <v>0</v>
      </c>
      <c r="S264" s="192">
        <v>0</v>
      </c>
      <c r="T264" s="192">
        <v>0</v>
      </c>
      <c r="U264" s="193">
        <v>0</v>
      </c>
    </row>
    <row r="265" spans="1:21" x14ac:dyDescent="0.25">
      <c r="A265" s="184">
        <v>43739</v>
      </c>
      <c r="B265" s="200">
        <v>988</v>
      </c>
      <c r="C265" s="190">
        <v>436</v>
      </c>
      <c r="D265" s="190">
        <v>897</v>
      </c>
      <c r="E265" s="190">
        <v>464</v>
      </c>
      <c r="F265" s="201">
        <v>1036</v>
      </c>
      <c r="G265" s="190">
        <v>988</v>
      </c>
      <c r="H265" s="190">
        <v>436</v>
      </c>
      <c r="I265" s="190">
        <v>897</v>
      </c>
      <c r="J265" s="190">
        <v>464</v>
      </c>
      <c r="K265" s="201">
        <v>1036</v>
      </c>
      <c r="L265" s="190">
        <v>0</v>
      </c>
      <c r="M265" s="190">
        <v>0</v>
      </c>
      <c r="N265" s="190">
        <v>0</v>
      </c>
      <c r="O265" s="190">
        <v>0</v>
      </c>
      <c r="P265" s="201">
        <v>0</v>
      </c>
      <c r="Q265" s="192">
        <v>0</v>
      </c>
      <c r="R265" s="192">
        <v>0</v>
      </c>
      <c r="S265" s="192">
        <v>0</v>
      </c>
      <c r="T265" s="192">
        <v>0</v>
      </c>
      <c r="U265" s="193">
        <v>0</v>
      </c>
    </row>
    <row r="266" spans="1:21" x14ac:dyDescent="0.25">
      <c r="A266" s="184">
        <v>43770</v>
      </c>
      <c r="B266" s="200">
        <v>998</v>
      </c>
      <c r="C266" s="190">
        <v>372</v>
      </c>
      <c r="D266" s="190">
        <v>753</v>
      </c>
      <c r="E266" s="190">
        <v>472</v>
      </c>
      <c r="F266" s="201">
        <v>960</v>
      </c>
      <c r="G266" s="190">
        <v>998</v>
      </c>
      <c r="H266" s="190">
        <v>372</v>
      </c>
      <c r="I266" s="190">
        <v>753</v>
      </c>
      <c r="J266" s="190">
        <v>472</v>
      </c>
      <c r="K266" s="201">
        <v>960</v>
      </c>
      <c r="L266" s="190">
        <v>0</v>
      </c>
      <c r="M266" s="190">
        <v>0</v>
      </c>
      <c r="N266" s="190">
        <v>0</v>
      </c>
      <c r="O266" s="190">
        <v>0</v>
      </c>
      <c r="P266" s="201">
        <v>0</v>
      </c>
      <c r="Q266" s="192">
        <v>0</v>
      </c>
      <c r="R266" s="192">
        <v>0</v>
      </c>
      <c r="S266" s="192">
        <v>0</v>
      </c>
      <c r="T266" s="192">
        <v>0</v>
      </c>
      <c r="U266" s="193">
        <v>0</v>
      </c>
    </row>
    <row r="267" spans="1:21" x14ac:dyDescent="0.25">
      <c r="A267" s="184">
        <v>43800</v>
      </c>
      <c r="B267" s="200">
        <v>947</v>
      </c>
      <c r="C267" s="190">
        <v>402</v>
      </c>
      <c r="D267" s="190">
        <v>824</v>
      </c>
      <c r="E267" s="190">
        <v>475</v>
      </c>
      <c r="F267" s="201">
        <v>950</v>
      </c>
      <c r="G267" s="190">
        <v>947</v>
      </c>
      <c r="H267" s="190">
        <v>402</v>
      </c>
      <c r="I267" s="190">
        <v>824</v>
      </c>
      <c r="J267" s="190">
        <v>475</v>
      </c>
      <c r="K267" s="201">
        <v>950</v>
      </c>
      <c r="L267" s="190">
        <v>0</v>
      </c>
      <c r="M267" s="190">
        <v>0</v>
      </c>
      <c r="N267" s="190">
        <v>0</v>
      </c>
      <c r="O267" s="190">
        <v>0</v>
      </c>
      <c r="P267" s="201">
        <v>0</v>
      </c>
      <c r="Q267" s="192">
        <v>0</v>
      </c>
      <c r="R267" s="192">
        <v>0</v>
      </c>
      <c r="S267" s="192">
        <v>0</v>
      </c>
      <c r="T267" s="192">
        <v>0</v>
      </c>
      <c r="U267" s="193">
        <v>0</v>
      </c>
    </row>
    <row r="268" spans="1:21" x14ac:dyDescent="0.25">
      <c r="A268" s="184">
        <v>43831</v>
      </c>
      <c r="B268" s="200">
        <v>1215</v>
      </c>
      <c r="C268" s="190">
        <v>469</v>
      </c>
      <c r="D268" s="190">
        <v>958</v>
      </c>
      <c r="E268" s="190">
        <v>510</v>
      </c>
      <c r="F268" s="201">
        <v>992</v>
      </c>
      <c r="G268" s="190">
        <v>1047</v>
      </c>
      <c r="H268" s="190">
        <v>479</v>
      </c>
      <c r="I268" s="190">
        <v>851</v>
      </c>
      <c r="J268" s="190">
        <v>500</v>
      </c>
      <c r="K268" s="201">
        <v>1044</v>
      </c>
      <c r="L268" s="190">
        <v>168</v>
      </c>
      <c r="M268" s="190">
        <v>-10</v>
      </c>
      <c r="N268" s="190">
        <v>107</v>
      </c>
      <c r="O268" s="190">
        <v>10</v>
      </c>
      <c r="P268" s="201">
        <v>-52</v>
      </c>
      <c r="Q268" s="192">
        <v>0.16045845272206299</v>
      </c>
      <c r="R268" s="192">
        <v>-2.0876826722338201E-2</v>
      </c>
      <c r="S268" s="192">
        <v>0.12573443008225599</v>
      </c>
      <c r="T268" s="192">
        <v>0.02</v>
      </c>
      <c r="U268" s="193">
        <v>-4.9808429118773902E-2</v>
      </c>
    </row>
    <row r="269" spans="1:21" x14ac:dyDescent="0.25">
      <c r="A269" s="184">
        <v>43862</v>
      </c>
      <c r="B269" s="200">
        <v>1068</v>
      </c>
      <c r="C269" s="190">
        <v>443</v>
      </c>
      <c r="D269" s="190">
        <v>836</v>
      </c>
      <c r="E269" s="190">
        <v>449</v>
      </c>
      <c r="F269" s="201">
        <v>933</v>
      </c>
      <c r="G269" s="190">
        <v>1037</v>
      </c>
      <c r="H269" s="190">
        <v>460</v>
      </c>
      <c r="I269" s="190">
        <v>866</v>
      </c>
      <c r="J269" s="190">
        <v>426</v>
      </c>
      <c r="K269" s="201">
        <v>887</v>
      </c>
      <c r="L269" s="190">
        <v>31</v>
      </c>
      <c r="M269" s="190">
        <v>-17</v>
      </c>
      <c r="N269" s="190">
        <v>-30</v>
      </c>
      <c r="O269" s="190">
        <v>23</v>
      </c>
      <c r="P269" s="201">
        <v>46</v>
      </c>
      <c r="Q269" s="192">
        <v>2.9893924783027999E-2</v>
      </c>
      <c r="R269" s="192">
        <v>-3.6956521739130402E-2</v>
      </c>
      <c r="S269" s="192">
        <v>-3.4642032332563501E-2</v>
      </c>
      <c r="T269" s="192">
        <v>5.39906103286385E-2</v>
      </c>
      <c r="U269" s="193">
        <v>5.1860202931228901E-2</v>
      </c>
    </row>
    <row r="270" spans="1:21" x14ac:dyDescent="0.25">
      <c r="A270" s="184">
        <v>43891</v>
      </c>
      <c r="B270" s="200">
        <v>1102</v>
      </c>
      <c r="C270" s="190">
        <v>452</v>
      </c>
      <c r="D270" s="190">
        <v>852</v>
      </c>
      <c r="E270" s="190">
        <v>478</v>
      </c>
      <c r="F270" s="201">
        <v>985</v>
      </c>
      <c r="G270" s="190">
        <v>990</v>
      </c>
      <c r="H270" s="190">
        <v>472.47619047619003</v>
      </c>
      <c r="I270" s="190">
        <v>871.61904761904805</v>
      </c>
      <c r="J270" s="190">
        <v>494.47619047619003</v>
      </c>
      <c r="K270" s="201">
        <v>943.90476190476204</v>
      </c>
      <c r="L270" s="190">
        <v>112</v>
      </c>
      <c r="M270" s="190">
        <v>-20.476190476190499</v>
      </c>
      <c r="N270" s="190">
        <v>-19.619047619047699</v>
      </c>
      <c r="O270" s="190">
        <v>-16.476190476190499</v>
      </c>
      <c r="P270" s="201">
        <v>41.095238095238102</v>
      </c>
      <c r="Q270" s="192">
        <v>0.113131313131313</v>
      </c>
      <c r="R270" s="192">
        <v>-4.3338036686152E-2</v>
      </c>
      <c r="S270" s="192">
        <v>-2.2508741258741399E-2</v>
      </c>
      <c r="T270" s="192">
        <v>-3.3320493066255799E-2</v>
      </c>
      <c r="U270" s="193">
        <v>4.3537483604076298E-2</v>
      </c>
    </row>
    <row r="271" spans="1:21" x14ac:dyDescent="0.25">
      <c r="A271" s="184">
        <v>43922</v>
      </c>
      <c r="B271" s="200">
        <v>409</v>
      </c>
      <c r="C271" s="190">
        <v>195</v>
      </c>
      <c r="D271" s="190">
        <v>396</v>
      </c>
      <c r="E271" s="190">
        <v>266</v>
      </c>
      <c r="F271" s="201">
        <v>380</v>
      </c>
      <c r="G271" s="190">
        <v>973</v>
      </c>
      <c r="H271" s="190">
        <v>464</v>
      </c>
      <c r="I271" s="190">
        <v>825</v>
      </c>
      <c r="J271" s="190">
        <v>460</v>
      </c>
      <c r="K271" s="201">
        <v>922</v>
      </c>
      <c r="L271" s="190">
        <v>-564</v>
      </c>
      <c r="M271" s="190">
        <v>-269</v>
      </c>
      <c r="N271" s="190">
        <v>-429</v>
      </c>
      <c r="O271" s="190">
        <v>-194</v>
      </c>
      <c r="P271" s="201">
        <v>-542</v>
      </c>
      <c r="Q271" s="192">
        <v>-0.57965056526207603</v>
      </c>
      <c r="R271" s="192">
        <v>-0.57974137931034497</v>
      </c>
      <c r="S271" s="192">
        <v>-0.52</v>
      </c>
      <c r="T271" s="192">
        <v>-0.421739130434783</v>
      </c>
      <c r="U271" s="193">
        <v>-0.58785249457700695</v>
      </c>
    </row>
    <row r="272" spans="1:21" x14ac:dyDescent="0.25">
      <c r="A272" s="184">
        <v>43952</v>
      </c>
      <c r="B272" s="200">
        <v>327</v>
      </c>
      <c r="C272" s="190">
        <v>130</v>
      </c>
      <c r="D272" s="190">
        <v>284</v>
      </c>
      <c r="E272" s="190">
        <v>254</v>
      </c>
      <c r="F272" s="201">
        <v>420</v>
      </c>
      <c r="G272" s="190">
        <v>896.61904761904805</v>
      </c>
      <c r="H272" s="190">
        <v>404.42857142857099</v>
      </c>
      <c r="I272" s="190">
        <v>734.66666666666697</v>
      </c>
      <c r="J272" s="190">
        <v>407.142857142857</v>
      </c>
      <c r="K272" s="201">
        <v>890.28571428571399</v>
      </c>
      <c r="L272" s="190">
        <v>-569.61904761904805</v>
      </c>
      <c r="M272" s="190">
        <v>-274.42857142857099</v>
      </c>
      <c r="N272" s="190">
        <v>-450.66666666666703</v>
      </c>
      <c r="O272" s="190">
        <v>-153.142857142857</v>
      </c>
      <c r="P272" s="201">
        <v>-470.28571428571399</v>
      </c>
      <c r="Q272" s="192">
        <v>-0.63529661692070705</v>
      </c>
      <c r="R272" s="192">
        <v>-0.67855881314023303</v>
      </c>
      <c r="S272" s="192">
        <v>-0.61343012704174205</v>
      </c>
      <c r="T272" s="192">
        <v>-0.376140350877193</v>
      </c>
      <c r="U272" s="193">
        <v>-0.52824133504492898</v>
      </c>
    </row>
    <row r="273" spans="1:21" x14ac:dyDescent="0.25">
      <c r="A273" s="184">
        <v>43983</v>
      </c>
      <c r="B273" s="200">
        <v>428</v>
      </c>
      <c r="C273" s="190">
        <v>151</v>
      </c>
      <c r="D273" s="190">
        <v>340</v>
      </c>
      <c r="E273" s="190">
        <v>319</v>
      </c>
      <c r="F273" s="201">
        <v>493</v>
      </c>
      <c r="G273" s="190">
        <v>932.8</v>
      </c>
      <c r="H273" s="190">
        <v>442.2</v>
      </c>
      <c r="I273" s="190">
        <v>847</v>
      </c>
      <c r="J273" s="190">
        <v>446.6</v>
      </c>
      <c r="K273" s="201">
        <v>1040.5999999999999</v>
      </c>
      <c r="L273" s="190">
        <v>-504.8</v>
      </c>
      <c r="M273" s="190">
        <v>-291.2</v>
      </c>
      <c r="N273" s="190">
        <v>-507</v>
      </c>
      <c r="O273" s="190">
        <v>-127.6</v>
      </c>
      <c r="P273" s="201">
        <v>-547.6</v>
      </c>
      <c r="Q273" s="192">
        <v>-0.54116638078902202</v>
      </c>
      <c r="R273" s="192">
        <v>-0.658525554047942</v>
      </c>
      <c r="S273" s="192">
        <v>-0.59858323494687105</v>
      </c>
      <c r="T273" s="192">
        <v>-0.28571428571428598</v>
      </c>
      <c r="U273" s="193">
        <v>-0.52623486450124901</v>
      </c>
    </row>
    <row r="274" spans="1:21" x14ac:dyDescent="0.25">
      <c r="A274" s="184">
        <v>44013</v>
      </c>
      <c r="B274" s="200">
        <v>529</v>
      </c>
      <c r="C274" s="190">
        <v>259</v>
      </c>
      <c r="D274" s="190">
        <v>451</v>
      </c>
      <c r="E274" s="190">
        <v>380</v>
      </c>
      <c r="F274" s="201">
        <v>653</v>
      </c>
      <c r="G274" s="190">
        <v>916</v>
      </c>
      <c r="H274" s="190">
        <v>447</v>
      </c>
      <c r="I274" s="190">
        <v>799</v>
      </c>
      <c r="J274" s="190">
        <v>466</v>
      </c>
      <c r="K274" s="201">
        <v>1111</v>
      </c>
      <c r="L274" s="190">
        <v>-387</v>
      </c>
      <c r="M274" s="190">
        <v>-188</v>
      </c>
      <c r="N274" s="190">
        <v>-348</v>
      </c>
      <c r="O274" s="190">
        <v>-86</v>
      </c>
      <c r="P274" s="201">
        <v>-458</v>
      </c>
      <c r="Q274" s="192">
        <v>-0.42248908296943199</v>
      </c>
      <c r="R274" s="192">
        <v>-0.42058165548098397</v>
      </c>
      <c r="S274" s="192">
        <v>-0.43554443053817299</v>
      </c>
      <c r="T274" s="192">
        <v>-0.184549356223176</v>
      </c>
      <c r="U274" s="193">
        <v>-0.41224122412241199</v>
      </c>
    </row>
    <row r="275" spans="1:21" x14ac:dyDescent="0.25">
      <c r="A275" s="184">
        <v>44044</v>
      </c>
      <c r="B275" s="200">
        <v>547</v>
      </c>
      <c r="C275" s="190">
        <v>242</v>
      </c>
      <c r="D275" s="190">
        <v>456</v>
      </c>
      <c r="E275" s="190">
        <v>359</v>
      </c>
      <c r="F275" s="201">
        <v>644</v>
      </c>
      <c r="G275" s="190">
        <v>838.09523809523796</v>
      </c>
      <c r="H275" s="190">
        <v>371.42857142857099</v>
      </c>
      <c r="I275" s="190">
        <v>644.76190476190504</v>
      </c>
      <c r="J275" s="190">
        <v>394.28571428571399</v>
      </c>
      <c r="K275" s="201">
        <v>933.33333333333303</v>
      </c>
      <c r="L275" s="190">
        <v>-291.09523809523802</v>
      </c>
      <c r="M275" s="190">
        <v>-129.42857142857099</v>
      </c>
      <c r="N275" s="190">
        <v>-188.76190476190499</v>
      </c>
      <c r="O275" s="190">
        <v>-35.285714285714299</v>
      </c>
      <c r="P275" s="201">
        <v>-289.33333333333297</v>
      </c>
      <c r="Q275" s="192">
        <v>-0.34732954545454497</v>
      </c>
      <c r="R275" s="192">
        <v>-0.34846153846153799</v>
      </c>
      <c r="S275" s="192">
        <v>-0.29276218611521398</v>
      </c>
      <c r="T275" s="192">
        <v>-8.9492753623188398E-2</v>
      </c>
      <c r="U275" s="193">
        <v>-0.31</v>
      </c>
    </row>
    <row r="276" spans="1:21" x14ac:dyDescent="0.25">
      <c r="A276" s="184">
        <v>44075</v>
      </c>
      <c r="B276" s="200">
        <v>718</v>
      </c>
      <c r="C276" s="190">
        <v>290</v>
      </c>
      <c r="D276" s="190">
        <v>565</v>
      </c>
      <c r="E276" s="190">
        <v>472</v>
      </c>
      <c r="F276" s="201">
        <v>881</v>
      </c>
      <c r="G276" s="190">
        <v>858</v>
      </c>
      <c r="H276" s="190">
        <v>390.76190476190499</v>
      </c>
      <c r="I276" s="190">
        <v>726</v>
      </c>
      <c r="J276" s="190">
        <v>457.80952380952402</v>
      </c>
      <c r="K276" s="201">
        <v>981.61904761904805</v>
      </c>
      <c r="L276" s="190">
        <v>-140</v>
      </c>
      <c r="M276" s="190">
        <v>-100.761904761905</v>
      </c>
      <c r="N276" s="190">
        <v>-161</v>
      </c>
      <c r="O276" s="190">
        <v>14.190476190476099</v>
      </c>
      <c r="P276" s="201">
        <v>-100.619047619048</v>
      </c>
      <c r="Q276" s="192">
        <v>-0.163170163170163</v>
      </c>
      <c r="R276" s="192">
        <v>-0.25786010236412399</v>
      </c>
      <c r="S276" s="192">
        <v>-0.221763085399449</v>
      </c>
      <c r="T276" s="192">
        <v>3.0996463490742601E-2</v>
      </c>
      <c r="U276" s="193">
        <v>-0.102503153196857</v>
      </c>
    </row>
    <row r="277" spans="1:21" x14ac:dyDescent="0.25">
      <c r="A277" s="184">
        <v>44105</v>
      </c>
      <c r="B277" s="200">
        <v>754</v>
      </c>
      <c r="C277" s="190">
        <v>290</v>
      </c>
      <c r="D277" s="190">
        <v>583</v>
      </c>
      <c r="E277" s="190">
        <v>466</v>
      </c>
      <c r="F277" s="201">
        <v>949</v>
      </c>
      <c r="G277" s="190">
        <v>945.04347826086996</v>
      </c>
      <c r="H277" s="190">
        <v>417.04347826087002</v>
      </c>
      <c r="I277" s="190">
        <v>858</v>
      </c>
      <c r="J277" s="190">
        <v>443.82608695652198</v>
      </c>
      <c r="K277" s="201">
        <v>990.95652173913004</v>
      </c>
      <c r="L277" s="190">
        <v>-191.04347826086999</v>
      </c>
      <c r="M277" s="190">
        <v>-127.04347826087</v>
      </c>
      <c r="N277" s="190">
        <v>-275</v>
      </c>
      <c r="O277" s="190">
        <v>22.173913043478301</v>
      </c>
      <c r="P277" s="201">
        <v>-41.956521739130501</v>
      </c>
      <c r="Q277" s="192">
        <v>-0.202153110047847</v>
      </c>
      <c r="R277" s="192">
        <v>-0.30462885738115097</v>
      </c>
      <c r="S277" s="192">
        <v>-0.32051282051282098</v>
      </c>
      <c r="T277" s="192">
        <v>4.9960815047021899E-2</v>
      </c>
      <c r="U277" s="193">
        <v>-4.2339417339417401E-2</v>
      </c>
    </row>
    <row r="278" spans="1:21" x14ac:dyDescent="0.25">
      <c r="A278" s="184">
        <v>44136</v>
      </c>
      <c r="B278" s="200">
        <v>752</v>
      </c>
      <c r="C278" s="190">
        <v>351</v>
      </c>
      <c r="D278" s="190">
        <v>634</v>
      </c>
      <c r="E278" s="190">
        <v>418</v>
      </c>
      <c r="F278" s="201">
        <v>1016</v>
      </c>
      <c r="G278" s="190">
        <v>998</v>
      </c>
      <c r="H278" s="190">
        <v>372</v>
      </c>
      <c r="I278" s="190">
        <v>753</v>
      </c>
      <c r="J278" s="190">
        <v>472</v>
      </c>
      <c r="K278" s="201">
        <v>960</v>
      </c>
      <c r="L278" s="190">
        <v>-246</v>
      </c>
      <c r="M278" s="190">
        <v>-21</v>
      </c>
      <c r="N278" s="190">
        <v>-119</v>
      </c>
      <c r="O278" s="190">
        <v>-54</v>
      </c>
      <c r="P278" s="201">
        <v>56</v>
      </c>
      <c r="Q278" s="192">
        <v>-0.246492985971944</v>
      </c>
      <c r="R278" s="192">
        <v>-5.6451612903225798E-2</v>
      </c>
      <c r="S278" s="192">
        <v>-0.158034528552457</v>
      </c>
      <c r="T278" s="192">
        <v>-0.11440677966101701</v>
      </c>
      <c r="U278" s="193">
        <v>5.83333333333333E-2</v>
      </c>
    </row>
    <row r="279" spans="1:21" x14ac:dyDescent="0.25">
      <c r="A279" s="184">
        <v>44166</v>
      </c>
      <c r="B279" s="200">
        <v>796</v>
      </c>
      <c r="C279" s="190">
        <v>387</v>
      </c>
      <c r="D279" s="190">
        <v>663</v>
      </c>
      <c r="E279" s="190">
        <v>435</v>
      </c>
      <c r="F279" s="201">
        <v>991</v>
      </c>
      <c r="G279" s="190">
        <v>994.35</v>
      </c>
      <c r="H279" s="190">
        <v>422.1</v>
      </c>
      <c r="I279" s="190">
        <v>865.2</v>
      </c>
      <c r="J279" s="190">
        <v>498.75</v>
      </c>
      <c r="K279" s="201">
        <v>997.5</v>
      </c>
      <c r="L279" s="190">
        <v>-198.35</v>
      </c>
      <c r="M279" s="190">
        <v>-35.1</v>
      </c>
      <c r="N279" s="190">
        <v>-202.2</v>
      </c>
      <c r="O279" s="190">
        <v>-63.75</v>
      </c>
      <c r="P279" s="201">
        <v>-6.5</v>
      </c>
      <c r="Q279" s="192">
        <v>-0.19947704530597901</v>
      </c>
      <c r="R279" s="192">
        <v>-8.3155650319829494E-2</v>
      </c>
      <c r="S279" s="192">
        <v>-0.23370319001386999</v>
      </c>
      <c r="T279" s="192">
        <v>-0.12781954887218</v>
      </c>
      <c r="U279" s="193">
        <v>-6.5162907268170398E-3</v>
      </c>
    </row>
    <row r="280" spans="1:21" x14ac:dyDescent="0.25">
      <c r="A280" s="184">
        <v>44197</v>
      </c>
      <c r="B280" s="200">
        <v>705</v>
      </c>
      <c r="C280" s="190">
        <v>336</v>
      </c>
      <c r="D280" s="190">
        <v>634</v>
      </c>
      <c r="E280" s="190">
        <v>357</v>
      </c>
      <c r="F280" s="201">
        <v>869</v>
      </c>
      <c r="G280" s="190">
        <v>951.81818181818198</v>
      </c>
      <c r="H280" s="190">
        <v>435.45454545454498</v>
      </c>
      <c r="I280" s="190">
        <v>773.63636363636397</v>
      </c>
      <c r="J280" s="190">
        <v>454.54545454545502</v>
      </c>
      <c r="K280" s="201">
        <v>949.09090909090901</v>
      </c>
      <c r="L280" s="190">
        <v>-246.81818181818201</v>
      </c>
      <c r="M280" s="190">
        <v>-99.454545454545396</v>
      </c>
      <c r="N280" s="190">
        <v>-139.636363636364</v>
      </c>
      <c r="O280" s="190">
        <v>-97.545454545454504</v>
      </c>
      <c r="P280" s="201">
        <v>-80.090909090908994</v>
      </c>
      <c r="Q280" s="192">
        <v>-0.25931232091690498</v>
      </c>
      <c r="R280" s="192">
        <v>-0.22839248434237999</v>
      </c>
      <c r="S280" s="192">
        <v>-0.18049353701527601</v>
      </c>
      <c r="T280" s="192">
        <v>-0.21460000000000001</v>
      </c>
      <c r="U280" s="193">
        <v>-8.4386973180076597E-2</v>
      </c>
    </row>
    <row r="281" spans="1:21" x14ac:dyDescent="0.25">
      <c r="A281" s="184">
        <v>44228</v>
      </c>
      <c r="B281" s="200">
        <v>721</v>
      </c>
      <c r="C281" s="190">
        <v>283</v>
      </c>
      <c r="D281" s="190">
        <v>588</v>
      </c>
      <c r="E281" s="190">
        <v>372</v>
      </c>
      <c r="F281" s="201">
        <v>824</v>
      </c>
      <c r="G281" s="190">
        <v>1037</v>
      </c>
      <c r="H281" s="190">
        <v>460</v>
      </c>
      <c r="I281" s="190">
        <v>866</v>
      </c>
      <c r="J281" s="190">
        <v>426</v>
      </c>
      <c r="K281" s="201">
        <v>887</v>
      </c>
      <c r="L281" s="190">
        <v>-316</v>
      </c>
      <c r="M281" s="190">
        <v>-177</v>
      </c>
      <c r="N281" s="190">
        <v>-278</v>
      </c>
      <c r="O281" s="190">
        <v>-54</v>
      </c>
      <c r="P281" s="201">
        <v>-63</v>
      </c>
      <c r="Q281" s="192">
        <v>-0.30472516875602701</v>
      </c>
      <c r="R281" s="192">
        <v>-0.38478260869565201</v>
      </c>
      <c r="S281" s="192">
        <v>-0.321016166281755</v>
      </c>
      <c r="T281" s="192">
        <v>-0.12676056338028199</v>
      </c>
      <c r="U281" s="193">
        <v>-7.1025930101465601E-2</v>
      </c>
    </row>
    <row r="282" spans="1:21" x14ac:dyDescent="0.25">
      <c r="A282" s="184">
        <v>44256</v>
      </c>
      <c r="B282" s="200">
        <v>841</v>
      </c>
      <c r="C282" s="190">
        <v>350</v>
      </c>
      <c r="D282" s="190">
        <v>621</v>
      </c>
      <c r="E282" s="190">
        <v>412</v>
      </c>
      <c r="F282" s="201">
        <v>1002</v>
      </c>
      <c r="G282" s="190">
        <v>1035</v>
      </c>
      <c r="H282" s="190">
        <v>493.95238095238102</v>
      </c>
      <c r="I282" s="190">
        <v>911.23809523809496</v>
      </c>
      <c r="J282" s="190">
        <v>516.95238095238096</v>
      </c>
      <c r="K282" s="201">
        <v>986.80952380952397</v>
      </c>
      <c r="L282" s="190">
        <v>-194</v>
      </c>
      <c r="M282" s="190">
        <v>-143.95238095238099</v>
      </c>
      <c r="N282" s="190">
        <v>-290.23809523809501</v>
      </c>
      <c r="O282" s="190">
        <v>-104.95238095238101</v>
      </c>
      <c r="P282" s="201">
        <v>15.190476190476099</v>
      </c>
      <c r="Q282" s="192">
        <v>-0.18743961352656999</v>
      </c>
      <c r="R282" s="192">
        <v>-0.29142967319001301</v>
      </c>
      <c r="S282" s="192">
        <v>-0.31850961538461497</v>
      </c>
      <c r="T282" s="192">
        <v>-0.203021370670597</v>
      </c>
      <c r="U282" s="193">
        <v>1.5393524103652899E-2</v>
      </c>
    </row>
    <row r="283" spans="1:21" x14ac:dyDescent="0.25">
      <c r="A283" s="184">
        <v>44287</v>
      </c>
      <c r="B283" s="200">
        <v>805</v>
      </c>
      <c r="C283" s="190">
        <v>339</v>
      </c>
      <c r="D283" s="190">
        <v>579</v>
      </c>
      <c r="E283" s="190">
        <v>458</v>
      </c>
      <c r="F283" s="201">
        <v>928</v>
      </c>
      <c r="G283" s="190">
        <v>973</v>
      </c>
      <c r="H283" s="190">
        <v>464</v>
      </c>
      <c r="I283" s="190">
        <v>825</v>
      </c>
      <c r="J283" s="190">
        <v>460</v>
      </c>
      <c r="K283" s="201">
        <v>922</v>
      </c>
      <c r="L283" s="190">
        <v>-168</v>
      </c>
      <c r="M283" s="190">
        <v>-125</v>
      </c>
      <c r="N283" s="190">
        <v>-246</v>
      </c>
      <c r="O283" s="190">
        <v>-2</v>
      </c>
      <c r="P283" s="201">
        <v>6</v>
      </c>
      <c r="Q283" s="192">
        <v>-0.17266187050359699</v>
      </c>
      <c r="R283" s="192">
        <v>-0.26939655172413801</v>
      </c>
      <c r="S283" s="192">
        <v>-0.29818181818181799</v>
      </c>
      <c r="T283" s="192">
        <v>-4.3478260869565201E-3</v>
      </c>
      <c r="U283" s="193">
        <v>6.5075921908893698E-3</v>
      </c>
    </row>
    <row r="284" spans="1:21" x14ac:dyDescent="0.25">
      <c r="A284" s="184">
        <v>44317</v>
      </c>
      <c r="B284" s="200">
        <v>733</v>
      </c>
      <c r="C284" s="190">
        <v>321</v>
      </c>
      <c r="D284" s="190">
        <v>571</v>
      </c>
      <c r="E284" s="190">
        <v>436</v>
      </c>
      <c r="F284" s="201">
        <v>929</v>
      </c>
      <c r="G284" s="190">
        <v>896.61904761904805</v>
      </c>
      <c r="H284" s="190">
        <v>404.42857142857099</v>
      </c>
      <c r="I284" s="190">
        <v>734.66666666666697</v>
      </c>
      <c r="J284" s="190">
        <v>407.142857142857</v>
      </c>
      <c r="K284" s="201">
        <v>890.28571428571399</v>
      </c>
      <c r="L284" s="190">
        <v>-163.61904761904799</v>
      </c>
      <c r="M284" s="190">
        <v>-83.428571428571402</v>
      </c>
      <c r="N284" s="190">
        <v>-163.666666666667</v>
      </c>
      <c r="O284" s="190">
        <v>28.857142857142801</v>
      </c>
      <c r="P284" s="201">
        <v>38.714285714285701</v>
      </c>
      <c r="Q284" s="192">
        <v>-0.18248446545222799</v>
      </c>
      <c r="R284" s="192">
        <v>-0.20628753090780599</v>
      </c>
      <c r="S284" s="192">
        <v>-0.22277676950998199</v>
      </c>
      <c r="T284" s="192">
        <v>7.0877192982456094E-2</v>
      </c>
      <c r="U284" s="193">
        <v>4.34852374839537E-2</v>
      </c>
    </row>
    <row r="285" spans="1:21" x14ac:dyDescent="0.25">
      <c r="A285" s="184">
        <v>44348</v>
      </c>
      <c r="B285" s="200">
        <v>721</v>
      </c>
      <c r="C285" s="190">
        <v>294</v>
      </c>
      <c r="D285" s="190">
        <v>600</v>
      </c>
      <c r="E285" s="190">
        <v>369</v>
      </c>
      <c r="F285" s="201">
        <v>1161</v>
      </c>
      <c r="G285" s="190">
        <v>932.8</v>
      </c>
      <c r="H285" s="190">
        <v>442.2</v>
      </c>
      <c r="I285" s="190">
        <v>847</v>
      </c>
      <c r="J285" s="190">
        <v>446.6</v>
      </c>
      <c r="K285" s="201">
        <v>1040.5999999999999</v>
      </c>
      <c r="L285" s="190">
        <v>-211.8</v>
      </c>
      <c r="M285" s="190">
        <v>-148.19999999999999</v>
      </c>
      <c r="N285" s="190">
        <v>-247</v>
      </c>
      <c r="O285" s="190">
        <v>-77.599999999999994</v>
      </c>
      <c r="P285" s="201">
        <v>120.4</v>
      </c>
      <c r="Q285" s="192">
        <v>-0.22705831903945101</v>
      </c>
      <c r="R285" s="192">
        <v>-0.33514246947082799</v>
      </c>
      <c r="S285" s="192">
        <v>-0.29161747343565497</v>
      </c>
      <c r="T285" s="192">
        <v>-0.17375727720555301</v>
      </c>
      <c r="U285" s="193">
        <v>0.11570247933884301</v>
      </c>
    </row>
    <row r="286" spans="1:21" x14ac:dyDescent="0.25">
      <c r="A286" s="3" t="s">
        <v>96</v>
      </c>
      <c r="B286" s="200"/>
      <c r="C286" s="190"/>
      <c r="D286" s="190"/>
      <c r="E286" s="190"/>
      <c r="F286" s="201"/>
      <c r="G286" s="190"/>
      <c r="H286" s="190"/>
      <c r="I286" s="190"/>
      <c r="J286" s="190"/>
      <c r="K286" s="201"/>
      <c r="L286" s="190"/>
      <c r="M286" s="190"/>
      <c r="N286" s="190"/>
      <c r="O286" s="190"/>
      <c r="P286" s="201"/>
      <c r="Q286" s="192"/>
      <c r="R286" s="192"/>
      <c r="S286" s="192"/>
      <c r="T286" s="192"/>
      <c r="U286" s="193"/>
    </row>
    <row r="287" spans="1:21" x14ac:dyDescent="0.25">
      <c r="A287" s="184">
        <v>43466</v>
      </c>
      <c r="B287" s="200">
        <v>37</v>
      </c>
      <c r="C287" s="190">
        <v>53</v>
      </c>
      <c r="D287" s="190">
        <v>89</v>
      </c>
      <c r="E287" s="190">
        <v>223</v>
      </c>
      <c r="F287" s="201">
        <v>243</v>
      </c>
      <c r="G287" s="190">
        <v>37</v>
      </c>
      <c r="H287" s="190">
        <v>53</v>
      </c>
      <c r="I287" s="190">
        <v>89</v>
      </c>
      <c r="J287" s="190">
        <v>223</v>
      </c>
      <c r="K287" s="201">
        <v>243</v>
      </c>
      <c r="L287" s="190">
        <v>0</v>
      </c>
      <c r="M287" s="190">
        <v>0</v>
      </c>
      <c r="N287" s="190">
        <v>0</v>
      </c>
      <c r="O287" s="190">
        <v>0</v>
      </c>
      <c r="P287" s="201">
        <v>0</v>
      </c>
      <c r="Q287" s="192">
        <v>0</v>
      </c>
      <c r="R287" s="192">
        <v>0</v>
      </c>
      <c r="S287" s="192">
        <v>0</v>
      </c>
      <c r="T287" s="192">
        <v>0</v>
      </c>
      <c r="U287" s="193">
        <v>0</v>
      </c>
    </row>
    <row r="288" spans="1:21" x14ac:dyDescent="0.25">
      <c r="A288" s="184">
        <v>43497</v>
      </c>
      <c r="B288" s="200">
        <v>32</v>
      </c>
      <c r="C288" s="190">
        <v>48</v>
      </c>
      <c r="D288" s="190">
        <v>55</v>
      </c>
      <c r="E288" s="190">
        <v>206</v>
      </c>
      <c r="F288" s="201">
        <v>233</v>
      </c>
      <c r="G288" s="190">
        <v>32</v>
      </c>
      <c r="H288" s="190">
        <v>48</v>
      </c>
      <c r="I288" s="190">
        <v>55</v>
      </c>
      <c r="J288" s="190">
        <v>206</v>
      </c>
      <c r="K288" s="201">
        <v>233</v>
      </c>
      <c r="L288" s="190">
        <v>0</v>
      </c>
      <c r="M288" s="190">
        <v>0</v>
      </c>
      <c r="N288" s="190">
        <v>0</v>
      </c>
      <c r="O288" s="190">
        <v>0</v>
      </c>
      <c r="P288" s="201">
        <v>0</v>
      </c>
      <c r="Q288" s="192">
        <v>0</v>
      </c>
      <c r="R288" s="192">
        <v>0</v>
      </c>
      <c r="S288" s="192">
        <v>0</v>
      </c>
      <c r="T288" s="192">
        <v>0</v>
      </c>
      <c r="U288" s="193">
        <v>0</v>
      </c>
    </row>
    <row r="289" spans="1:21" x14ac:dyDescent="0.25">
      <c r="A289" s="184">
        <v>43525</v>
      </c>
      <c r="B289" s="200">
        <v>35</v>
      </c>
      <c r="C289" s="190">
        <v>51</v>
      </c>
      <c r="D289" s="190">
        <v>68</v>
      </c>
      <c r="E289" s="190">
        <v>177</v>
      </c>
      <c r="F289" s="201">
        <v>256</v>
      </c>
      <c r="G289" s="190">
        <v>35</v>
      </c>
      <c r="H289" s="190">
        <v>51</v>
      </c>
      <c r="I289" s="190">
        <v>68</v>
      </c>
      <c r="J289" s="190">
        <v>177</v>
      </c>
      <c r="K289" s="201">
        <v>256</v>
      </c>
      <c r="L289" s="190">
        <v>0</v>
      </c>
      <c r="M289" s="190">
        <v>0</v>
      </c>
      <c r="N289" s="190">
        <v>0</v>
      </c>
      <c r="O289" s="190">
        <v>0</v>
      </c>
      <c r="P289" s="201">
        <v>0</v>
      </c>
      <c r="Q289" s="192">
        <v>0</v>
      </c>
      <c r="R289" s="192">
        <v>0</v>
      </c>
      <c r="S289" s="192">
        <v>0</v>
      </c>
      <c r="T289" s="192">
        <v>0</v>
      </c>
      <c r="U289" s="193">
        <v>0</v>
      </c>
    </row>
    <row r="290" spans="1:21" x14ac:dyDescent="0.25">
      <c r="A290" s="184">
        <v>43556</v>
      </c>
      <c r="B290" s="200">
        <v>31</v>
      </c>
      <c r="C290" s="190">
        <v>60</v>
      </c>
      <c r="D290" s="190">
        <v>68</v>
      </c>
      <c r="E290" s="190">
        <v>177</v>
      </c>
      <c r="F290" s="201">
        <v>247</v>
      </c>
      <c r="G290" s="190">
        <v>31</v>
      </c>
      <c r="H290" s="190">
        <v>60</v>
      </c>
      <c r="I290" s="190">
        <v>68</v>
      </c>
      <c r="J290" s="190">
        <v>177</v>
      </c>
      <c r="K290" s="201">
        <v>247</v>
      </c>
      <c r="L290" s="190">
        <v>0</v>
      </c>
      <c r="M290" s="190">
        <v>0</v>
      </c>
      <c r="N290" s="190">
        <v>0</v>
      </c>
      <c r="O290" s="190">
        <v>0</v>
      </c>
      <c r="P290" s="201">
        <v>0</v>
      </c>
      <c r="Q290" s="192">
        <v>0</v>
      </c>
      <c r="R290" s="192">
        <v>0</v>
      </c>
      <c r="S290" s="192">
        <v>0</v>
      </c>
      <c r="T290" s="192">
        <v>0</v>
      </c>
      <c r="U290" s="193">
        <v>0</v>
      </c>
    </row>
    <row r="291" spans="1:21" x14ac:dyDescent="0.25">
      <c r="A291" s="184">
        <v>43586</v>
      </c>
      <c r="B291" s="200">
        <v>37</v>
      </c>
      <c r="C291" s="190">
        <v>57</v>
      </c>
      <c r="D291" s="190">
        <v>80</v>
      </c>
      <c r="E291" s="190">
        <v>217</v>
      </c>
      <c r="F291" s="201">
        <v>256</v>
      </c>
      <c r="G291" s="190">
        <v>37</v>
      </c>
      <c r="H291" s="190">
        <v>57</v>
      </c>
      <c r="I291" s="190">
        <v>80</v>
      </c>
      <c r="J291" s="190">
        <v>217</v>
      </c>
      <c r="K291" s="201">
        <v>256</v>
      </c>
      <c r="L291" s="190">
        <v>0</v>
      </c>
      <c r="M291" s="190">
        <v>0</v>
      </c>
      <c r="N291" s="190">
        <v>0</v>
      </c>
      <c r="O291" s="190">
        <v>0</v>
      </c>
      <c r="P291" s="201">
        <v>0</v>
      </c>
      <c r="Q291" s="192">
        <v>0</v>
      </c>
      <c r="R291" s="192">
        <v>0</v>
      </c>
      <c r="S291" s="192">
        <v>0</v>
      </c>
      <c r="T291" s="192">
        <v>0</v>
      </c>
      <c r="U291" s="193">
        <v>0</v>
      </c>
    </row>
    <row r="292" spans="1:21" x14ac:dyDescent="0.25">
      <c r="A292" s="184">
        <v>43617</v>
      </c>
      <c r="B292" s="200">
        <v>39</v>
      </c>
      <c r="C292" s="190">
        <v>45</v>
      </c>
      <c r="D292" s="190">
        <v>59</v>
      </c>
      <c r="E292" s="190">
        <v>191</v>
      </c>
      <c r="F292" s="201">
        <v>238</v>
      </c>
      <c r="G292" s="190">
        <v>39</v>
      </c>
      <c r="H292" s="190">
        <v>45</v>
      </c>
      <c r="I292" s="190">
        <v>59</v>
      </c>
      <c r="J292" s="190">
        <v>191</v>
      </c>
      <c r="K292" s="201">
        <v>238</v>
      </c>
      <c r="L292" s="190">
        <v>0</v>
      </c>
      <c r="M292" s="190">
        <v>0</v>
      </c>
      <c r="N292" s="190">
        <v>0</v>
      </c>
      <c r="O292" s="190">
        <v>0</v>
      </c>
      <c r="P292" s="201">
        <v>0</v>
      </c>
      <c r="Q292" s="192">
        <v>0</v>
      </c>
      <c r="R292" s="192">
        <v>0</v>
      </c>
      <c r="S292" s="192">
        <v>0</v>
      </c>
      <c r="T292" s="192">
        <v>0</v>
      </c>
      <c r="U292" s="193">
        <v>0</v>
      </c>
    </row>
    <row r="293" spans="1:21" x14ac:dyDescent="0.25">
      <c r="A293" s="184">
        <v>43647</v>
      </c>
      <c r="B293" s="200">
        <v>44</v>
      </c>
      <c r="C293" s="190">
        <v>57</v>
      </c>
      <c r="D293" s="190">
        <v>66</v>
      </c>
      <c r="E293" s="190">
        <v>204</v>
      </c>
      <c r="F293" s="201">
        <v>252</v>
      </c>
      <c r="G293" s="190">
        <v>44</v>
      </c>
      <c r="H293" s="190">
        <v>57</v>
      </c>
      <c r="I293" s="190">
        <v>66</v>
      </c>
      <c r="J293" s="190">
        <v>204</v>
      </c>
      <c r="K293" s="201">
        <v>252</v>
      </c>
      <c r="L293" s="190">
        <v>0</v>
      </c>
      <c r="M293" s="190">
        <v>0</v>
      </c>
      <c r="N293" s="190">
        <v>0</v>
      </c>
      <c r="O293" s="190">
        <v>0</v>
      </c>
      <c r="P293" s="201">
        <v>0</v>
      </c>
      <c r="Q293" s="192">
        <v>0</v>
      </c>
      <c r="R293" s="192">
        <v>0</v>
      </c>
      <c r="S293" s="192">
        <v>0</v>
      </c>
      <c r="T293" s="192">
        <v>0</v>
      </c>
      <c r="U293" s="193">
        <v>0</v>
      </c>
    </row>
    <row r="294" spans="1:21" x14ac:dyDescent="0.25">
      <c r="A294" s="184">
        <v>43678</v>
      </c>
      <c r="B294" s="200">
        <v>26</v>
      </c>
      <c r="C294" s="190">
        <v>57</v>
      </c>
      <c r="D294" s="190">
        <v>79</v>
      </c>
      <c r="E294" s="190">
        <v>208</v>
      </c>
      <c r="F294" s="201">
        <v>251</v>
      </c>
      <c r="G294" s="190">
        <v>26</v>
      </c>
      <c r="H294" s="190">
        <v>57</v>
      </c>
      <c r="I294" s="190">
        <v>79</v>
      </c>
      <c r="J294" s="190">
        <v>208</v>
      </c>
      <c r="K294" s="201">
        <v>251</v>
      </c>
      <c r="L294" s="190">
        <v>0</v>
      </c>
      <c r="M294" s="190">
        <v>0</v>
      </c>
      <c r="N294" s="190">
        <v>0</v>
      </c>
      <c r="O294" s="190">
        <v>0</v>
      </c>
      <c r="P294" s="201">
        <v>0</v>
      </c>
      <c r="Q294" s="192">
        <v>0</v>
      </c>
      <c r="R294" s="192">
        <v>0</v>
      </c>
      <c r="S294" s="192">
        <v>0</v>
      </c>
      <c r="T294" s="192">
        <v>0</v>
      </c>
      <c r="U294" s="193">
        <v>0</v>
      </c>
    </row>
    <row r="295" spans="1:21" x14ac:dyDescent="0.25">
      <c r="A295" s="184">
        <v>43709</v>
      </c>
      <c r="B295" s="200">
        <v>43</v>
      </c>
      <c r="C295" s="190">
        <v>67</v>
      </c>
      <c r="D295" s="190">
        <v>84</v>
      </c>
      <c r="E295" s="190">
        <v>204</v>
      </c>
      <c r="F295" s="201">
        <v>264</v>
      </c>
      <c r="G295" s="190">
        <v>43</v>
      </c>
      <c r="H295" s="190">
        <v>67</v>
      </c>
      <c r="I295" s="190">
        <v>84</v>
      </c>
      <c r="J295" s="190">
        <v>204</v>
      </c>
      <c r="K295" s="201">
        <v>264</v>
      </c>
      <c r="L295" s="190">
        <v>0</v>
      </c>
      <c r="M295" s="190">
        <v>0</v>
      </c>
      <c r="N295" s="190">
        <v>0</v>
      </c>
      <c r="O295" s="190">
        <v>0</v>
      </c>
      <c r="P295" s="201">
        <v>0</v>
      </c>
      <c r="Q295" s="192">
        <v>0</v>
      </c>
      <c r="R295" s="192">
        <v>0</v>
      </c>
      <c r="S295" s="192">
        <v>0</v>
      </c>
      <c r="T295" s="192">
        <v>0</v>
      </c>
      <c r="U295" s="193">
        <v>0</v>
      </c>
    </row>
    <row r="296" spans="1:21" x14ac:dyDescent="0.25">
      <c r="A296" s="184">
        <v>43739</v>
      </c>
      <c r="B296" s="200">
        <v>45</v>
      </c>
      <c r="C296" s="190">
        <v>60</v>
      </c>
      <c r="D296" s="190">
        <v>66</v>
      </c>
      <c r="E296" s="190">
        <v>214</v>
      </c>
      <c r="F296" s="201">
        <v>280</v>
      </c>
      <c r="G296" s="190">
        <v>45</v>
      </c>
      <c r="H296" s="190">
        <v>60</v>
      </c>
      <c r="I296" s="190">
        <v>66</v>
      </c>
      <c r="J296" s="190">
        <v>214</v>
      </c>
      <c r="K296" s="201">
        <v>280</v>
      </c>
      <c r="L296" s="190">
        <v>0</v>
      </c>
      <c r="M296" s="190">
        <v>0</v>
      </c>
      <c r="N296" s="190">
        <v>0</v>
      </c>
      <c r="O296" s="190">
        <v>0</v>
      </c>
      <c r="P296" s="201">
        <v>0</v>
      </c>
      <c r="Q296" s="192">
        <v>0</v>
      </c>
      <c r="R296" s="192">
        <v>0</v>
      </c>
      <c r="S296" s="192">
        <v>0</v>
      </c>
      <c r="T296" s="192">
        <v>0</v>
      </c>
      <c r="U296" s="193">
        <v>0</v>
      </c>
    </row>
    <row r="297" spans="1:21" x14ac:dyDescent="0.25">
      <c r="A297" s="184">
        <v>43770</v>
      </c>
      <c r="B297" s="200">
        <v>35</v>
      </c>
      <c r="C297" s="190">
        <v>56</v>
      </c>
      <c r="D297" s="190">
        <v>63</v>
      </c>
      <c r="E297" s="190">
        <v>205</v>
      </c>
      <c r="F297" s="201">
        <v>278</v>
      </c>
      <c r="G297" s="190">
        <v>35</v>
      </c>
      <c r="H297" s="190">
        <v>56</v>
      </c>
      <c r="I297" s="190">
        <v>63</v>
      </c>
      <c r="J297" s="190">
        <v>205</v>
      </c>
      <c r="K297" s="201">
        <v>278</v>
      </c>
      <c r="L297" s="190">
        <v>0</v>
      </c>
      <c r="M297" s="190">
        <v>0</v>
      </c>
      <c r="N297" s="190">
        <v>0</v>
      </c>
      <c r="O297" s="190">
        <v>0</v>
      </c>
      <c r="P297" s="201">
        <v>0</v>
      </c>
      <c r="Q297" s="192">
        <v>0</v>
      </c>
      <c r="R297" s="192">
        <v>0</v>
      </c>
      <c r="S297" s="192">
        <v>0</v>
      </c>
      <c r="T297" s="192">
        <v>0</v>
      </c>
      <c r="U297" s="193">
        <v>0</v>
      </c>
    </row>
    <row r="298" spans="1:21" x14ac:dyDescent="0.25">
      <c r="A298" s="184">
        <v>43800</v>
      </c>
      <c r="B298" s="200">
        <v>30</v>
      </c>
      <c r="C298" s="190">
        <v>44</v>
      </c>
      <c r="D298" s="190">
        <v>68</v>
      </c>
      <c r="E298" s="190">
        <v>157</v>
      </c>
      <c r="F298" s="201">
        <v>251</v>
      </c>
      <c r="G298" s="190">
        <v>30</v>
      </c>
      <c r="H298" s="190">
        <v>44</v>
      </c>
      <c r="I298" s="190">
        <v>68</v>
      </c>
      <c r="J298" s="190">
        <v>157</v>
      </c>
      <c r="K298" s="201">
        <v>251</v>
      </c>
      <c r="L298" s="190">
        <v>0</v>
      </c>
      <c r="M298" s="190">
        <v>0</v>
      </c>
      <c r="N298" s="190">
        <v>0</v>
      </c>
      <c r="O298" s="190">
        <v>0</v>
      </c>
      <c r="P298" s="201">
        <v>0</v>
      </c>
      <c r="Q298" s="192">
        <v>0</v>
      </c>
      <c r="R298" s="192">
        <v>0</v>
      </c>
      <c r="S298" s="192">
        <v>0</v>
      </c>
      <c r="T298" s="192">
        <v>0</v>
      </c>
      <c r="U298" s="193">
        <v>0</v>
      </c>
    </row>
    <row r="299" spans="1:21" x14ac:dyDescent="0.25">
      <c r="A299" s="184">
        <v>43831</v>
      </c>
      <c r="B299" s="200">
        <v>41</v>
      </c>
      <c r="C299" s="190">
        <v>71</v>
      </c>
      <c r="D299" s="190">
        <v>71</v>
      </c>
      <c r="E299" s="190">
        <v>215</v>
      </c>
      <c r="F299" s="201">
        <v>278</v>
      </c>
      <c r="G299" s="190">
        <v>37</v>
      </c>
      <c r="H299" s="190">
        <v>53</v>
      </c>
      <c r="I299" s="190">
        <v>89</v>
      </c>
      <c r="J299" s="190">
        <v>223</v>
      </c>
      <c r="K299" s="201">
        <v>243</v>
      </c>
      <c r="L299" s="190">
        <v>4</v>
      </c>
      <c r="M299" s="190">
        <v>18</v>
      </c>
      <c r="N299" s="190">
        <v>-18</v>
      </c>
      <c r="O299" s="190">
        <v>-8</v>
      </c>
      <c r="P299" s="201">
        <v>35</v>
      </c>
      <c r="Q299" s="192">
        <v>0.108108108108108</v>
      </c>
      <c r="R299" s="192">
        <v>0.339622641509434</v>
      </c>
      <c r="S299" s="192">
        <v>-0.202247191011236</v>
      </c>
      <c r="T299" s="192">
        <v>-3.5874439461883401E-2</v>
      </c>
      <c r="U299" s="193">
        <v>0.14403292181069999</v>
      </c>
    </row>
    <row r="300" spans="1:21" x14ac:dyDescent="0.25">
      <c r="A300" s="184">
        <v>43862</v>
      </c>
      <c r="B300" s="200">
        <v>33</v>
      </c>
      <c r="C300" s="190">
        <v>53</v>
      </c>
      <c r="D300" s="190">
        <v>64</v>
      </c>
      <c r="E300" s="190">
        <v>203</v>
      </c>
      <c r="F300" s="201">
        <v>235</v>
      </c>
      <c r="G300" s="190">
        <v>32</v>
      </c>
      <c r="H300" s="190">
        <v>48</v>
      </c>
      <c r="I300" s="190">
        <v>55</v>
      </c>
      <c r="J300" s="190">
        <v>206</v>
      </c>
      <c r="K300" s="201">
        <v>233</v>
      </c>
      <c r="L300" s="190">
        <v>1</v>
      </c>
      <c r="M300" s="190">
        <v>5</v>
      </c>
      <c r="N300" s="190">
        <v>9</v>
      </c>
      <c r="O300" s="190">
        <v>-3</v>
      </c>
      <c r="P300" s="201">
        <v>2</v>
      </c>
      <c r="Q300" s="192">
        <v>3.125E-2</v>
      </c>
      <c r="R300" s="192">
        <v>0.104166666666667</v>
      </c>
      <c r="S300" s="192">
        <v>0.163636363636364</v>
      </c>
      <c r="T300" s="192">
        <v>-1.45631067961165E-2</v>
      </c>
      <c r="U300" s="193">
        <v>8.58369098712446E-3</v>
      </c>
    </row>
    <row r="301" spans="1:21" x14ac:dyDescent="0.25">
      <c r="A301" s="184">
        <v>43891</v>
      </c>
      <c r="B301" s="200">
        <v>39</v>
      </c>
      <c r="C301" s="190">
        <v>58</v>
      </c>
      <c r="D301" s="190">
        <v>79</v>
      </c>
      <c r="E301" s="190">
        <v>191</v>
      </c>
      <c r="F301" s="201">
        <v>283</v>
      </c>
      <c r="G301" s="190">
        <v>36.6666666666667</v>
      </c>
      <c r="H301" s="190">
        <v>53.428571428571402</v>
      </c>
      <c r="I301" s="190">
        <v>71.238095238095198</v>
      </c>
      <c r="J301" s="190">
        <v>185.42857142857099</v>
      </c>
      <c r="K301" s="201">
        <v>268.19047619047598</v>
      </c>
      <c r="L301" s="190">
        <v>2.3333333333333299</v>
      </c>
      <c r="M301" s="190">
        <v>4.5714285714285703</v>
      </c>
      <c r="N301" s="190">
        <v>7.7619047619047601</v>
      </c>
      <c r="O301" s="190">
        <v>5.5714285714285596</v>
      </c>
      <c r="P301" s="201">
        <v>14.8095238095238</v>
      </c>
      <c r="Q301" s="192">
        <v>6.3636363636363505E-2</v>
      </c>
      <c r="R301" s="192">
        <v>8.5561497326203204E-2</v>
      </c>
      <c r="S301" s="192">
        <v>0.108957219251337</v>
      </c>
      <c r="T301" s="192">
        <v>3.0046224961479101E-2</v>
      </c>
      <c r="U301" s="193">
        <v>5.52201704545454E-2</v>
      </c>
    </row>
    <row r="302" spans="1:21" x14ac:dyDescent="0.25">
      <c r="A302" s="184">
        <v>43922</v>
      </c>
      <c r="B302" s="200">
        <v>40</v>
      </c>
      <c r="C302" s="190">
        <v>53</v>
      </c>
      <c r="D302" s="190">
        <v>74</v>
      </c>
      <c r="E302" s="190">
        <v>179</v>
      </c>
      <c r="F302" s="201">
        <v>219</v>
      </c>
      <c r="G302" s="190">
        <v>31</v>
      </c>
      <c r="H302" s="190">
        <v>60</v>
      </c>
      <c r="I302" s="190">
        <v>68</v>
      </c>
      <c r="J302" s="190">
        <v>177</v>
      </c>
      <c r="K302" s="201">
        <v>247</v>
      </c>
      <c r="L302" s="190">
        <v>9</v>
      </c>
      <c r="M302" s="190">
        <v>-7</v>
      </c>
      <c r="N302" s="190">
        <v>6</v>
      </c>
      <c r="O302" s="190">
        <v>2</v>
      </c>
      <c r="P302" s="201">
        <v>-28</v>
      </c>
      <c r="Q302" s="192">
        <v>0.29032258064516098</v>
      </c>
      <c r="R302" s="192">
        <v>-0.116666666666667</v>
      </c>
      <c r="S302" s="192">
        <v>8.8235294117647106E-2</v>
      </c>
      <c r="T302" s="192">
        <v>1.12994350282486E-2</v>
      </c>
      <c r="U302" s="193">
        <v>-0.11336032388664</v>
      </c>
    </row>
    <row r="303" spans="1:21" x14ac:dyDescent="0.25">
      <c r="A303" s="184">
        <v>43952</v>
      </c>
      <c r="B303" s="200">
        <v>34</v>
      </c>
      <c r="C303" s="190">
        <v>56</v>
      </c>
      <c r="D303" s="190">
        <v>67</v>
      </c>
      <c r="E303" s="190">
        <v>209</v>
      </c>
      <c r="F303" s="201">
        <v>221</v>
      </c>
      <c r="G303" s="190">
        <v>33.476190476190503</v>
      </c>
      <c r="H303" s="190">
        <v>51.571428571428598</v>
      </c>
      <c r="I303" s="190">
        <v>72.380952380952394</v>
      </c>
      <c r="J303" s="190">
        <v>196.333333333333</v>
      </c>
      <c r="K303" s="201">
        <v>231.61904761904799</v>
      </c>
      <c r="L303" s="190">
        <v>0.52380952380952595</v>
      </c>
      <c r="M303" s="190">
        <v>4.4285714285714297</v>
      </c>
      <c r="N303" s="190">
        <v>-5.3809523809523796</v>
      </c>
      <c r="O303" s="190">
        <v>12.6666666666667</v>
      </c>
      <c r="P303" s="201">
        <v>-10.619047619047601</v>
      </c>
      <c r="Q303" s="192">
        <v>1.5647226173542E-2</v>
      </c>
      <c r="R303" s="192">
        <v>8.5872576177285401E-2</v>
      </c>
      <c r="S303" s="192">
        <v>-7.4342105263157904E-2</v>
      </c>
      <c r="T303" s="192">
        <v>6.4516129032257993E-2</v>
      </c>
      <c r="U303" s="193">
        <v>-4.5847039473684202E-2</v>
      </c>
    </row>
    <row r="304" spans="1:21" x14ac:dyDescent="0.25">
      <c r="A304" s="184">
        <v>43983</v>
      </c>
      <c r="B304" s="200">
        <v>44</v>
      </c>
      <c r="C304" s="190">
        <v>61</v>
      </c>
      <c r="D304" s="190">
        <v>54</v>
      </c>
      <c r="E304" s="190">
        <v>214</v>
      </c>
      <c r="F304" s="201">
        <v>246</v>
      </c>
      <c r="G304" s="190">
        <v>42.9</v>
      </c>
      <c r="H304" s="190">
        <v>49.5</v>
      </c>
      <c r="I304" s="190">
        <v>64.900000000000006</v>
      </c>
      <c r="J304" s="190">
        <v>210.1</v>
      </c>
      <c r="K304" s="201">
        <v>261.8</v>
      </c>
      <c r="L304" s="190">
        <v>1.0999999999999901</v>
      </c>
      <c r="M304" s="190">
        <v>11.5</v>
      </c>
      <c r="N304" s="190">
        <v>-10.9</v>
      </c>
      <c r="O304" s="190">
        <v>3.8999999999999799</v>
      </c>
      <c r="P304" s="201">
        <v>-15.8</v>
      </c>
      <c r="Q304" s="192">
        <v>2.5641025641025501E-2</v>
      </c>
      <c r="R304" s="192">
        <v>0.23232323232323199</v>
      </c>
      <c r="S304" s="192">
        <v>-0.16795069337442201</v>
      </c>
      <c r="T304" s="192">
        <v>1.8562589243217398E-2</v>
      </c>
      <c r="U304" s="193">
        <v>-6.0351413292589799E-2</v>
      </c>
    </row>
    <row r="305" spans="1:21" x14ac:dyDescent="0.25">
      <c r="A305" s="184">
        <v>44013</v>
      </c>
      <c r="B305" s="200">
        <v>31</v>
      </c>
      <c r="C305" s="190">
        <v>40</v>
      </c>
      <c r="D305" s="190">
        <v>71</v>
      </c>
      <c r="E305" s="190">
        <v>227</v>
      </c>
      <c r="F305" s="201">
        <v>267</v>
      </c>
      <c r="G305" s="190">
        <v>44</v>
      </c>
      <c r="H305" s="190">
        <v>57</v>
      </c>
      <c r="I305" s="190">
        <v>66</v>
      </c>
      <c r="J305" s="190">
        <v>204</v>
      </c>
      <c r="K305" s="201">
        <v>252</v>
      </c>
      <c r="L305" s="190">
        <v>-13</v>
      </c>
      <c r="M305" s="190">
        <v>-17</v>
      </c>
      <c r="N305" s="190">
        <v>5</v>
      </c>
      <c r="O305" s="190">
        <v>23</v>
      </c>
      <c r="P305" s="201">
        <v>15</v>
      </c>
      <c r="Q305" s="192">
        <v>-0.29545454545454503</v>
      </c>
      <c r="R305" s="192">
        <v>-0.29824561403508798</v>
      </c>
      <c r="S305" s="192">
        <v>7.5757575757575801E-2</v>
      </c>
      <c r="T305" s="192">
        <v>0.11274509803921599</v>
      </c>
      <c r="U305" s="193">
        <v>5.95238095238095E-2</v>
      </c>
    </row>
    <row r="306" spans="1:21" x14ac:dyDescent="0.25">
      <c r="A306" s="184">
        <v>44044</v>
      </c>
      <c r="B306" s="200">
        <v>38</v>
      </c>
      <c r="C306" s="190">
        <v>58</v>
      </c>
      <c r="D306" s="190">
        <v>71</v>
      </c>
      <c r="E306" s="190">
        <v>208</v>
      </c>
      <c r="F306" s="201">
        <v>280</v>
      </c>
      <c r="G306" s="190">
        <v>24.761904761904798</v>
      </c>
      <c r="H306" s="190">
        <v>54.285714285714299</v>
      </c>
      <c r="I306" s="190">
        <v>75.238095238095198</v>
      </c>
      <c r="J306" s="190">
        <v>198.09523809523799</v>
      </c>
      <c r="K306" s="201">
        <v>239.04761904761901</v>
      </c>
      <c r="L306" s="190">
        <v>13.2380952380952</v>
      </c>
      <c r="M306" s="190">
        <v>3.7142857142857202</v>
      </c>
      <c r="N306" s="190">
        <v>-4.2380952380952399</v>
      </c>
      <c r="O306" s="190">
        <v>9.90476190476193</v>
      </c>
      <c r="P306" s="201">
        <v>40.952380952380999</v>
      </c>
      <c r="Q306" s="192">
        <v>0.53461538461538505</v>
      </c>
      <c r="R306" s="192">
        <v>6.8421052631578994E-2</v>
      </c>
      <c r="S306" s="192">
        <v>-5.6329113924050697E-2</v>
      </c>
      <c r="T306" s="192">
        <v>5.00000000000001E-2</v>
      </c>
      <c r="U306" s="193">
        <v>0.171314741035857</v>
      </c>
    </row>
    <row r="307" spans="1:21" x14ac:dyDescent="0.25">
      <c r="A307" s="184">
        <v>44075</v>
      </c>
      <c r="B307" s="200">
        <v>42</v>
      </c>
      <c r="C307" s="190">
        <v>71</v>
      </c>
      <c r="D307" s="190">
        <v>67</v>
      </c>
      <c r="E307" s="190">
        <v>191</v>
      </c>
      <c r="F307" s="201">
        <v>309</v>
      </c>
      <c r="G307" s="190">
        <v>45.047619047619101</v>
      </c>
      <c r="H307" s="190">
        <v>70.190476190476204</v>
      </c>
      <c r="I307" s="190">
        <v>88</v>
      </c>
      <c r="J307" s="190">
        <v>213.71428571428601</v>
      </c>
      <c r="K307" s="201">
        <v>276.57142857142901</v>
      </c>
      <c r="L307" s="190">
        <v>-3.0476190476190501</v>
      </c>
      <c r="M307" s="190">
        <v>0.80952380952380998</v>
      </c>
      <c r="N307" s="190">
        <v>-21</v>
      </c>
      <c r="O307" s="190">
        <v>-22.714285714285701</v>
      </c>
      <c r="P307" s="201">
        <v>32.428571428571402</v>
      </c>
      <c r="Q307" s="192">
        <v>-6.7653276955602595E-2</v>
      </c>
      <c r="R307" s="192">
        <v>1.15332428765265E-2</v>
      </c>
      <c r="S307" s="192">
        <v>-0.23863636363636401</v>
      </c>
      <c r="T307" s="192">
        <v>-0.106283422459893</v>
      </c>
      <c r="U307" s="193">
        <v>0.11725206611570201</v>
      </c>
    </row>
    <row r="308" spans="1:21" x14ac:dyDescent="0.25">
      <c r="A308" s="184">
        <v>44105</v>
      </c>
      <c r="B308" s="200">
        <v>48</v>
      </c>
      <c r="C308" s="190">
        <v>70</v>
      </c>
      <c r="D308" s="190">
        <v>60</v>
      </c>
      <c r="E308" s="190">
        <v>201</v>
      </c>
      <c r="F308" s="201">
        <v>341</v>
      </c>
      <c r="G308" s="190">
        <v>43.043478260869598</v>
      </c>
      <c r="H308" s="190">
        <v>57.3913043478261</v>
      </c>
      <c r="I308" s="190">
        <v>63.130434782608702</v>
      </c>
      <c r="J308" s="190">
        <v>204.695652173913</v>
      </c>
      <c r="K308" s="201">
        <v>267.82608695652198</v>
      </c>
      <c r="L308" s="190">
        <v>4.9565217391304301</v>
      </c>
      <c r="M308" s="190">
        <v>12.6086956521739</v>
      </c>
      <c r="N308" s="190">
        <v>-3.1304347826086998</v>
      </c>
      <c r="O308" s="190">
        <v>-3.6956521739130599</v>
      </c>
      <c r="P308" s="201">
        <v>73.173913043478294</v>
      </c>
      <c r="Q308" s="192">
        <v>0.115151515151515</v>
      </c>
      <c r="R308" s="192">
        <v>0.21969696969697</v>
      </c>
      <c r="S308" s="192">
        <v>-4.9586776859504099E-2</v>
      </c>
      <c r="T308" s="192">
        <v>-1.8054375531011101E-2</v>
      </c>
      <c r="U308" s="193">
        <v>0.27321428571428602</v>
      </c>
    </row>
    <row r="309" spans="1:21" x14ac:dyDescent="0.25">
      <c r="A309" s="184">
        <v>44136</v>
      </c>
      <c r="B309" s="200">
        <v>45</v>
      </c>
      <c r="C309" s="190">
        <v>51</v>
      </c>
      <c r="D309" s="190">
        <v>58</v>
      </c>
      <c r="E309" s="190">
        <v>192</v>
      </c>
      <c r="F309" s="201">
        <v>300</v>
      </c>
      <c r="G309" s="190">
        <v>35</v>
      </c>
      <c r="H309" s="190">
        <v>56</v>
      </c>
      <c r="I309" s="190">
        <v>63</v>
      </c>
      <c r="J309" s="190">
        <v>205</v>
      </c>
      <c r="K309" s="201">
        <v>278</v>
      </c>
      <c r="L309" s="190">
        <v>10</v>
      </c>
      <c r="M309" s="190">
        <v>-5</v>
      </c>
      <c r="N309" s="190">
        <v>-5</v>
      </c>
      <c r="O309" s="190">
        <v>-13</v>
      </c>
      <c r="P309" s="201">
        <v>22</v>
      </c>
      <c r="Q309" s="192">
        <v>0.28571428571428598</v>
      </c>
      <c r="R309" s="192">
        <v>-8.9285714285714302E-2</v>
      </c>
      <c r="S309" s="192">
        <v>-7.9365079365079402E-2</v>
      </c>
      <c r="T309" s="192">
        <v>-6.3414634146341506E-2</v>
      </c>
      <c r="U309" s="193">
        <v>7.9136690647481994E-2</v>
      </c>
    </row>
    <row r="310" spans="1:21" x14ac:dyDescent="0.25">
      <c r="A310" s="184">
        <v>44166</v>
      </c>
      <c r="B310" s="200">
        <v>49</v>
      </c>
      <c r="C310" s="190">
        <v>46</v>
      </c>
      <c r="D310" s="190">
        <v>61</v>
      </c>
      <c r="E310" s="190">
        <v>202</v>
      </c>
      <c r="F310" s="201">
        <v>276</v>
      </c>
      <c r="G310" s="190">
        <v>31.5</v>
      </c>
      <c r="H310" s="190">
        <v>46.2</v>
      </c>
      <c r="I310" s="190">
        <v>71.400000000000006</v>
      </c>
      <c r="J310" s="190">
        <v>164.85</v>
      </c>
      <c r="K310" s="201">
        <v>263.55</v>
      </c>
      <c r="L310" s="190">
        <v>17.5</v>
      </c>
      <c r="M310" s="190">
        <v>-0.20000000000000301</v>
      </c>
      <c r="N310" s="190">
        <v>-10.4</v>
      </c>
      <c r="O310" s="190">
        <v>37.15</v>
      </c>
      <c r="P310" s="201">
        <v>12.45</v>
      </c>
      <c r="Q310" s="192">
        <v>0.55555555555555602</v>
      </c>
      <c r="R310" s="192">
        <v>-4.3290043290043897E-3</v>
      </c>
      <c r="S310" s="192">
        <v>-0.145658263305322</v>
      </c>
      <c r="T310" s="192">
        <v>0.22535638459205301</v>
      </c>
      <c r="U310" s="193">
        <v>4.7239612976664701E-2</v>
      </c>
    </row>
    <row r="311" spans="1:21" x14ac:dyDescent="0.25">
      <c r="A311" s="184">
        <v>44197</v>
      </c>
      <c r="B311" s="200">
        <v>41</v>
      </c>
      <c r="C311" s="190">
        <v>48</v>
      </c>
      <c r="D311" s="190">
        <v>53</v>
      </c>
      <c r="E311" s="190">
        <v>200</v>
      </c>
      <c r="F311" s="201">
        <v>284</v>
      </c>
      <c r="G311" s="190">
        <v>33.636363636363598</v>
      </c>
      <c r="H311" s="190">
        <v>48.181818181818201</v>
      </c>
      <c r="I311" s="190">
        <v>80.909090909090907</v>
      </c>
      <c r="J311" s="190">
        <v>202.727272727273</v>
      </c>
      <c r="K311" s="201">
        <v>220.90909090909099</v>
      </c>
      <c r="L311" s="190">
        <v>7.3636363636363704</v>
      </c>
      <c r="M311" s="190">
        <v>-0.18181818181817999</v>
      </c>
      <c r="N311" s="190">
        <v>-27.909090909090899</v>
      </c>
      <c r="O311" s="190">
        <v>-2.72727272727272</v>
      </c>
      <c r="P311" s="201">
        <v>63.090909090909101</v>
      </c>
      <c r="Q311" s="192">
        <v>0.21891891891891899</v>
      </c>
      <c r="R311" s="192">
        <v>-3.7735849056603401E-3</v>
      </c>
      <c r="S311" s="192">
        <v>-0.34494382022471898</v>
      </c>
      <c r="T311" s="192">
        <v>-1.3452914798206201E-2</v>
      </c>
      <c r="U311" s="193">
        <v>0.28559670781892998</v>
      </c>
    </row>
    <row r="312" spans="1:21" x14ac:dyDescent="0.25">
      <c r="A312" s="184">
        <v>44228</v>
      </c>
      <c r="B312" s="200">
        <v>42</v>
      </c>
      <c r="C312" s="190">
        <v>36</v>
      </c>
      <c r="D312" s="190">
        <v>65</v>
      </c>
      <c r="E312" s="190">
        <v>171</v>
      </c>
      <c r="F312" s="201">
        <v>277</v>
      </c>
      <c r="G312" s="190">
        <v>32</v>
      </c>
      <c r="H312" s="190">
        <v>48</v>
      </c>
      <c r="I312" s="190">
        <v>55</v>
      </c>
      <c r="J312" s="190">
        <v>206</v>
      </c>
      <c r="K312" s="201">
        <v>233</v>
      </c>
      <c r="L312" s="190">
        <v>10</v>
      </c>
      <c r="M312" s="190">
        <v>-12</v>
      </c>
      <c r="N312" s="190">
        <v>10</v>
      </c>
      <c r="O312" s="190">
        <v>-35</v>
      </c>
      <c r="P312" s="201">
        <v>44</v>
      </c>
      <c r="Q312" s="192">
        <v>0.3125</v>
      </c>
      <c r="R312" s="192">
        <v>-0.25</v>
      </c>
      <c r="S312" s="192">
        <v>0.18181818181818199</v>
      </c>
      <c r="T312" s="192">
        <v>-0.16990291262135901</v>
      </c>
      <c r="U312" s="193">
        <v>0.18884120171673799</v>
      </c>
    </row>
    <row r="313" spans="1:21" x14ac:dyDescent="0.25">
      <c r="A313" s="184">
        <v>44256</v>
      </c>
      <c r="B313" s="200">
        <v>39</v>
      </c>
      <c r="C313" s="190">
        <v>73</v>
      </c>
      <c r="D313" s="190">
        <v>74</v>
      </c>
      <c r="E313" s="190">
        <v>236</v>
      </c>
      <c r="F313" s="201">
        <v>312</v>
      </c>
      <c r="G313" s="190">
        <v>38.3333333333333</v>
      </c>
      <c r="H313" s="190">
        <v>55.857142857142897</v>
      </c>
      <c r="I313" s="190">
        <v>74.476190476190496</v>
      </c>
      <c r="J313" s="190">
        <v>193.857142857143</v>
      </c>
      <c r="K313" s="201">
        <v>280.38095238095201</v>
      </c>
      <c r="L313" s="190">
        <v>0.66666666666666397</v>
      </c>
      <c r="M313" s="190">
        <v>17.1428571428571</v>
      </c>
      <c r="N313" s="190">
        <v>-0.47619047619048199</v>
      </c>
      <c r="O313" s="190">
        <v>42.142857142857103</v>
      </c>
      <c r="P313" s="201">
        <v>31.619047619047599</v>
      </c>
      <c r="Q313" s="192">
        <v>1.7391304347826E-2</v>
      </c>
      <c r="R313" s="192">
        <v>0.30690537084399</v>
      </c>
      <c r="S313" s="192">
        <v>-6.3938618925831903E-3</v>
      </c>
      <c r="T313" s="192">
        <v>0.217391304347826</v>
      </c>
      <c r="U313" s="193">
        <v>0.11277173913043501</v>
      </c>
    </row>
    <row r="314" spans="1:21" x14ac:dyDescent="0.25">
      <c r="A314" s="184">
        <v>44287</v>
      </c>
      <c r="B314" s="200">
        <v>38</v>
      </c>
      <c r="C314" s="190">
        <v>59</v>
      </c>
      <c r="D314" s="190">
        <v>63</v>
      </c>
      <c r="E314" s="190">
        <v>198</v>
      </c>
      <c r="F314" s="201">
        <v>278</v>
      </c>
      <c r="G314" s="190">
        <v>31</v>
      </c>
      <c r="H314" s="190">
        <v>60</v>
      </c>
      <c r="I314" s="190">
        <v>68</v>
      </c>
      <c r="J314" s="190">
        <v>177</v>
      </c>
      <c r="K314" s="201">
        <v>247</v>
      </c>
      <c r="L314" s="190">
        <v>7</v>
      </c>
      <c r="M314" s="190">
        <v>-1</v>
      </c>
      <c r="N314" s="190">
        <v>-5</v>
      </c>
      <c r="O314" s="190">
        <v>21</v>
      </c>
      <c r="P314" s="201">
        <v>31</v>
      </c>
      <c r="Q314" s="192">
        <v>0.225806451612903</v>
      </c>
      <c r="R314" s="192">
        <v>-1.6666666666666701E-2</v>
      </c>
      <c r="S314" s="192">
        <v>-7.3529411764705899E-2</v>
      </c>
      <c r="T314" s="192">
        <v>0.11864406779661001</v>
      </c>
      <c r="U314" s="193">
        <v>0.125506072874494</v>
      </c>
    </row>
    <row r="315" spans="1:21" x14ac:dyDescent="0.25">
      <c r="A315" s="184">
        <v>44317</v>
      </c>
      <c r="B315" s="200">
        <v>40</v>
      </c>
      <c r="C315" s="190">
        <v>43</v>
      </c>
      <c r="D315" s="190">
        <v>44</v>
      </c>
      <c r="E315" s="190">
        <v>193</v>
      </c>
      <c r="F315" s="201">
        <v>274</v>
      </c>
      <c r="G315" s="190">
        <v>33.476190476190503</v>
      </c>
      <c r="H315" s="190">
        <v>51.571428571428598</v>
      </c>
      <c r="I315" s="190">
        <v>72.380952380952394</v>
      </c>
      <c r="J315" s="190">
        <v>196.333333333333</v>
      </c>
      <c r="K315" s="201">
        <v>231.61904761904799</v>
      </c>
      <c r="L315" s="190">
        <v>6.5238095238095299</v>
      </c>
      <c r="M315" s="190">
        <v>-8.5714285714285694</v>
      </c>
      <c r="N315" s="190">
        <v>-28.380952380952401</v>
      </c>
      <c r="O315" s="190">
        <v>-3.3333333333333401</v>
      </c>
      <c r="P315" s="201">
        <v>42.380952380952401</v>
      </c>
      <c r="Q315" s="192">
        <v>0.19487908961593201</v>
      </c>
      <c r="R315" s="192">
        <v>-0.16620498614958401</v>
      </c>
      <c r="S315" s="192">
        <v>-0.39210526315789501</v>
      </c>
      <c r="T315" s="192">
        <v>-1.6977928692699502E-2</v>
      </c>
      <c r="U315" s="193">
        <v>0.18297697368421101</v>
      </c>
    </row>
    <row r="316" spans="1:21" x14ac:dyDescent="0.25">
      <c r="A316" s="184">
        <v>44348</v>
      </c>
      <c r="B316" s="200">
        <v>53</v>
      </c>
      <c r="C316" s="190">
        <v>49</v>
      </c>
      <c r="D316" s="190">
        <v>54</v>
      </c>
      <c r="E316" s="190">
        <v>193</v>
      </c>
      <c r="F316" s="201">
        <v>274</v>
      </c>
      <c r="G316" s="190">
        <v>42.9</v>
      </c>
      <c r="H316" s="190">
        <v>49.5</v>
      </c>
      <c r="I316" s="190">
        <v>64.900000000000006</v>
      </c>
      <c r="J316" s="190">
        <v>210.1</v>
      </c>
      <c r="K316" s="201">
        <v>261.8</v>
      </c>
      <c r="L316" s="190">
        <v>10.1</v>
      </c>
      <c r="M316" s="190">
        <v>-0.50000000000000699</v>
      </c>
      <c r="N316" s="190">
        <v>-10.9</v>
      </c>
      <c r="O316" s="190">
        <v>-17.100000000000001</v>
      </c>
      <c r="P316" s="201">
        <v>12.2</v>
      </c>
      <c r="Q316" s="192">
        <v>0.23543123543123501</v>
      </c>
      <c r="R316" s="192">
        <v>-1.0101010101010201E-2</v>
      </c>
      <c r="S316" s="192">
        <v>-0.16795069337442201</v>
      </c>
      <c r="T316" s="192">
        <v>-8.1389814374107694E-2</v>
      </c>
      <c r="U316" s="193">
        <v>4.6600458365164202E-2</v>
      </c>
    </row>
    <row r="317" spans="1:21" x14ac:dyDescent="0.25">
      <c r="A317" s="3" t="s">
        <v>97</v>
      </c>
      <c r="B317" s="200"/>
      <c r="C317" s="190"/>
      <c r="D317" s="190"/>
      <c r="E317" s="190"/>
      <c r="F317" s="201"/>
      <c r="G317" s="190"/>
      <c r="H317" s="190"/>
      <c r="I317" s="190"/>
      <c r="J317" s="190"/>
      <c r="K317" s="201"/>
      <c r="L317" s="190"/>
      <c r="M317" s="190"/>
      <c r="N317" s="190"/>
      <c r="O317" s="190"/>
      <c r="P317" s="201"/>
      <c r="Q317" s="192"/>
      <c r="R317" s="192"/>
      <c r="S317" s="192"/>
      <c r="T317" s="192"/>
      <c r="U317" s="193"/>
    </row>
    <row r="318" spans="1:21" x14ac:dyDescent="0.25">
      <c r="A318" s="184">
        <v>43466</v>
      </c>
      <c r="B318" s="200">
        <v>458</v>
      </c>
      <c r="C318" s="190">
        <v>195</v>
      </c>
      <c r="D318" s="190">
        <v>188</v>
      </c>
      <c r="E318" s="190">
        <v>118</v>
      </c>
      <c r="F318" s="201">
        <v>669</v>
      </c>
      <c r="G318" s="190">
        <v>458</v>
      </c>
      <c r="H318" s="190">
        <v>195</v>
      </c>
      <c r="I318" s="190">
        <v>188</v>
      </c>
      <c r="J318" s="190">
        <v>118</v>
      </c>
      <c r="K318" s="201">
        <v>669</v>
      </c>
      <c r="L318" s="190">
        <v>0</v>
      </c>
      <c r="M318" s="190">
        <v>0</v>
      </c>
      <c r="N318" s="190">
        <v>0</v>
      </c>
      <c r="O318" s="190">
        <v>0</v>
      </c>
      <c r="P318" s="201">
        <v>0</v>
      </c>
      <c r="Q318" s="192">
        <v>0</v>
      </c>
      <c r="R318" s="192">
        <v>0</v>
      </c>
      <c r="S318" s="192">
        <v>0</v>
      </c>
      <c r="T318" s="192">
        <v>0</v>
      </c>
      <c r="U318" s="193">
        <v>0</v>
      </c>
    </row>
    <row r="319" spans="1:21" x14ac:dyDescent="0.25">
      <c r="A319" s="184">
        <v>43497</v>
      </c>
      <c r="B319" s="200">
        <v>399</v>
      </c>
      <c r="C319" s="190">
        <v>172</v>
      </c>
      <c r="D319" s="190">
        <v>173</v>
      </c>
      <c r="E319" s="190">
        <v>99</v>
      </c>
      <c r="F319" s="201">
        <v>582</v>
      </c>
      <c r="G319" s="190">
        <v>399</v>
      </c>
      <c r="H319" s="190">
        <v>172</v>
      </c>
      <c r="I319" s="190">
        <v>173</v>
      </c>
      <c r="J319" s="190">
        <v>99</v>
      </c>
      <c r="K319" s="201">
        <v>582</v>
      </c>
      <c r="L319" s="190">
        <v>0</v>
      </c>
      <c r="M319" s="190">
        <v>0</v>
      </c>
      <c r="N319" s="190">
        <v>0</v>
      </c>
      <c r="O319" s="190">
        <v>0</v>
      </c>
      <c r="P319" s="201">
        <v>0</v>
      </c>
      <c r="Q319" s="192">
        <v>0</v>
      </c>
      <c r="R319" s="192">
        <v>0</v>
      </c>
      <c r="S319" s="192">
        <v>0</v>
      </c>
      <c r="T319" s="192">
        <v>0</v>
      </c>
      <c r="U319" s="193">
        <v>0</v>
      </c>
    </row>
    <row r="320" spans="1:21" x14ac:dyDescent="0.25">
      <c r="A320" s="184">
        <v>43525</v>
      </c>
      <c r="B320" s="200">
        <v>402</v>
      </c>
      <c r="C320" s="190">
        <v>205</v>
      </c>
      <c r="D320" s="190">
        <v>158</v>
      </c>
      <c r="E320" s="190">
        <v>90</v>
      </c>
      <c r="F320" s="201">
        <v>614</v>
      </c>
      <c r="G320" s="190">
        <v>402</v>
      </c>
      <c r="H320" s="190">
        <v>205</v>
      </c>
      <c r="I320" s="190">
        <v>158</v>
      </c>
      <c r="J320" s="190">
        <v>90</v>
      </c>
      <c r="K320" s="201">
        <v>614</v>
      </c>
      <c r="L320" s="190">
        <v>0</v>
      </c>
      <c r="M320" s="190">
        <v>0</v>
      </c>
      <c r="N320" s="190">
        <v>0</v>
      </c>
      <c r="O320" s="190">
        <v>0</v>
      </c>
      <c r="P320" s="201">
        <v>0</v>
      </c>
      <c r="Q320" s="192">
        <v>0</v>
      </c>
      <c r="R320" s="192">
        <v>0</v>
      </c>
      <c r="S320" s="192">
        <v>0</v>
      </c>
      <c r="T320" s="192">
        <v>0</v>
      </c>
      <c r="U320" s="193">
        <v>0</v>
      </c>
    </row>
    <row r="321" spans="1:21" x14ac:dyDescent="0.25">
      <c r="A321" s="184">
        <v>43556</v>
      </c>
      <c r="B321" s="200">
        <v>411</v>
      </c>
      <c r="C321" s="190">
        <v>201</v>
      </c>
      <c r="D321" s="190">
        <v>152</v>
      </c>
      <c r="E321" s="190">
        <v>117</v>
      </c>
      <c r="F321" s="201">
        <v>603</v>
      </c>
      <c r="G321" s="190">
        <v>411</v>
      </c>
      <c r="H321" s="190">
        <v>201</v>
      </c>
      <c r="I321" s="190">
        <v>152</v>
      </c>
      <c r="J321" s="190">
        <v>117</v>
      </c>
      <c r="K321" s="201">
        <v>603</v>
      </c>
      <c r="L321" s="190">
        <v>0</v>
      </c>
      <c r="M321" s="190">
        <v>0</v>
      </c>
      <c r="N321" s="190">
        <v>0</v>
      </c>
      <c r="O321" s="190">
        <v>0</v>
      </c>
      <c r="P321" s="201">
        <v>0</v>
      </c>
      <c r="Q321" s="192">
        <v>0</v>
      </c>
      <c r="R321" s="192">
        <v>0</v>
      </c>
      <c r="S321" s="192">
        <v>0</v>
      </c>
      <c r="T321" s="192">
        <v>0</v>
      </c>
      <c r="U321" s="193">
        <v>0</v>
      </c>
    </row>
    <row r="322" spans="1:21" x14ac:dyDescent="0.25">
      <c r="A322" s="184">
        <v>43586</v>
      </c>
      <c r="B322" s="200">
        <v>413</v>
      </c>
      <c r="C322" s="190">
        <v>190</v>
      </c>
      <c r="D322" s="190">
        <v>160</v>
      </c>
      <c r="E322" s="190">
        <v>103</v>
      </c>
      <c r="F322" s="201">
        <v>658</v>
      </c>
      <c r="G322" s="190">
        <v>413</v>
      </c>
      <c r="H322" s="190">
        <v>190</v>
      </c>
      <c r="I322" s="190">
        <v>160</v>
      </c>
      <c r="J322" s="190">
        <v>103</v>
      </c>
      <c r="K322" s="201">
        <v>658</v>
      </c>
      <c r="L322" s="190">
        <v>0</v>
      </c>
      <c r="M322" s="190">
        <v>0</v>
      </c>
      <c r="N322" s="190">
        <v>0</v>
      </c>
      <c r="O322" s="190">
        <v>0</v>
      </c>
      <c r="P322" s="201">
        <v>0</v>
      </c>
      <c r="Q322" s="192">
        <v>0</v>
      </c>
      <c r="R322" s="192">
        <v>0</v>
      </c>
      <c r="S322" s="192">
        <v>0</v>
      </c>
      <c r="T322" s="192">
        <v>0</v>
      </c>
      <c r="U322" s="193">
        <v>0</v>
      </c>
    </row>
    <row r="323" spans="1:21" x14ac:dyDescent="0.25">
      <c r="A323" s="184">
        <v>43617</v>
      </c>
      <c r="B323" s="200">
        <v>408</v>
      </c>
      <c r="C323" s="190">
        <v>189</v>
      </c>
      <c r="D323" s="190">
        <v>165</v>
      </c>
      <c r="E323" s="190">
        <v>88</v>
      </c>
      <c r="F323" s="201">
        <v>631</v>
      </c>
      <c r="G323" s="190">
        <v>408</v>
      </c>
      <c r="H323" s="190">
        <v>189</v>
      </c>
      <c r="I323" s="190">
        <v>165</v>
      </c>
      <c r="J323" s="190">
        <v>88</v>
      </c>
      <c r="K323" s="201">
        <v>631</v>
      </c>
      <c r="L323" s="190">
        <v>0</v>
      </c>
      <c r="M323" s="190">
        <v>0</v>
      </c>
      <c r="N323" s="190">
        <v>0</v>
      </c>
      <c r="O323" s="190">
        <v>0</v>
      </c>
      <c r="P323" s="201">
        <v>0</v>
      </c>
      <c r="Q323" s="192">
        <v>0</v>
      </c>
      <c r="R323" s="192">
        <v>0</v>
      </c>
      <c r="S323" s="192">
        <v>0</v>
      </c>
      <c r="T323" s="192">
        <v>0</v>
      </c>
      <c r="U323" s="193">
        <v>0</v>
      </c>
    </row>
    <row r="324" spans="1:21" x14ac:dyDescent="0.25">
      <c r="A324" s="184">
        <v>43647</v>
      </c>
      <c r="B324" s="200">
        <v>430</v>
      </c>
      <c r="C324" s="190">
        <v>192</v>
      </c>
      <c r="D324" s="190">
        <v>165</v>
      </c>
      <c r="E324" s="190">
        <v>109</v>
      </c>
      <c r="F324" s="201">
        <v>771</v>
      </c>
      <c r="G324" s="190">
        <v>430</v>
      </c>
      <c r="H324" s="190">
        <v>192</v>
      </c>
      <c r="I324" s="190">
        <v>165</v>
      </c>
      <c r="J324" s="190">
        <v>109</v>
      </c>
      <c r="K324" s="201">
        <v>771</v>
      </c>
      <c r="L324" s="190">
        <v>0</v>
      </c>
      <c r="M324" s="190">
        <v>0</v>
      </c>
      <c r="N324" s="190">
        <v>0</v>
      </c>
      <c r="O324" s="190">
        <v>0</v>
      </c>
      <c r="P324" s="201">
        <v>0</v>
      </c>
      <c r="Q324" s="192">
        <v>0</v>
      </c>
      <c r="R324" s="192">
        <v>0</v>
      </c>
      <c r="S324" s="192">
        <v>0</v>
      </c>
      <c r="T324" s="192">
        <v>0</v>
      </c>
      <c r="U324" s="193">
        <v>0</v>
      </c>
    </row>
    <row r="325" spans="1:21" x14ac:dyDescent="0.25">
      <c r="A325" s="184">
        <v>43678</v>
      </c>
      <c r="B325" s="200">
        <v>370</v>
      </c>
      <c r="C325" s="190">
        <v>175</v>
      </c>
      <c r="D325" s="190">
        <v>146</v>
      </c>
      <c r="E325" s="190">
        <v>104</v>
      </c>
      <c r="F325" s="201">
        <v>663</v>
      </c>
      <c r="G325" s="190">
        <v>370</v>
      </c>
      <c r="H325" s="190">
        <v>175</v>
      </c>
      <c r="I325" s="190">
        <v>146</v>
      </c>
      <c r="J325" s="190">
        <v>104</v>
      </c>
      <c r="K325" s="201">
        <v>663</v>
      </c>
      <c r="L325" s="190">
        <v>0</v>
      </c>
      <c r="M325" s="190">
        <v>0</v>
      </c>
      <c r="N325" s="190">
        <v>0</v>
      </c>
      <c r="O325" s="190">
        <v>0</v>
      </c>
      <c r="P325" s="201">
        <v>0</v>
      </c>
      <c r="Q325" s="192">
        <v>0</v>
      </c>
      <c r="R325" s="192">
        <v>0</v>
      </c>
      <c r="S325" s="192">
        <v>0</v>
      </c>
      <c r="T325" s="192">
        <v>0</v>
      </c>
      <c r="U325" s="193">
        <v>0</v>
      </c>
    </row>
    <row r="326" spans="1:21" x14ac:dyDescent="0.25">
      <c r="A326" s="184">
        <v>43709</v>
      </c>
      <c r="B326" s="200">
        <v>393</v>
      </c>
      <c r="C326" s="190">
        <v>185</v>
      </c>
      <c r="D326" s="190">
        <v>153</v>
      </c>
      <c r="E326" s="190">
        <v>85</v>
      </c>
      <c r="F326" s="201">
        <v>619</v>
      </c>
      <c r="G326" s="190">
        <v>393</v>
      </c>
      <c r="H326" s="190">
        <v>185</v>
      </c>
      <c r="I326" s="190">
        <v>153</v>
      </c>
      <c r="J326" s="190">
        <v>85</v>
      </c>
      <c r="K326" s="201">
        <v>619</v>
      </c>
      <c r="L326" s="190">
        <v>0</v>
      </c>
      <c r="M326" s="190">
        <v>0</v>
      </c>
      <c r="N326" s="190">
        <v>0</v>
      </c>
      <c r="O326" s="190">
        <v>0</v>
      </c>
      <c r="P326" s="201">
        <v>0</v>
      </c>
      <c r="Q326" s="192">
        <v>0</v>
      </c>
      <c r="R326" s="192">
        <v>0</v>
      </c>
      <c r="S326" s="192">
        <v>0</v>
      </c>
      <c r="T326" s="192">
        <v>0</v>
      </c>
      <c r="U326" s="193">
        <v>0</v>
      </c>
    </row>
    <row r="327" spans="1:21" x14ac:dyDescent="0.25">
      <c r="A327" s="184">
        <v>43739</v>
      </c>
      <c r="B327" s="200">
        <v>453</v>
      </c>
      <c r="C327" s="190">
        <v>223</v>
      </c>
      <c r="D327" s="190">
        <v>167</v>
      </c>
      <c r="E327" s="190">
        <v>94</v>
      </c>
      <c r="F327" s="201">
        <v>704</v>
      </c>
      <c r="G327" s="190">
        <v>453</v>
      </c>
      <c r="H327" s="190">
        <v>223</v>
      </c>
      <c r="I327" s="190">
        <v>167</v>
      </c>
      <c r="J327" s="190">
        <v>94</v>
      </c>
      <c r="K327" s="201">
        <v>704</v>
      </c>
      <c r="L327" s="190">
        <v>0</v>
      </c>
      <c r="M327" s="190">
        <v>0</v>
      </c>
      <c r="N327" s="190">
        <v>0</v>
      </c>
      <c r="O327" s="190">
        <v>0</v>
      </c>
      <c r="P327" s="201">
        <v>0</v>
      </c>
      <c r="Q327" s="192">
        <v>0</v>
      </c>
      <c r="R327" s="192">
        <v>0</v>
      </c>
      <c r="S327" s="192">
        <v>0</v>
      </c>
      <c r="T327" s="192">
        <v>0</v>
      </c>
      <c r="U327" s="193">
        <v>0</v>
      </c>
    </row>
    <row r="328" spans="1:21" x14ac:dyDescent="0.25">
      <c r="A328" s="184">
        <v>43770</v>
      </c>
      <c r="B328" s="200">
        <v>379</v>
      </c>
      <c r="C328" s="190">
        <v>156</v>
      </c>
      <c r="D328" s="190">
        <v>142</v>
      </c>
      <c r="E328" s="190">
        <v>87</v>
      </c>
      <c r="F328" s="201">
        <v>615</v>
      </c>
      <c r="G328" s="190">
        <v>379</v>
      </c>
      <c r="H328" s="190">
        <v>156</v>
      </c>
      <c r="I328" s="190">
        <v>142</v>
      </c>
      <c r="J328" s="190">
        <v>87</v>
      </c>
      <c r="K328" s="201">
        <v>615</v>
      </c>
      <c r="L328" s="190">
        <v>0</v>
      </c>
      <c r="M328" s="190">
        <v>0</v>
      </c>
      <c r="N328" s="190">
        <v>0</v>
      </c>
      <c r="O328" s="190">
        <v>0</v>
      </c>
      <c r="P328" s="201">
        <v>0</v>
      </c>
      <c r="Q328" s="192">
        <v>0</v>
      </c>
      <c r="R328" s="192">
        <v>0</v>
      </c>
      <c r="S328" s="192">
        <v>0</v>
      </c>
      <c r="T328" s="192">
        <v>0</v>
      </c>
      <c r="U328" s="193">
        <v>0</v>
      </c>
    </row>
    <row r="329" spans="1:21" x14ac:dyDescent="0.25">
      <c r="A329" s="184">
        <v>43800</v>
      </c>
      <c r="B329" s="200">
        <v>387</v>
      </c>
      <c r="C329" s="190">
        <v>184</v>
      </c>
      <c r="D329" s="190">
        <v>177</v>
      </c>
      <c r="E329" s="190">
        <v>84</v>
      </c>
      <c r="F329" s="201">
        <v>616</v>
      </c>
      <c r="G329" s="190">
        <v>387</v>
      </c>
      <c r="H329" s="190">
        <v>184</v>
      </c>
      <c r="I329" s="190">
        <v>177</v>
      </c>
      <c r="J329" s="190">
        <v>84</v>
      </c>
      <c r="K329" s="201">
        <v>616</v>
      </c>
      <c r="L329" s="190">
        <v>0</v>
      </c>
      <c r="M329" s="190">
        <v>0</v>
      </c>
      <c r="N329" s="190">
        <v>0</v>
      </c>
      <c r="O329" s="190">
        <v>0</v>
      </c>
      <c r="P329" s="201">
        <v>0</v>
      </c>
      <c r="Q329" s="192">
        <v>0</v>
      </c>
      <c r="R329" s="192">
        <v>0</v>
      </c>
      <c r="S329" s="192">
        <v>0</v>
      </c>
      <c r="T329" s="192">
        <v>0</v>
      </c>
      <c r="U329" s="193">
        <v>0</v>
      </c>
    </row>
    <row r="330" spans="1:21" x14ac:dyDescent="0.25">
      <c r="A330" s="184">
        <v>43831</v>
      </c>
      <c r="B330" s="200">
        <v>436</v>
      </c>
      <c r="C330" s="190">
        <v>200</v>
      </c>
      <c r="D330" s="190">
        <v>175</v>
      </c>
      <c r="E330" s="190">
        <v>114</v>
      </c>
      <c r="F330" s="201">
        <v>635</v>
      </c>
      <c r="G330" s="190">
        <v>458</v>
      </c>
      <c r="H330" s="190">
        <v>195</v>
      </c>
      <c r="I330" s="190">
        <v>188</v>
      </c>
      <c r="J330" s="190">
        <v>118</v>
      </c>
      <c r="K330" s="201">
        <v>669</v>
      </c>
      <c r="L330" s="190">
        <v>-22</v>
      </c>
      <c r="M330" s="190">
        <v>5</v>
      </c>
      <c r="N330" s="190">
        <v>-13</v>
      </c>
      <c r="O330" s="190">
        <v>-4</v>
      </c>
      <c r="P330" s="201">
        <v>-34</v>
      </c>
      <c r="Q330" s="192">
        <v>-4.8034934497816602E-2</v>
      </c>
      <c r="R330" s="192">
        <v>2.5641025641025599E-2</v>
      </c>
      <c r="S330" s="192">
        <v>-6.9148936170212796E-2</v>
      </c>
      <c r="T330" s="192">
        <v>-3.3898305084745797E-2</v>
      </c>
      <c r="U330" s="193">
        <v>-5.08221225710015E-2</v>
      </c>
    </row>
    <row r="331" spans="1:21" x14ac:dyDescent="0.25">
      <c r="A331" s="184">
        <v>43862</v>
      </c>
      <c r="B331" s="200">
        <v>370</v>
      </c>
      <c r="C331" s="190">
        <v>201</v>
      </c>
      <c r="D331" s="190">
        <v>168</v>
      </c>
      <c r="E331" s="190">
        <v>86</v>
      </c>
      <c r="F331" s="201">
        <v>583</v>
      </c>
      <c r="G331" s="190">
        <v>399</v>
      </c>
      <c r="H331" s="190">
        <v>172</v>
      </c>
      <c r="I331" s="190">
        <v>173</v>
      </c>
      <c r="J331" s="190">
        <v>99</v>
      </c>
      <c r="K331" s="201">
        <v>582</v>
      </c>
      <c r="L331" s="190">
        <v>-29</v>
      </c>
      <c r="M331" s="190">
        <v>29</v>
      </c>
      <c r="N331" s="190">
        <v>-5</v>
      </c>
      <c r="O331" s="190">
        <v>-13</v>
      </c>
      <c r="P331" s="201">
        <v>1</v>
      </c>
      <c r="Q331" s="192">
        <v>-7.2681704260651597E-2</v>
      </c>
      <c r="R331" s="192">
        <v>0.168604651162791</v>
      </c>
      <c r="S331" s="192">
        <v>-2.8901734104046201E-2</v>
      </c>
      <c r="T331" s="192">
        <v>-0.13131313131313099</v>
      </c>
      <c r="U331" s="193">
        <v>1.7182130584192401E-3</v>
      </c>
    </row>
    <row r="332" spans="1:21" x14ac:dyDescent="0.25">
      <c r="A332" s="184">
        <v>43891</v>
      </c>
      <c r="B332" s="200">
        <v>480</v>
      </c>
      <c r="C332" s="190">
        <v>193</v>
      </c>
      <c r="D332" s="190">
        <v>178</v>
      </c>
      <c r="E332" s="190">
        <v>103</v>
      </c>
      <c r="F332" s="201">
        <v>641</v>
      </c>
      <c r="G332" s="190">
        <v>421.142857142857</v>
      </c>
      <c r="H332" s="190">
        <v>214.76190476190499</v>
      </c>
      <c r="I332" s="190">
        <v>165.52380952381</v>
      </c>
      <c r="J332" s="190">
        <v>94.285714285714306</v>
      </c>
      <c r="K332" s="201">
        <v>643.23809523809496</v>
      </c>
      <c r="L332" s="190">
        <v>58.857142857142797</v>
      </c>
      <c r="M332" s="190">
        <v>-21.761904761904798</v>
      </c>
      <c r="N332" s="190">
        <v>12.476190476190499</v>
      </c>
      <c r="O332" s="190">
        <v>8.71428571428571</v>
      </c>
      <c r="P332" s="201">
        <v>-2.2380952380952999</v>
      </c>
      <c r="Q332" s="192">
        <v>0.13975576662143799</v>
      </c>
      <c r="R332" s="192">
        <v>-0.101330376940133</v>
      </c>
      <c r="S332" s="192">
        <v>7.5373993095512098E-2</v>
      </c>
      <c r="T332" s="192">
        <v>9.2424242424242395E-2</v>
      </c>
      <c r="U332" s="193">
        <v>-3.4794196031981998E-3</v>
      </c>
    </row>
    <row r="333" spans="1:21" x14ac:dyDescent="0.25">
      <c r="A333" s="184">
        <v>43922</v>
      </c>
      <c r="B333" s="200">
        <v>305</v>
      </c>
      <c r="C333" s="190">
        <v>140</v>
      </c>
      <c r="D333" s="190">
        <v>150</v>
      </c>
      <c r="E333" s="190">
        <v>75</v>
      </c>
      <c r="F333" s="201">
        <v>409</v>
      </c>
      <c r="G333" s="190">
        <v>411</v>
      </c>
      <c r="H333" s="190">
        <v>201</v>
      </c>
      <c r="I333" s="190">
        <v>152</v>
      </c>
      <c r="J333" s="190">
        <v>117</v>
      </c>
      <c r="K333" s="201">
        <v>603</v>
      </c>
      <c r="L333" s="190">
        <v>-106</v>
      </c>
      <c r="M333" s="190">
        <v>-61</v>
      </c>
      <c r="N333" s="190">
        <v>-2</v>
      </c>
      <c r="O333" s="190">
        <v>-42</v>
      </c>
      <c r="P333" s="201">
        <v>-194</v>
      </c>
      <c r="Q333" s="192">
        <v>-0.257907542579075</v>
      </c>
      <c r="R333" s="192">
        <v>-0.30348258706467701</v>
      </c>
      <c r="S333" s="192">
        <v>-1.3157894736842099E-2</v>
      </c>
      <c r="T333" s="192">
        <v>-0.35897435897435898</v>
      </c>
      <c r="U333" s="193">
        <v>-0.32172470978441098</v>
      </c>
    </row>
    <row r="334" spans="1:21" x14ac:dyDescent="0.25">
      <c r="A334" s="184">
        <v>43952</v>
      </c>
      <c r="B334" s="200">
        <v>254</v>
      </c>
      <c r="C334" s="190">
        <v>117</v>
      </c>
      <c r="D334" s="190">
        <v>121</v>
      </c>
      <c r="E334" s="190">
        <v>79</v>
      </c>
      <c r="F334" s="201">
        <v>392</v>
      </c>
      <c r="G334" s="190">
        <v>373.66666666666703</v>
      </c>
      <c r="H334" s="190">
        <v>171.90476190476201</v>
      </c>
      <c r="I334" s="190">
        <v>144.76190476190499</v>
      </c>
      <c r="J334" s="190">
        <v>93.190476190476204</v>
      </c>
      <c r="K334" s="201">
        <v>595.33333333333303</v>
      </c>
      <c r="L334" s="190">
        <v>-119.666666666667</v>
      </c>
      <c r="M334" s="190">
        <v>-54.904761904761898</v>
      </c>
      <c r="N334" s="190">
        <v>-23.761904761904798</v>
      </c>
      <c r="O334" s="190">
        <v>-14.1904761904762</v>
      </c>
      <c r="P334" s="201">
        <v>-203.333333333333</v>
      </c>
      <c r="Q334" s="192">
        <v>-0.32024977698483498</v>
      </c>
      <c r="R334" s="192">
        <v>-0.31939058171745099</v>
      </c>
      <c r="S334" s="192">
        <v>-0.16414473684210501</v>
      </c>
      <c r="T334" s="192">
        <v>-0.15227388860500801</v>
      </c>
      <c r="U334" s="193">
        <v>-0.34154535274356101</v>
      </c>
    </row>
    <row r="335" spans="1:21" x14ac:dyDescent="0.25">
      <c r="A335" s="184">
        <v>43983</v>
      </c>
      <c r="B335" s="200">
        <v>289</v>
      </c>
      <c r="C335" s="190">
        <v>156</v>
      </c>
      <c r="D335" s="190">
        <v>136</v>
      </c>
      <c r="E335" s="190">
        <v>80</v>
      </c>
      <c r="F335" s="201">
        <v>469</v>
      </c>
      <c r="G335" s="190">
        <v>448.8</v>
      </c>
      <c r="H335" s="190">
        <v>207.9</v>
      </c>
      <c r="I335" s="190">
        <v>181.5</v>
      </c>
      <c r="J335" s="190">
        <v>96.8</v>
      </c>
      <c r="K335" s="201">
        <v>694.1</v>
      </c>
      <c r="L335" s="190">
        <v>-159.80000000000001</v>
      </c>
      <c r="M335" s="190">
        <v>-51.9</v>
      </c>
      <c r="N335" s="190">
        <v>-45.5</v>
      </c>
      <c r="O335" s="190">
        <v>-16.8</v>
      </c>
      <c r="P335" s="201">
        <v>-225.1</v>
      </c>
      <c r="Q335" s="192">
        <v>-0.35606060606060602</v>
      </c>
      <c r="R335" s="192">
        <v>-0.24963924963924999</v>
      </c>
      <c r="S335" s="192">
        <v>-0.25068870523415998</v>
      </c>
      <c r="T335" s="192">
        <v>-0.17355371900826499</v>
      </c>
      <c r="U335" s="193">
        <v>-0.32430485520818297</v>
      </c>
    </row>
    <row r="336" spans="1:21" x14ac:dyDescent="0.25">
      <c r="A336" s="184">
        <v>44013</v>
      </c>
      <c r="B336" s="200">
        <v>368</v>
      </c>
      <c r="C336" s="190">
        <v>175</v>
      </c>
      <c r="D336" s="190">
        <v>137</v>
      </c>
      <c r="E336" s="190">
        <v>115</v>
      </c>
      <c r="F336" s="201">
        <v>551</v>
      </c>
      <c r="G336" s="190">
        <v>430</v>
      </c>
      <c r="H336" s="190">
        <v>192</v>
      </c>
      <c r="I336" s="190">
        <v>165</v>
      </c>
      <c r="J336" s="190">
        <v>109</v>
      </c>
      <c r="K336" s="201">
        <v>771</v>
      </c>
      <c r="L336" s="190">
        <v>-62</v>
      </c>
      <c r="M336" s="190">
        <v>-17</v>
      </c>
      <c r="N336" s="190">
        <v>-28</v>
      </c>
      <c r="O336" s="190">
        <v>6</v>
      </c>
      <c r="P336" s="201">
        <v>-220</v>
      </c>
      <c r="Q336" s="192">
        <v>-0.144186046511628</v>
      </c>
      <c r="R336" s="192">
        <v>-8.8541666666666699E-2</v>
      </c>
      <c r="S336" s="192">
        <v>-0.16969696969697001</v>
      </c>
      <c r="T336" s="192">
        <v>5.5045871559633003E-2</v>
      </c>
      <c r="U336" s="193">
        <v>-0.28534370946822302</v>
      </c>
    </row>
    <row r="337" spans="1:21" x14ac:dyDescent="0.25">
      <c r="A337" s="184">
        <v>44044</v>
      </c>
      <c r="B337" s="200">
        <v>318</v>
      </c>
      <c r="C337" s="190">
        <v>168</v>
      </c>
      <c r="D337" s="190">
        <v>140</v>
      </c>
      <c r="E337" s="190">
        <v>93</v>
      </c>
      <c r="F337" s="201">
        <v>541</v>
      </c>
      <c r="G337" s="190">
        <v>352.38095238095201</v>
      </c>
      <c r="H337" s="190">
        <v>166.666666666667</v>
      </c>
      <c r="I337" s="190">
        <v>139.04761904761901</v>
      </c>
      <c r="J337" s="190">
        <v>99.047619047618994</v>
      </c>
      <c r="K337" s="201">
        <v>631.42857142857099</v>
      </c>
      <c r="L337" s="190">
        <v>-34.380952380952401</v>
      </c>
      <c r="M337" s="190">
        <v>1.3333333333333399</v>
      </c>
      <c r="N337" s="190">
        <v>0.95238095238096299</v>
      </c>
      <c r="O337" s="190">
        <v>-6.0476190476190403</v>
      </c>
      <c r="P337" s="201">
        <v>-90.428571428571402</v>
      </c>
      <c r="Q337" s="192">
        <v>-9.7567567567567501E-2</v>
      </c>
      <c r="R337" s="192">
        <v>8.0000000000000591E-3</v>
      </c>
      <c r="S337" s="192">
        <v>6.8493150684932301E-3</v>
      </c>
      <c r="T337" s="192">
        <v>-6.1057692307692202E-2</v>
      </c>
      <c r="U337" s="193">
        <v>-0.14321266968325799</v>
      </c>
    </row>
    <row r="338" spans="1:21" x14ac:dyDescent="0.25">
      <c r="A338" s="184">
        <v>44075</v>
      </c>
      <c r="B338" s="200">
        <v>393</v>
      </c>
      <c r="C338" s="190">
        <v>190</v>
      </c>
      <c r="D338" s="190">
        <v>182</v>
      </c>
      <c r="E338" s="190">
        <v>97</v>
      </c>
      <c r="F338" s="201">
        <v>658</v>
      </c>
      <c r="G338" s="190">
        <v>411.71428571428601</v>
      </c>
      <c r="H338" s="190">
        <v>193.80952380952399</v>
      </c>
      <c r="I338" s="190">
        <v>160.28571428571399</v>
      </c>
      <c r="J338" s="190">
        <v>89.047619047619094</v>
      </c>
      <c r="K338" s="201">
        <v>648.47619047619003</v>
      </c>
      <c r="L338" s="190">
        <v>-18.714285714285701</v>
      </c>
      <c r="M338" s="190">
        <v>-3.80952380952382</v>
      </c>
      <c r="N338" s="190">
        <v>21.714285714285701</v>
      </c>
      <c r="O338" s="190">
        <v>7.9523809523809499</v>
      </c>
      <c r="P338" s="201">
        <v>9.5238095238095202</v>
      </c>
      <c r="Q338" s="192">
        <v>-4.5454545454545497E-2</v>
      </c>
      <c r="R338" s="192">
        <v>-1.9656019656019701E-2</v>
      </c>
      <c r="S338" s="192">
        <v>0.13547237076648799</v>
      </c>
      <c r="T338" s="192">
        <v>8.9304812834224603E-2</v>
      </c>
      <c r="U338" s="193">
        <v>1.46864444118079E-2</v>
      </c>
    </row>
    <row r="339" spans="1:21" x14ac:dyDescent="0.25">
      <c r="A339" s="184">
        <v>44105</v>
      </c>
      <c r="B339" s="200">
        <v>430</v>
      </c>
      <c r="C339" s="190">
        <v>189</v>
      </c>
      <c r="D339" s="190">
        <v>144</v>
      </c>
      <c r="E339" s="190">
        <v>96</v>
      </c>
      <c r="F339" s="201">
        <v>654</v>
      </c>
      <c r="G339" s="190">
        <v>433.304347826087</v>
      </c>
      <c r="H339" s="190">
        <v>213.304347826087</v>
      </c>
      <c r="I339" s="190">
        <v>159.73913043478299</v>
      </c>
      <c r="J339" s="190">
        <v>89.913043478260903</v>
      </c>
      <c r="K339" s="201">
        <v>673.39130434782601</v>
      </c>
      <c r="L339" s="190">
        <v>-3.3043478260870001</v>
      </c>
      <c r="M339" s="190">
        <v>-24.304347826087</v>
      </c>
      <c r="N339" s="190">
        <v>-15.7391304347826</v>
      </c>
      <c r="O339" s="190">
        <v>6.0869565217391299</v>
      </c>
      <c r="P339" s="201">
        <v>-19.3913043478261</v>
      </c>
      <c r="Q339" s="192">
        <v>-7.6259281557295704E-3</v>
      </c>
      <c r="R339" s="192">
        <v>-0.11394211169995901</v>
      </c>
      <c r="S339" s="192">
        <v>-9.8530212302667494E-2</v>
      </c>
      <c r="T339" s="192">
        <v>6.7698259187620805E-2</v>
      </c>
      <c r="U339" s="193">
        <v>-2.87964876033058E-2</v>
      </c>
    </row>
    <row r="340" spans="1:21" x14ac:dyDescent="0.25">
      <c r="A340" s="184">
        <v>44136</v>
      </c>
      <c r="B340" s="200">
        <v>396</v>
      </c>
      <c r="C340" s="190">
        <v>166</v>
      </c>
      <c r="D340" s="190">
        <v>133</v>
      </c>
      <c r="E340" s="190">
        <v>81</v>
      </c>
      <c r="F340" s="201">
        <v>686</v>
      </c>
      <c r="G340" s="190">
        <v>379</v>
      </c>
      <c r="H340" s="190">
        <v>156</v>
      </c>
      <c r="I340" s="190">
        <v>142</v>
      </c>
      <c r="J340" s="190">
        <v>87</v>
      </c>
      <c r="K340" s="201">
        <v>615</v>
      </c>
      <c r="L340" s="190">
        <v>17</v>
      </c>
      <c r="M340" s="190">
        <v>10</v>
      </c>
      <c r="N340" s="190">
        <v>-9</v>
      </c>
      <c r="O340" s="190">
        <v>-6</v>
      </c>
      <c r="P340" s="201">
        <v>71</v>
      </c>
      <c r="Q340" s="192">
        <v>4.4854881266490801E-2</v>
      </c>
      <c r="R340" s="192">
        <v>6.4102564102564097E-2</v>
      </c>
      <c r="S340" s="192">
        <v>-6.3380281690140802E-2</v>
      </c>
      <c r="T340" s="192">
        <v>-6.8965517241379296E-2</v>
      </c>
      <c r="U340" s="193">
        <v>0.11544715447154499</v>
      </c>
    </row>
    <row r="341" spans="1:21" x14ac:dyDescent="0.25">
      <c r="A341" s="184">
        <v>44166</v>
      </c>
      <c r="B341" s="200">
        <v>393</v>
      </c>
      <c r="C341" s="190">
        <v>188</v>
      </c>
      <c r="D341" s="190">
        <v>170</v>
      </c>
      <c r="E341" s="190">
        <v>94</v>
      </c>
      <c r="F341" s="201">
        <v>674</v>
      </c>
      <c r="G341" s="190">
        <v>406.35</v>
      </c>
      <c r="H341" s="190">
        <v>193.2</v>
      </c>
      <c r="I341" s="190">
        <v>185.85</v>
      </c>
      <c r="J341" s="190">
        <v>88.2</v>
      </c>
      <c r="K341" s="201">
        <v>646.79999999999995</v>
      </c>
      <c r="L341" s="190">
        <v>-13.35</v>
      </c>
      <c r="M341" s="190">
        <v>-5.2000000000000197</v>
      </c>
      <c r="N341" s="190">
        <v>-15.85</v>
      </c>
      <c r="O341" s="190">
        <v>5.8</v>
      </c>
      <c r="P341" s="201">
        <v>27.1999999999999</v>
      </c>
      <c r="Q341" s="192">
        <v>-3.28534514581027E-2</v>
      </c>
      <c r="R341" s="192">
        <v>-2.6915113871635699E-2</v>
      </c>
      <c r="S341" s="192">
        <v>-8.5283831046542899E-2</v>
      </c>
      <c r="T341" s="192">
        <v>6.5759637188208597E-2</v>
      </c>
      <c r="U341" s="193">
        <v>4.2053184910327703E-2</v>
      </c>
    </row>
    <row r="342" spans="1:21" x14ac:dyDescent="0.25">
      <c r="A342" s="184">
        <v>44197</v>
      </c>
      <c r="B342" s="200">
        <v>345</v>
      </c>
      <c r="C342" s="190">
        <v>159</v>
      </c>
      <c r="D342" s="190">
        <v>152</v>
      </c>
      <c r="E342" s="190">
        <v>79</v>
      </c>
      <c r="F342" s="201">
        <v>597</v>
      </c>
      <c r="G342" s="190">
        <v>416.36363636363598</v>
      </c>
      <c r="H342" s="190">
        <v>177.272727272727</v>
      </c>
      <c r="I342" s="190">
        <v>170.90909090909099</v>
      </c>
      <c r="J342" s="190">
        <v>107.272727272727</v>
      </c>
      <c r="K342" s="201">
        <v>608.18181818181802</v>
      </c>
      <c r="L342" s="190">
        <v>-71.363636363636402</v>
      </c>
      <c r="M342" s="190">
        <v>-18.272727272727298</v>
      </c>
      <c r="N342" s="190">
        <v>-18.909090909090899</v>
      </c>
      <c r="O342" s="190">
        <v>-28.272727272727298</v>
      </c>
      <c r="P342" s="201">
        <v>-11.1818181818181</v>
      </c>
      <c r="Q342" s="192">
        <v>-0.17139737991266399</v>
      </c>
      <c r="R342" s="192">
        <v>-0.103076923076923</v>
      </c>
      <c r="S342" s="192">
        <v>-0.11063829787234</v>
      </c>
      <c r="T342" s="192">
        <v>-0.26355932203389798</v>
      </c>
      <c r="U342" s="193">
        <v>-1.8385650224215198E-2</v>
      </c>
    </row>
    <row r="343" spans="1:21" x14ac:dyDescent="0.25">
      <c r="A343" s="184">
        <v>44228</v>
      </c>
      <c r="B343" s="200">
        <v>339</v>
      </c>
      <c r="C343" s="190">
        <v>155</v>
      </c>
      <c r="D343" s="190">
        <v>139</v>
      </c>
      <c r="E343" s="190">
        <v>86</v>
      </c>
      <c r="F343" s="201">
        <v>599</v>
      </c>
      <c r="G343" s="190">
        <v>399</v>
      </c>
      <c r="H343" s="190">
        <v>172</v>
      </c>
      <c r="I343" s="190">
        <v>173</v>
      </c>
      <c r="J343" s="190">
        <v>99</v>
      </c>
      <c r="K343" s="201">
        <v>582</v>
      </c>
      <c r="L343" s="190">
        <v>-60</v>
      </c>
      <c r="M343" s="190">
        <v>-17</v>
      </c>
      <c r="N343" s="190">
        <v>-34</v>
      </c>
      <c r="O343" s="190">
        <v>-13</v>
      </c>
      <c r="P343" s="201">
        <v>17</v>
      </c>
      <c r="Q343" s="192">
        <v>-0.150375939849624</v>
      </c>
      <c r="R343" s="192">
        <v>-9.8837209302325604E-2</v>
      </c>
      <c r="S343" s="192">
        <v>-0.19653179190751399</v>
      </c>
      <c r="T343" s="192">
        <v>-0.13131313131313099</v>
      </c>
      <c r="U343" s="193">
        <v>2.92096219931271E-2</v>
      </c>
    </row>
    <row r="344" spans="1:21" x14ac:dyDescent="0.25">
      <c r="A344" s="184">
        <v>44256</v>
      </c>
      <c r="B344" s="200">
        <v>424</v>
      </c>
      <c r="C344" s="190">
        <v>180</v>
      </c>
      <c r="D344" s="190">
        <v>157</v>
      </c>
      <c r="E344" s="190">
        <v>88</v>
      </c>
      <c r="F344" s="201">
        <v>704</v>
      </c>
      <c r="G344" s="190">
        <v>440.28571428571399</v>
      </c>
      <c r="H344" s="190">
        <v>224.52380952381</v>
      </c>
      <c r="I344" s="190">
        <v>173.04761904761901</v>
      </c>
      <c r="J344" s="190">
        <v>98.571428571428598</v>
      </c>
      <c r="K344" s="201">
        <v>672.47619047619105</v>
      </c>
      <c r="L344" s="190">
        <v>-16.285714285714299</v>
      </c>
      <c r="M344" s="190">
        <v>-44.523809523809497</v>
      </c>
      <c r="N344" s="190">
        <v>-16.047619047619101</v>
      </c>
      <c r="O344" s="190">
        <v>-10.5714285714286</v>
      </c>
      <c r="P344" s="201">
        <v>31.523809523809401</v>
      </c>
      <c r="Q344" s="192">
        <v>-3.6988968202465999E-2</v>
      </c>
      <c r="R344" s="192">
        <v>-0.19830328738069999</v>
      </c>
      <c r="S344" s="192">
        <v>-9.2735277930655002E-2</v>
      </c>
      <c r="T344" s="192">
        <v>-0.107246376811594</v>
      </c>
      <c r="U344" s="193">
        <v>4.6877212859368203E-2</v>
      </c>
    </row>
    <row r="345" spans="1:21" x14ac:dyDescent="0.25">
      <c r="A345" s="184">
        <v>44287</v>
      </c>
      <c r="B345" s="200">
        <v>397</v>
      </c>
      <c r="C345" s="190">
        <v>200</v>
      </c>
      <c r="D345" s="190">
        <v>141</v>
      </c>
      <c r="E345" s="190">
        <v>85</v>
      </c>
      <c r="F345" s="201">
        <v>631</v>
      </c>
      <c r="G345" s="190">
        <v>411</v>
      </c>
      <c r="H345" s="190">
        <v>201</v>
      </c>
      <c r="I345" s="190">
        <v>152</v>
      </c>
      <c r="J345" s="190">
        <v>117</v>
      </c>
      <c r="K345" s="201">
        <v>603</v>
      </c>
      <c r="L345" s="190">
        <v>-14</v>
      </c>
      <c r="M345" s="190">
        <v>-1</v>
      </c>
      <c r="N345" s="190">
        <v>-11</v>
      </c>
      <c r="O345" s="190">
        <v>-32</v>
      </c>
      <c r="P345" s="201">
        <v>28</v>
      </c>
      <c r="Q345" s="192">
        <v>-3.4063260340632603E-2</v>
      </c>
      <c r="R345" s="192">
        <v>-4.97512437810945E-3</v>
      </c>
      <c r="S345" s="192">
        <v>-7.2368421052631596E-2</v>
      </c>
      <c r="T345" s="192">
        <v>-0.27350427350427398</v>
      </c>
      <c r="U345" s="193">
        <v>4.6434494195688202E-2</v>
      </c>
    </row>
    <row r="346" spans="1:21" x14ac:dyDescent="0.25">
      <c r="A346" s="184">
        <v>44317</v>
      </c>
      <c r="B346" s="200">
        <v>369</v>
      </c>
      <c r="C346" s="190">
        <v>169</v>
      </c>
      <c r="D346" s="190">
        <v>142</v>
      </c>
      <c r="E346" s="190">
        <v>77</v>
      </c>
      <c r="F346" s="201">
        <v>712</v>
      </c>
      <c r="G346" s="190">
        <v>373.66666666666703</v>
      </c>
      <c r="H346" s="190">
        <v>171.90476190476201</v>
      </c>
      <c r="I346" s="190">
        <v>144.76190476190499</v>
      </c>
      <c r="J346" s="190">
        <v>93.190476190476204</v>
      </c>
      <c r="K346" s="201">
        <v>595.33333333333303</v>
      </c>
      <c r="L346" s="190">
        <v>-4.6666666666666901</v>
      </c>
      <c r="M346" s="190">
        <v>-2.9047619047619002</v>
      </c>
      <c r="N346" s="190">
        <v>-2.7619047619047601</v>
      </c>
      <c r="O346" s="190">
        <v>-16.1904761904762</v>
      </c>
      <c r="P346" s="201">
        <v>116.666666666667</v>
      </c>
      <c r="Q346" s="192">
        <v>-1.2488849241748499E-2</v>
      </c>
      <c r="R346" s="192">
        <v>-1.6897506925207698E-2</v>
      </c>
      <c r="S346" s="192">
        <v>-1.9078947368421001E-2</v>
      </c>
      <c r="T346" s="192">
        <v>-0.173735309146653</v>
      </c>
      <c r="U346" s="193">
        <v>0.19596864501679701</v>
      </c>
    </row>
    <row r="347" spans="1:21" x14ac:dyDescent="0.25">
      <c r="A347" s="184">
        <v>44348</v>
      </c>
      <c r="B347" s="202">
        <v>346</v>
      </c>
      <c r="C347" s="191">
        <v>196</v>
      </c>
      <c r="D347" s="191">
        <v>122</v>
      </c>
      <c r="E347" s="191">
        <v>69</v>
      </c>
      <c r="F347" s="203">
        <v>699</v>
      </c>
      <c r="G347" s="191">
        <v>448.8</v>
      </c>
      <c r="H347" s="191">
        <v>207.9</v>
      </c>
      <c r="I347" s="191">
        <v>181.5</v>
      </c>
      <c r="J347" s="191">
        <v>96.8</v>
      </c>
      <c r="K347" s="203">
        <v>694.1</v>
      </c>
      <c r="L347" s="191">
        <v>-102.8</v>
      </c>
      <c r="M347" s="191">
        <v>-11.9</v>
      </c>
      <c r="N347" s="191">
        <v>-59.5</v>
      </c>
      <c r="O347" s="191">
        <v>-27.8</v>
      </c>
      <c r="P347" s="203">
        <v>4.8999999999999799</v>
      </c>
      <c r="Q347" s="194">
        <v>-0.22905525846702299</v>
      </c>
      <c r="R347" s="194">
        <v>-5.7239057239057298E-2</v>
      </c>
      <c r="S347" s="194">
        <v>-0.32782369146005502</v>
      </c>
      <c r="T347" s="194">
        <v>-0.28719008264462798</v>
      </c>
      <c r="U347" s="195">
        <v>7.0595015127502903E-3</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8B6B-5507-4F50-9D99-210BBCAB6A15}">
  <sheetPr>
    <tabColor theme="4"/>
  </sheetPr>
  <dimension ref="B1:AH45"/>
  <sheetViews>
    <sheetView showGridLines="0" zoomScale="85" zoomScaleNormal="85" workbookViewId="0">
      <selection activeCell="B34" sqref="B34"/>
    </sheetView>
  </sheetViews>
  <sheetFormatPr defaultRowHeight="15" x14ac:dyDescent="0.25"/>
  <cols>
    <col min="2" max="2" width="31.140625" customWidth="1"/>
    <col min="3" max="3" width="24" bestFit="1" customWidth="1"/>
    <col min="4" max="23" width="11.28515625" customWidth="1"/>
    <col min="24" max="25" width="11.140625" customWidth="1"/>
    <col min="26" max="29" width="8.85546875" customWidth="1"/>
    <col min="30" max="32" width="9.42578125" customWidth="1"/>
    <col min="33" max="35" width="18.85546875" bestFit="1" customWidth="1"/>
    <col min="36" max="36" width="17.42578125" bestFit="1" customWidth="1"/>
    <col min="37" max="38" width="18.85546875" bestFit="1" customWidth="1"/>
    <col min="39" max="39" width="17.7109375" bestFit="1" customWidth="1"/>
    <col min="40" max="40" width="26.28515625" bestFit="1" customWidth="1"/>
    <col min="41" max="41" width="39.28515625" bestFit="1" customWidth="1"/>
    <col min="42" max="42" width="22.140625" bestFit="1" customWidth="1"/>
    <col min="43" max="43" width="31" bestFit="1" customWidth="1"/>
  </cols>
  <sheetData>
    <row r="1" spans="2:34" ht="30" customHeight="1" x14ac:dyDescent="0.35">
      <c r="B1" s="218" t="s">
        <v>144</v>
      </c>
    </row>
    <row r="2" spans="2:34" ht="14.25" customHeight="1" x14ac:dyDescent="0.25">
      <c r="B2" s="211" t="s">
        <v>141</v>
      </c>
    </row>
    <row r="3" spans="2:34" ht="14.25" customHeight="1" x14ac:dyDescent="0.25"/>
    <row r="4" spans="2:34" ht="15.75" x14ac:dyDescent="0.25">
      <c r="B4" s="5" t="s">
        <v>138</v>
      </c>
      <c r="C4" s="210" t="s">
        <v>78</v>
      </c>
      <c r="D4" s="211" t="s">
        <v>83</v>
      </c>
    </row>
    <row r="6" spans="2:34" ht="15.75" x14ac:dyDescent="0.25">
      <c r="C6" s="211"/>
      <c r="D6" s="210" t="s">
        <v>79</v>
      </c>
      <c r="E6" s="211"/>
      <c r="F6" s="211"/>
      <c r="G6" s="211"/>
      <c r="H6" s="211"/>
      <c r="I6" s="211"/>
      <c r="J6" s="211"/>
      <c r="K6" s="211"/>
      <c r="L6" s="211"/>
      <c r="M6" s="211"/>
      <c r="N6" s="211"/>
      <c r="O6" s="211"/>
      <c r="P6" s="211"/>
      <c r="Q6" s="211"/>
      <c r="R6" s="211"/>
      <c r="S6" s="211"/>
      <c r="T6" s="211"/>
      <c r="U6" s="211"/>
      <c r="V6" s="211"/>
      <c r="W6" s="211"/>
    </row>
    <row r="7" spans="2:34" ht="15.75" x14ac:dyDescent="0.25">
      <c r="C7" s="211"/>
      <c r="D7" s="286" t="s">
        <v>135</v>
      </c>
      <c r="E7" s="287"/>
      <c r="F7" s="287"/>
      <c r="G7" s="287"/>
      <c r="H7" s="288"/>
      <c r="I7" s="287" t="s">
        <v>134</v>
      </c>
      <c r="J7" s="287"/>
      <c r="K7" s="287"/>
      <c r="L7" s="287"/>
      <c r="M7" s="288"/>
      <c r="N7" s="287" t="s">
        <v>136</v>
      </c>
      <c r="O7" s="287"/>
      <c r="P7" s="287"/>
      <c r="Q7" s="287"/>
      <c r="R7" s="287"/>
      <c r="S7" s="276" t="s">
        <v>137</v>
      </c>
      <c r="T7" s="277"/>
      <c r="U7" s="277"/>
      <c r="V7" s="277"/>
      <c r="W7" s="278"/>
      <c r="Z7" s="312" t="s">
        <v>119</v>
      </c>
      <c r="AA7" s="314"/>
      <c r="AB7" s="306" t="s">
        <v>137</v>
      </c>
      <c r="AC7" s="307"/>
    </row>
    <row r="8" spans="2:34" ht="45" x14ac:dyDescent="0.25">
      <c r="C8" s="298" t="s">
        <v>105</v>
      </c>
      <c r="D8" s="297" t="s">
        <v>9</v>
      </c>
      <c r="E8" s="297" t="s">
        <v>10</v>
      </c>
      <c r="F8" s="297" t="s">
        <v>11</v>
      </c>
      <c r="G8" s="297" t="s">
        <v>12</v>
      </c>
      <c r="H8" s="297" t="s">
        <v>13</v>
      </c>
      <c r="I8" s="297" t="s">
        <v>9</v>
      </c>
      <c r="J8" s="297" t="s">
        <v>10</v>
      </c>
      <c r="K8" s="297" t="s">
        <v>11</v>
      </c>
      <c r="L8" s="297" t="s">
        <v>12</v>
      </c>
      <c r="M8" s="297" t="s">
        <v>13</v>
      </c>
      <c r="N8" s="297" t="s">
        <v>9</v>
      </c>
      <c r="O8" s="297" t="s">
        <v>10</v>
      </c>
      <c r="P8" s="297" t="s">
        <v>11</v>
      </c>
      <c r="Q8" s="297" t="s">
        <v>12</v>
      </c>
      <c r="R8" s="297" t="s">
        <v>13</v>
      </c>
      <c r="S8" s="279" t="s">
        <v>9</v>
      </c>
      <c r="T8" s="214" t="s">
        <v>10</v>
      </c>
      <c r="U8" s="214" t="s">
        <v>11</v>
      </c>
      <c r="V8" s="214" t="s">
        <v>12</v>
      </c>
      <c r="W8" s="280" t="s">
        <v>13</v>
      </c>
      <c r="X8" s="216" t="s">
        <v>139</v>
      </c>
      <c r="Z8" s="313" t="s">
        <v>121</v>
      </c>
      <c r="AA8" s="315" t="s">
        <v>123</v>
      </c>
      <c r="AB8" s="279" t="s">
        <v>121</v>
      </c>
      <c r="AC8" s="280" t="s">
        <v>123</v>
      </c>
    </row>
    <row r="9" spans="2:34" ht="15.75" x14ac:dyDescent="0.25">
      <c r="C9" s="205" t="s">
        <v>81</v>
      </c>
      <c r="D9" s="289">
        <v>61889.771739130432</v>
      </c>
      <c r="E9" s="290">
        <v>41535.692518351214</v>
      </c>
      <c r="F9" s="290">
        <v>41110.297477884444</v>
      </c>
      <c r="G9" s="290">
        <v>40948.23961038961</v>
      </c>
      <c r="H9" s="291">
        <v>62760.065047995486</v>
      </c>
      <c r="I9" s="290">
        <v>46864</v>
      </c>
      <c r="J9" s="290">
        <v>33951</v>
      </c>
      <c r="K9" s="290">
        <v>33135</v>
      </c>
      <c r="L9" s="290">
        <v>37621</v>
      </c>
      <c r="M9" s="291">
        <v>64342</v>
      </c>
      <c r="N9" s="290">
        <v>-15025.771739130434</v>
      </c>
      <c r="O9" s="290">
        <v>-7584.6925183512158</v>
      </c>
      <c r="P9" s="290">
        <v>-7975.2974778844327</v>
      </c>
      <c r="Q9" s="290">
        <v>-3327.2396103896103</v>
      </c>
      <c r="R9" s="290">
        <v>1581.9349520045243</v>
      </c>
      <c r="S9" s="299">
        <f>N9/D9</f>
        <v>-0.24278279458623755</v>
      </c>
      <c r="T9" s="300">
        <f t="shared" ref="T9:W19" si="0">O9/E9</f>
        <v>-0.18260662236461236</v>
      </c>
      <c r="U9" s="300">
        <f t="shared" si="0"/>
        <v>-0.19399756185599962</v>
      </c>
      <c r="V9" s="300">
        <f t="shared" si="0"/>
        <v>-8.1254765578381669E-2</v>
      </c>
      <c r="W9" s="301">
        <f t="shared" si="0"/>
        <v>2.52060757233879E-2</v>
      </c>
      <c r="X9" s="217">
        <f>SUM(N9:R9)</f>
        <v>-32331.066393751167</v>
      </c>
      <c r="Z9" s="309">
        <f>SUM(N9:O9)</f>
        <v>-22610.46425748165</v>
      </c>
      <c r="AA9" s="308">
        <f>SUM(P9:Q9)</f>
        <v>-11302.537088274043</v>
      </c>
      <c r="AB9" s="281">
        <f>Z9/SUM(D9:E9)</f>
        <v>-0.21861602865220922</v>
      </c>
      <c r="AC9" s="282">
        <f>AA9/SUM(F9:G9)</f>
        <v>-0.13773749190916473</v>
      </c>
      <c r="AE9" s="6"/>
      <c r="AF9" s="6"/>
      <c r="AG9" s="6"/>
      <c r="AH9" s="6"/>
    </row>
    <row r="10" spans="2:34" ht="15.75" x14ac:dyDescent="0.25">
      <c r="C10" s="205" t="s">
        <v>86</v>
      </c>
      <c r="D10" s="292">
        <v>15153.62852437418</v>
      </c>
      <c r="E10" s="212">
        <v>14766.42019574627</v>
      </c>
      <c r="F10" s="212">
        <v>3574.5504987765848</v>
      </c>
      <c r="G10" s="212">
        <v>1221.4351308112177</v>
      </c>
      <c r="H10" s="293">
        <v>10948.340316205533</v>
      </c>
      <c r="I10" s="212">
        <v>10335</v>
      </c>
      <c r="J10" s="212">
        <v>12443</v>
      </c>
      <c r="K10" s="212">
        <v>2998</v>
      </c>
      <c r="L10" s="212">
        <v>1354</v>
      </c>
      <c r="M10" s="293">
        <v>11192</v>
      </c>
      <c r="N10" s="212">
        <v>-4818.6285243741768</v>
      </c>
      <c r="O10" s="212">
        <v>-2323.4201957462824</v>
      </c>
      <c r="P10" s="212">
        <v>-576.55049877658575</v>
      </c>
      <c r="Q10" s="212">
        <v>132.56486918878221</v>
      </c>
      <c r="R10" s="212">
        <v>243.65968379446588</v>
      </c>
      <c r="S10" s="281">
        <f t="shared" ref="S10:S19" si="1">N10/D10</f>
        <v>-0.31798512921334648</v>
      </c>
      <c r="T10" s="215">
        <f t="shared" si="0"/>
        <v>-0.15734485169368165</v>
      </c>
      <c r="U10" s="215">
        <f t="shared" si="0"/>
        <v>-0.16129314692124624</v>
      </c>
      <c r="V10" s="215">
        <f t="shared" si="0"/>
        <v>0.10853205859629982</v>
      </c>
      <c r="W10" s="282">
        <f t="shared" si="0"/>
        <v>2.2255399152491202E-2</v>
      </c>
      <c r="X10" s="217">
        <f t="shared" ref="X10:X19" si="2">SUM(N10:R10)</f>
        <v>-7342.3746659137969</v>
      </c>
      <c r="Z10" s="309">
        <f t="shared" ref="Z10:Z19" si="3">SUM(N10:O10)</f>
        <v>-7142.0487201204596</v>
      </c>
      <c r="AA10" s="308">
        <f t="shared" ref="AA10:AA19" si="4">SUM(P10:Q10)</f>
        <v>-443.98562958780354</v>
      </c>
      <c r="AB10" s="281">
        <f t="shared" ref="AB10:AB19" si="5">Z10/SUM(D10:E10)</f>
        <v>-0.23870444820892348</v>
      </c>
      <c r="AC10" s="282">
        <f t="shared" ref="AC10:AC19" si="6">AA10/SUM(F10:G10)</f>
        <v>-9.257442867399969E-2</v>
      </c>
    </row>
    <row r="11" spans="2:34" ht="15.75" x14ac:dyDescent="0.25">
      <c r="C11" s="205" t="s">
        <v>87</v>
      </c>
      <c r="D11" s="292">
        <v>6269.0216450216467</v>
      </c>
      <c r="E11" s="212">
        <v>8365.8754281949914</v>
      </c>
      <c r="F11" s="212">
        <v>9840.4869753434959</v>
      </c>
      <c r="G11" s="212">
        <v>5859.3983436853005</v>
      </c>
      <c r="H11" s="293">
        <v>6170.3941276115193</v>
      </c>
      <c r="I11" s="212">
        <v>5110</v>
      </c>
      <c r="J11" s="212">
        <v>6916</v>
      </c>
      <c r="K11" s="212">
        <v>8987</v>
      </c>
      <c r="L11" s="212">
        <v>5344</v>
      </c>
      <c r="M11" s="293">
        <v>7867</v>
      </c>
      <c r="N11" s="212">
        <v>-1159.0216450216458</v>
      </c>
      <c r="O11" s="212">
        <v>-1449.8754281949928</v>
      </c>
      <c r="P11" s="212">
        <v>-853.48697534349685</v>
      </c>
      <c r="Q11" s="212">
        <v>-515.39834368530023</v>
      </c>
      <c r="R11" s="212">
        <v>1696.6058723884798</v>
      </c>
      <c r="S11" s="281">
        <f t="shared" si="1"/>
        <v>-0.18488078533626498</v>
      </c>
      <c r="T11" s="215">
        <f t="shared" si="0"/>
        <v>-0.17330827366955137</v>
      </c>
      <c r="U11" s="215">
        <f t="shared" si="0"/>
        <v>-8.6732188913212271E-2</v>
      </c>
      <c r="V11" s="215">
        <f t="shared" si="0"/>
        <v>-8.7960966886770436E-2</v>
      </c>
      <c r="W11" s="282">
        <f t="shared" si="0"/>
        <v>0.27495907673003284</v>
      </c>
      <c r="X11" s="217">
        <f t="shared" si="2"/>
        <v>-2281.1765198569556</v>
      </c>
      <c r="Z11" s="309">
        <f t="shared" si="3"/>
        <v>-2608.8970732166385</v>
      </c>
      <c r="AA11" s="308">
        <f t="shared" si="4"/>
        <v>-1368.8853190287971</v>
      </c>
      <c r="AB11" s="281">
        <f t="shared" si="5"/>
        <v>-0.17826548831636047</v>
      </c>
      <c r="AC11" s="282">
        <f t="shared" si="6"/>
        <v>-8.7190784595710488E-2</v>
      </c>
    </row>
    <row r="12" spans="2:34" ht="15.75" x14ac:dyDescent="0.25">
      <c r="C12" s="205" t="s">
        <v>89</v>
      </c>
      <c r="D12" s="292">
        <v>6220.8719179371346</v>
      </c>
      <c r="E12" s="212">
        <v>769.57666102013934</v>
      </c>
      <c r="F12" s="212">
        <v>2083.8211556559381</v>
      </c>
      <c r="G12" s="212">
        <v>1292.3337285902508</v>
      </c>
      <c r="H12" s="293">
        <v>3266.6595896856761</v>
      </c>
      <c r="I12" s="212">
        <v>4676</v>
      </c>
      <c r="J12" s="212">
        <v>597</v>
      </c>
      <c r="K12" s="212">
        <v>1577</v>
      </c>
      <c r="L12" s="212">
        <v>1133</v>
      </c>
      <c r="M12" s="293">
        <v>4940</v>
      </c>
      <c r="N12" s="212">
        <v>-1544.8719179371344</v>
      </c>
      <c r="O12" s="212">
        <v>-172.57666102013926</v>
      </c>
      <c r="P12" s="212">
        <v>-506.82115565593813</v>
      </c>
      <c r="Q12" s="212">
        <v>-159.3337285902503</v>
      </c>
      <c r="R12" s="212">
        <v>1673.3404103143243</v>
      </c>
      <c r="S12" s="281">
        <f t="shared" si="1"/>
        <v>-0.24833687918934361</v>
      </c>
      <c r="T12" s="215">
        <f t="shared" si="0"/>
        <v>-0.22424882375119615</v>
      </c>
      <c r="U12" s="215">
        <f t="shared" si="0"/>
        <v>-0.24321720425974017</v>
      </c>
      <c r="V12" s="215">
        <f t="shared" si="0"/>
        <v>-0.12329147267870225</v>
      </c>
      <c r="W12" s="282">
        <f t="shared" si="0"/>
        <v>0.51224817412803525</v>
      </c>
      <c r="X12" s="217">
        <f t="shared" si="2"/>
        <v>-710.26305288913773</v>
      </c>
      <c r="Z12" s="309">
        <f t="shared" si="3"/>
        <v>-1717.4485789572736</v>
      </c>
      <c r="AA12" s="308">
        <f t="shared" si="4"/>
        <v>-666.15488424618843</v>
      </c>
      <c r="AB12" s="281">
        <f t="shared" si="5"/>
        <v>-0.24568503144807566</v>
      </c>
      <c r="AC12" s="282">
        <f t="shared" si="6"/>
        <v>-0.19731170727818198</v>
      </c>
    </row>
    <row r="13" spans="2:34" ht="15.75" x14ac:dyDescent="0.25">
      <c r="C13" s="205" t="s">
        <v>90</v>
      </c>
      <c r="D13" s="292">
        <v>1028.633436853002</v>
      </c>
      <c r="E13" s="212">
        <v>962.28782232260505</v>
      </c>
      <c r="F13" s="212">
        <v>1206.3161490683237</v>
      </c>
      <c r="G13" s="212">
        <v>2713.5688123470736</v>
      </c>
      <c r="H13" s="293">
        <v>6804.6232260493143</v>
      </c>
      <c r="I13" s="212">
        <v>722</v>
      </c>
      <c r="J13" s="212">
        <v>739</v>
      </c>
      <c r="K13" s="212">
        <v>947</v>
      </c>
      <c r="L13" s="212">
        <v>1920</v>
      </c>
      <c r="M13" s="293">
        <v>7419</v>
      </c>
      <c r="N13" s="212">
        <v>-306.63343685300214</v>
      </c>
      <c r="O13" s="212">
        <v>-223.287822322605</v>
      </c>
      <c r="P13" s="212">
        <v>-259.316149068323</v>
      </c>
      <c r="Q13" s="212">
        <v>-793.56881234707316</v>
      </c>
      <c r="R13" s="212">
        <v>614.37677395068692</v>
      </c>
      <c r="S13" s="281">
        <f t="shared" si="1"/>
        <v>-0.29809787030753693</v>
      </c>
      <c r="T13" s="215">
        <f t="shared" si="0"/>
        <v>-0.23203849944154048</v>
      </c>
      <c r="U13" s="215">
        <f t="shared" si="0"/>
        <v>-0.21496532999960341</v>
      </c>
      <c r="V13" s="215">
        <f t="shared" si="0"/>
        <v>-0.29244469819089791</v>
      </c>
      <c r="W13" s="282">
        <f t="shared" si="0"/>
        <v>9.0288139922096319E-2</v>
      </c>
      <c r="X13" s="217">
        <f t="shared" si="2"/>
        <v>-968.42944664031631</v>
      </c>
      <c r="Z13" s="309">
        <f t="shared" si="3"/>
        <v>-529.92125917560713</v>
      </c>
      <c r="AA13" s="308">
        <f t="shared" si="4"/>
        <v>-1052.8849614153962</v>
      </c>
      <c r="AB13" s="281">
        <f t="shared" si="5"/>
        <v>-0.26616886867491429</v>
      </c>
      <c r="AC13" s="282">
        <f t="shared" si="6"/>
        <v>-0.26860098492156237</v>
      </c>
    </row>
    <row r="14" spans="2:34" ht="15.75" x14ac:dyDescent="0.25">
      <c r="C14" s="205" t="s">
        <v>92</v>
      </c>
      <c r="D14" s="292">
        <v>7210.2701486918877</v>
      </c>
      <c r="E14" s="212">
        <v>2950.7896856766411</v>
      </c>
      <c r="F14" s="212">
        <v>7805.5817711274212</v>
      </c>
      <c r="G14" s="212">
        <v>16010.537897609631</v>
      </c>
      <c r="H14" s="293">
        <v>3432.3283926218705</v>
      </c>
      <c r="I14" s="212">
        <v>6582</v>
      </c>
      <c r="J14" s="212">
        <v>2306</v>
      </c>
      <c r="K14" s="212">
        <v>6412</v>
      </c>
      <c r="L14" s="212">
        <v>15471</v>
      </c>
      <c r="M14" s="293">
        <v>4258</v>
      </c>
      <c r="N14" s="212">
        <v>-628.27014869188804</v>
      </c>
      <c r="O14" s="212">
        <v>-644.78968567664219</v>
      </c>
      <c r="P14" s="212">
        <v>-1393.5817711274226</v>
      </c>
      <c r="Q14" s="212">
        <v>-539.53789760963696</v>
      </c>
      <c r="R14" s="212">
        <v>825.67160737812935</v>
      </c>
      <c r="S14" s="281">
        <f t="shared" si="1"/>
        <v>-8.7135452033773098E-2</v>
      </c>
      <c r="T14" s="215">
        <f t="shared" si="0"/>
        <v>-0.21851428070475529</v>
      </c>
      <c r="U14" s="215">
        <f t="shared" si="0"/>
        <v>-0.17853656677869081</v>
      </c>
      <c r="V14" s="215">
        <f t="shared" si="0"/>
        <v>-3.3698923862526181E-2</v>
      </c>
      <c r="W14" s="282">
        <f t="shared" si="0"/>
        <v>0.24055728733678053</v>
      </c>
      <c r="X14" s="217">
        <f t="shared" si="2"/>
        <v>-2380.5078957274604</v>
      </c>
      <c r="Z14" s="309">
        <f t="shared" si="3"/>
        <v>-1273.0598343685301</v>
      </c>
      <c r="AA14" s="308">
        <f t="shared" si="4"/>
        <v>-1933.1196687370596</v>
      </c>
      <c r="AB14" s="281">
        <f t="shared" si="5"/>
        <v>-0.12528809544675276</v>
      </c>
      <c r="AC14" s="282">
        <f t="shared" si="6"/>
        <v>-8.1168540283857712E-2</v>
      </c>
    </row>
    <row r="15" spans="2:34" ht="15.75" x14ac:dyDescent="0.25">
      <c r="C15" s="205" t="s">
        <v>93</v>
      </c>
      <c r="D15" s="292">
        <v>7123.7344155844166</v>
      </c>
      <c r="E15" s="212">
        <v>2867.209363824581</v>
      </c>
      <c r="F15" s="212">
        <v>484.78240165631473</v>
      </c>
      <c r="G15" s="212">
        <v>224.08359683794464</v>
      </c>
      <c r="H15" s="293">
        <v>4372.7878411443644</v>
      </c>
      <c r="I15" s="212">
        <v>5436</v>
      </c>
      <c r="J15" s="212">
        <v>2876</v>
      </c>
      <c r="K15" s="212">
        <v>444</v>
      </c>
      <c r="L15" s="212">
        <v>210</v>
      </c>
      <c r="M15" s="293">
        <v>3438</v>
      </c>
      <c r="N15" s="212">
        <v>-1687.7344155844157</v>
      </c>
      <c r="O15" s="212">
        <v>8.7906361754188964</v>
      </c>
      <c r="P15" s="212">
        <v>-40.782401656314704</v>
      </c>
      <c r="Q15" s="212">
        <v>-14.083596837944683</v>
      </c>
      <c r="R15" s="212">
        <v>-934.78784114436326</v>
      </c>
      <c r="S15" s="281">
        <f t="shared" si="1"/>
        <v>-0.23691708830303965</v>
      </c>
      <c r="T15" s="215">
        <f t="shared" si="0"/>
        <v>3.0659205729200866E-3</v>
      </c>
      <c r="U15" s="215">
        <f t="shared" si="0"/>
        <v>-8.4125169389352716E-2</v>
      </c>
      <c r="V15" s="215">
        <f t="shared" si="0"/>
        <v>-6.2849744634052004E-2</v>
      </c>
      <c r="W15" s="282">
        <f t="shared" si="0"/>
        <v>-0.21377388409946915</v>
      </c>
      <c r="X15" s="217">
        <f t="shared" si="2"/>
        <v>-2668.5976190476194</v>
      </c>
      <c r="Z15" s="309">
        <f t="shared" si="3"/>
        <v>-1678.9437794089968</v>
      </c>
      <c r="AA15" s="308">
        <f t="shared" si="4"/>
        <v>-54.865998494259387</v>
      </c>
      <c r="AB15" s="281">
        <f t="shared" si="5"/>
        <v>-0.16804656461677264</v>
      </c>
      <c r="AC15" s="282">
        <f t="shared" si="6"/>
        <v>-7.7399675835493897E-2</v>
      </c>
    </row>
    <row r="16" spans="2:34" ht="15.75" x14ac:dyDescent="0.25">
      <c r="C16" s="205" t="s">
        <v>94</v>
      </c>
      <c r="D16" s="292">
        <v>756.32121212121228</v>
      </c>
      <c r="E16" s="212">
        <v>2084.4041878411463</v>
      </c>
      <c r="F16" s="212">
        <v>2676.6796536796523</v>
      </c>
      <c r="G16" s="212">
        <v>3878.5542443064182</v>
      </c>
      <c r="H16" s="293">
        <v>3549.8448710709577</v>
      </c>
      <c r="I16" s="212">
        <v>489</v>
      </c>
      <c r="J16" s="212">
        <v>1566</v>
      </c>
      <c r="K16" s="212">
        <v>2236</v>
      </c>
      <c r="L16" s="212">
        <v>3445</v>
      </c>
      <c r="M16" s="293">
        <v>4003</v>
      </c>
      <c r="N16" s="212">
        <v>-267.32121212121228</v>
      </c>
      <c r="O16" s="212">
        <v>-518.40418784114422</v>
      </c>
      <c r="P16" s="212">
        <v>-440.67965367965371</v>
      </c>
      <c r="Q16" s="212">
        <v>-433.55424430641807</v>
      </c>
      <c r="R16" s="212">
        <v>453.15512892904223</v>
      </c>
      <c r="S16" s="281">
        <f t="shared" si="1"/>
        <v>-0.35344931206077279</v>
      </c>
      <c r="T16" s="215">
        <f t="shared" si="0"/>
        <v>-0.24870617266321293</v>
      </c>
      <c r="U16" s="215">
        <f t="shared" si="0"/>
        <v>-0.16463668077494742</v>
      </c>
      <c r="V16" s="215">
        <f t="shared" si="0"/>
        <v>-0.11178243670121683</v>
      </c>
      <c r="W16" s="282">
        <f t="shared" si="0"/>
        <v>0.12765491039396581</v>
      </c>
      <c r="X16" s="217">
        <f t="shared" si="2"/>
        <v>-1206.8041690193859</v>
      </c>
      <c r="Z16" s="309">
        <f t="shared" si="3"/>
        <v>-785.72539996235651</v>
      </c>
      <c r="AA16" s="308">
        <f t="shared" si="4"/>
        <v>-874.23389798607172</v>
      </c>
      <c r="AB16" s="281">
        <f t="shared" si="5"/>
        <v>-0.27659322508707385</v>
      </c>
      <c r="AC16" s="282">
        <f t="shared" si="6"/>
        <v>-0.13336425695727774</v>
      </c>
    </row>
    <row r="17" spans="3:33" ht="15.75" x14ac:dyDescent="0.25">
      <c r="C17" s="205" t="s">
        <v>95</v>
      </c>
      <c r="D17" s="292">
        <v>12348.725945793338</v>
      </c>
      <c r="E17" s="212">
        <v>5584.3694522868427</v>
      </c>
      <c r="F17" s="212">
        <v>10428.503030303033</v>
      </c>
      <c r="G17" s="212">
        <v>5903.9120176924525</v>
      </c>
      <c r="H17" s="293">
        <v>12572.195049877659</v>
      </c>
      <c r="I17" s="212">
        <v>8332</v>
      </c>
      <c r="J17" s="212">
        <v>3603</v>
      </c>
      <c r="K17" s="212">
        <v>6794</v>
      </c>
      <c r="L17" s="212">
        <v>4968</v>
      </c>
      <c r="M17" s="293">
        <v>10050</v>
      </c>
      <c r="N17" s="212">
        <v>-4016.7259457933383</v>
      </c>
      <c r="O17" s="212">
        <v>-1981.3694522868432</v>
      </c>
      <c r="P17" s="212">
        <v>-3634.5030303030308</v>
      </c>
      <c r="Q17" s="212">
        <v>-935.91201769245242</v>
      </c>
      <c r="R17" s="212">
        <v>-2522.1950498776587</v>
      </c>
      <c r="S17" s="281">
        <f t="shared" si="1"/>
        <v>-0.3252745233334503</v>
      </c>
      <c r="T17" s="215">
        <f t="shared" si="0"/>
        <v>-0.35480629804596059</v>
      </c>
      <c r="U17" s="215">
        <f t="shared" si="0"/>
        <v>-0.34851627503409938</v>
      </c>
      <c r="V17" s="215">
        <f t="shared" si="0"/>
        <v>-0.15852404556297134</v>
      </c>
      <c r="W17" s="282">
        <f t="shared" si="0"/>
        <v>-0.20061692010594462</v>
      </c>
      <c r="X17" s="217">
        <f t="shared" si="2"/>
        <v>-13090.705495953322</v>
      </c>
      <c r="Z17" s="309">
        <f t="shared" si="3"/>
        <v>-5998.0953980801814</v>
      </c>
      <c r="AA17" s="308">
        <f t="shared" si="4"/>
        <v>-4570.4150479954833</v>
      </c>
      <c r="AB17" s="281">
        <f t="shared" si="5"/>
        <v>-0.33447072381727838</v>
      </c>
      <c r="AC17" s="282">
        <f t="shared" si="6"/>
        <v>-0.27983706234286648</v>
      </c>
    </row>
    <row r="18" spans="3:33" ht="15.75" x14ac:dyDescent="0.25">
      <c r="C18" s="205" t="s">
        <v>96</v>
      </c>
      <c r="D18" s="292">
        <v>465.69888951628087</v>
      </c>
      <c r="E18" s="212">
        <v>714.17788443440622</v>
      </c>
      <c r="F18" s="212">
        <v>910.43476378693754</v>
      </c>
      <c r="G18" s="212">
        <v>2553.3729249011863</v>
      </c>
      <c r="H18" s="293">
        <v>3298.704225484661</v>
      </c>
      <c r="I18" s="212">
        <v>531</v>
      </c>
      <c r="J18" s="212">
        <v>722</v>
      </c>
      <c r="K18" s="212">
        <v>838</v>
      </c>
      <c r="L18" s="212">
        <v>2628</v>
      </c>
      <c r="M18" s="293">
        <v>3610</v>
      </c>
      <c r="N18" s="212">
        <v>65.301110483719128</v>
      </c>
      <c r="O18" s="212">
        <v>7.8221155655937764</v>
      </c>
      <c r="P18" s="212">
        <v>-72.434763786937708</v>
      </c>
      <c r="Q18" s="212">
        <v>74.627075098814231</v>
      </c>
      <c r="R18" s="212">
        <v>311.29577451533976</v>
      </c>
      <c r="S18" s="281">
        <f t="shared" si="1"/>
        <v>0.14022174403625284</v>
      </c>
      <c r="T18" s="215">
        <f t="shared" si="0"/>
        <v>1.0952615218249872E-2</v>
      </c>
      <c r="U18" s="215">
        <f t="shared" si="0"/>
        <v>-7.9560630446103106E-2</v>
      </c>
      <c r="V18" s="215">
        <f t="shared" si="0"/>
        <v>2.922686082045859E-2</v>
      </c>
      <c r="W18" s="282">
        <f t="shared" si="0"/>
        <v>9.4369107757638598E-2</v>
      </c>
      <c r="X18" s="217">
        <f t="shared" si="2"/>
        <v>386.61131187652916</v>
      </c>
      <c r="Z18" s="309">
        <f t="shared" si="3"/>
        <v>73.123226049312905</v>
      </c>
      <c r="AA18" s="308">
        <f t="shared" si="4"/>
        <v>2.192311311876523</v>
      </c>
      <c r="AB18" s="281">
        <f t="shared" si="5"/>
        <v>6.1975307645448313E-2</v>
      </c>
      <c r="AC18" s="282">
        <f t="shared" si="6"/>
        <v>6.3291946577635641E-4</v>
      </c>
    </row>
    <row r="19" spans="3:33" ht="15.75" x14ac:dyDescent="0.25">
      <c r="C19" s="205" t="s">
        <v>97</v>
      </c>
      <c r="D19" s="294">
        <v>5312.8656032373419</v>
      </c>
      <c r="E19" s="295">
        <v>2470.5818370035768</v>
      </c>
      <c r="F19" s="295">
        <v>2099.1410784867312</v>
      </c>
      <c r="G19" s="295">
        <v>1291.0429136081307</v>
      </c>
      <c r="H19" s="296">
        <v>8344.1874082439281</v>
      </c>
      <c r="I19" s="295">
        <v>4651</v>
      </c>
      <c r="J19" s="295">
        <v>2183</v>
      </c>
      <c r="K19" s="295">
        <v>1902</v>
      </c>
      <c r="L19" s="295">
        <v>1148</v>
      </c>
      <c r="M19" s="296">
        <v>7565</v>
      </c>
      <c r="N19" s="295">
        <v>-661.86560323734284</v>
      </c>
      <c r="O19" s="295">
        <v>-287.5818370035762</v>
      </c>
      <c r="P19" s="295">
        <v>-197.14107848673072</v>
      </c>
      <c r="Q19" s="295">
        <v>-143.04291360813107</v>
      </c>
      <c r="R19" s="295">
        <v>-779.18740824392978</v>
      </c>
      <c r="S19" s="283">
        <f t="shared" si="1"/>
        <v>-0.12457789311177787</v>
      </c>
      <c r="T19" s="284">
        <f t="shared" si="0"/>
        <v>-0.11640247357778978</v>
      </c>
      <c r="U19" s="284">
        <f t="shared" si="0"/>
        <v>-9.3915116285966604E-2</v>
      </c>
      <c r="V19" s="284">
        <f t="shared" si="0"/>
        <v>-0.11079640506167465</v>
      </c>
      <c r="W19" s="285">
        <f t="shared" si="0"/>
        <v>-9.338086144543023E-2</v>
      </c>
      <c r="X19" s="217">
        <f t="shared" si="2"/>
        <v>-2068.8188405797105</v>
      </c>
      <c r="Z19" s="310">
        <f t="shared" si="3"/>
        <v>-949.44744024091904</v>
      </c>
      <c r="AA19" s="311">
        <f t="shared" si="4"/>
        <v>-340.18399209486176</v>
      </c>
      <c r="AB19" s="283">
        <f t="shared" si="5"/>
        <v>-0.12198289350965683</v>
      </c>
      <c r="AC19" s="285">
        <f t="shared" si="6"/>
        <v>-0.10034381404905854</v>
      </c>
    </row>
    <row r="24" spans="3:33" x14ac:dyDescent="0.25">
      <c r="AB24" s="185" t="s">
        <v>105</v>
      </c>
      <c r="AC24" s="186" t="s">
        <v>9</v>
      </c>
      <c r="AD24" s="186" t="s">
        <v>10</v>
      </c>
      <c r="AE24" s="186" t="s">
        <v>11</v>
      </c>
      <c r="AF24" s="186" t="s">
        <v>12</v>
      </c>
      <c r="AG24" s="187" t="s">
        <v>13</v>
      </c>
    </row>
    <row r="25" spans="3:33" x14ac:dyDescent="0.25">
      <c r="AB25" s="188" t="s">
        <v>95</v>
      </c>
      <c r="AC25" s="196">
        <f>VLOOKUP($AB25,$C$9:$R$19,12,FALSE)</f>
        <v>-4016.7259457933383</v>
      </c>
      <c r="AD25" s="196">
        <f>VLOOKUP($AB25,$C$9:$R$19,13,FALSE)</f>
        <v>-1981.3694522868432</v>
      </c>
      <c r="AE25" s="196">
        <f>VLOOKUP($AB25,$C$9:$R$19,14,FALSE)</f>
        <v>-3634.5030303030308</v>
      </c>
      <c r="AF25" s="196">
        <f>VLOOKUP($AB25,$C$9:$R$19,15,FALSE)</f>
        <v>-935.91201769245242</v>
      </c>
      <c r="AG25" s="303">
        <f>VLOOKUP($AB25,$C$9:$R$19,16,FALSE)</f>
        <v>-2522.1950498776587</v>
      </c>
    </row>
    <row r="26" spans="3:33" x14ac:dyDescent="0.25">
      <c r="AB26" s="188" t="s">
        <v>86</v>
      </c>
      <c r="AC26" s="196">
        <f>VLOOKUP($AB26,$C$9:$R$19,12,FALSE)</f>
        <v>-4818.6285243741768</v>
      </c>
      <c r="AD26" s="196">
        <f>VLOOKUP($AB26,$C$9:$R$19,13,FALSE)</f>
        <v>-2323.4201957462824</v>
      </c>
      <c r="AE26" s="196">
        <f>VLOOKUP($AB26,$C$9:$R$19,14,FALSE)</f>
        <v>-576.55049877658575</v>
      </c>
      <c r="AF26" s="196">
        <f>VLOOKUP($AB26,$C$9:$R$19,15,FALSE)</f>
        <v>132.56486918878221</v>
      </c>
      <c r="AG26" s="303">
        <f>VLOOKUP($AB26,$C$9:$R$19,16,FALSE)</f>
        <v>243.65968379446588</v>
      </c>
    </row>
    <row r="27" spans="3:33" x14ac:dyDescent="0.25">
      <c r="AB27" s="188" t="s">
        <v>87</v>
      </c>
      <c r="AC27" s="196">
        <f>VLOOKUP($AB27,$C$9:$R$19,12,FALSE)</f>
        <v>-1159.0216450216458</v>
      </c>
      <c r="AD27" s="196">
        <f>VLOOKUP($AB27,$C$9:$R$19,13,FALSE)</f>
        <v>-1449.8754281949928</v>
      </c>
      <c r="AE27" s="196">
        <f>VLOOKUP($AB27,$C$9:$R$19,14,FALSE)</f>
        <v>-853.48697534349685</v>
      </c>
      <c r="AF27" s="196">
        <f>VLOOKUP($AB27,$C$9:$R$19,15,FALSE)</f>
        <v>-515.39834368530023</v>
      </c>
      <c r="AG27" s="303">
        <f>VLOOKUP($AB27,$C$9:$R$19,16,FALSE)</f>
        <v>1696.6058723884798</v>
      </c>
    </row>
    <row r="28" spans="3:33" x14ac:dyDescent="0.25">
      <c r="AB28" s="188" t="s">
        <v>93</v>
      </c>
      <c r="AC28" s="196">
        <f>VLOOKUP($AB28,$C$9:$R$19,12,FALSE)</f>
        <v>-1687.7344155844157</v>
      </c>
      <c r="AD28" s="196">
        <f>VLOOKUP($AB28,$C$9:$R$19,13,FALSE)</f>
        <v>8.7906361754188964</v>
      </c>
      <c r="AE28" s="196">
        <f>VLOOKUP($AB28,$C$9:$R$19,14,FALSE)</f>
        <v>-40.782401656314704</v>
      </c>
      <c r="AF28" s="196">
        <f>VLOOKUP($AB28,$C$9:$R$19,15,FALSE)</f>
        <v>-14.083596837944683</v>
      </c>
      <c r="AG28" s="303">
        <f>VLOOKUP($AB28,$C$9:$R$19,16,FALSE)</f>
        <v>-934.78784114436326</v>
      </c>
    </row>
    <row r="29" spans="3:33" x14ac:dyDescent="0.25">
      <c r="AB29" s="188" t="s">
        <v>92</v>
      </c>
      <c r="AC29" s="196">
        <f>VLOOKUP($AB29,$C$9:$R$19,12,FALSE)</f>
        <v>-628.27014869188804</v>
      </c>
      <c r="AD29" s="196">
        <f>VLOOKUP($AB29,$C$9:$R$19,13,FALSE)</f>
        <v>-644.78968567664219</v>
      </c>
      <c r="AE29" s="196">
        <f>VLOOKUP($AB29,$C$9:$R$19,14,FALSE)</f>
        <v>-1393.5817711274226</v>
      </c>
      <c r="AF29" s="196">
        <f>VLOOKUP($AB29,$C$9:$R$19,15,FALSE)</f>
        <v>-539.53789760963696</v>
      </c>
      <c r="AG29" s="303">
        <f>VLOOKUP($AB29,$C$9:$R$19,16,FALSE)</f>
        <v>825.67160737812935</v>
      </c>
    </row>
    <row r="30" spans="3:33" x14ac:dyDescent="0.25">
      <c r="AB30" s="188" t="s">
        <v>97</v>
      </c>
      <c r="AC30" s="196">
        <f>VLOOKUP($AB30,$C$9:$R$19,12,FALSE)</f>
        <v>-661.86560323734284</v>
      </c>
      <c r="AD30" s="196">
        <f>VLOOKUP($AB30,$C$9:$R$19,13,FALSE)</f>
        <v>-287.5818370035762</v>
      </c>
      <c r="AE30" s="196">
        <f>VLOOKUP($AB30,$C$9:$R$19,14,FALSE)</f>
        <v>-197.14107848673072</v>
      </c>
      <c r="AF30" s="196">
        <f>VLOOKUP($AB30,$C$9:$R$19,15,FALSE)</f>
        <v>-143.04291360813107</v>
      </c>
      <c r="AG30" s="303">
        <f>VLOOKUP($AB30,$C$9:$R$19,16,FALSE)</f>
        <v>-779.18740824392978</v>
      </c>
    </row>
    <row r="31" spans="3:33" x14ac:dyDescent="0.25">
      <c r="AB31" s="188" t="s">
        <v>89</v>
      </c>
      <c r="AC31" s="196">
        <f>VLOOKUP($AB31,$C$9:$R$19,12,FALSE)</f>
        <v>-1544.8719179371344</v>
      </c>
      <c r="AD31" s="196">
        <f>VLOOKUP($AB31,$C$9:$R$19,13,FALSE)</f>
        <v>-172.57666102013926</v>
      </c>
      <c r="AE31" s="196">
        <f>VLOOKUP($AB31,$C$9:$R$19,14,FALSE)</f>
        <v>-506.82115565593813</v>
      </c>
      <c r="AF31" s="196">
        <f>VLOOKUP($AB31,$C$9:$R$19,15,FALSE)</f>
        <v>-159.3337285902503</v>
      </c>
      <c r="AG31" s="303">
        <f>VLOOKUP($AB31,$C$9:$R$19,16,FALSE)</f>
        <v>1673.3404103143243</v>
      </c>
    </row>
    <row r="32" spans="3:33" x14ac:dyDescent="0.25">
      <c r="AB32" s="302" t="s">
        <v>94</v>
      </c>
      <c r="AC32" s="304">
        <f>VLOOKUP($AB32,$C$9:$R$19,12,FALSE)</f>
        <v>-267.32121212121228</v>
      </c>
      <c r="AD32" s="304">
        <f>VLOOKUP($AB32,$C$9:$R$19,13,FALSE)</f>
        <v>-518.40418784114422</v>
      </c>
      <c r="AE32" s="304">
        <f>VLOOKUP($AB32,$C$9:$R$19,14,FALSE)</f>
        <v>-440.67965367965371</v>
      </c>
      <c r="AF32" s="304">
        <f>VLOOKUP($AB32,$C$9:$R$19,15,FALSE)</f>
        <v>-433.55424430641807</v>
      </c>
      <c r="AG32" s="305">
        <f>VLOOKUP($AB32,$C$9:$R$19,16,FALSE)</f>
        <v>453.15512892904223</v>
      </c>
    </row>
    <row r="39" ht="15" customHeight="1" x14ac:dyDescent="0.25"/>
    <row r="45" ht="15.75" customHeight="1" x14ac:dyDescent="0.25"/>
  </sheetData>
  <mergeCells count="2">
    <mergeCell ref="Z7:AA7"/>
    <mergeCell ref="AB7:AC7"/>
  </mergeCells>
  <conditionalFormatting sqref="S9:W19">
    <cfRule type="cellIs" dxfId="4" priority="3" operator="lessThan">
      <formula>0</formula>
    </cfRule>
  </conditionalFormatting>
  <conditionalFormatting sqref="Z9:AA19">
    <cfRule type="cellIs" dxfId="3" priority="2" operator="lessThan">
      <formula>0</formula>
    </cfRule>
  </conditionalFormatting>
  <conditionalFormatting sqref="AB9:AC19">
    <cfRule type="cellIs" dxfId="2" priority="1" operator="lessThan">
      <formula>0</formula>
    </cfRule>
  </conditionalFormatting>
  <pageMargins left="0.7" right="0.7" top="0.75" bottom="0.75" header="0.3" footer="0.3"/>
  <pageSetup paperSize="9" orientation="portrait"/>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B890B3D455BB4E9131787AE55A4CF8" ma:contentTypeVersion="13" ma:contentTypeDescription="Create a new document." ma:contentTypeScope="" ma:versionID="e77a2a1a9092396062b75df42da49814">
  <xsd:schema xmlns:xsd="http://www.w3.org/2001/XMLSchema" xmlns:xs="http://www.w3.org/2001/XMLSchema" xmlns:p="http://schemas.microsoft.com/office/2006/metadata/properties" xmlns:ns2="18415cfc-0a4c-41f0-9ce9-6505409c621e" xmlns:ns3="1fa5dc36-d20c-4779-8aee-dab38f7630cc" targetNamespace="http://schemas.microsoft.com/office/2006/metadata/properties" ma:root="true" ma:fieldsID="50beafb19d0ab9ae7351b6cdee00791b" ns2:_="" ns3:_="">
    <xsd:import namespace="18415cfc-0a4c-41f0-9ce9-6505409c621e"/>
    <xsd:import namespace="1fa5dc36-d20c-4779-8aee-dab38f7630c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415cfc-0a4c-41f0-9ce9-6505409c62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fa5dc36-d20c-4779-8aee-dab38f7630c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1fa5dc36-d20c-4779-8aee-dab38f7630cc">
      <UserInfo>
        <DisplayName/>
        <AccountId xsi:nil="true"/>
        <AccountType/>
      </UserInfo>
    </SharedWithUsers>
    <MediaLengthInSeconds xmlns="18415cfc-0a4c-41f0-9ce9-6505409c621e" xsi:nil="true"/>
  </documentManagement>
</p:properties>
</file>

<file path=customXml/itemProps1.xml><?xml version="1.0" encoding="utf-8"?>
<ds:datastoreItem xmlns:ds="http://schemas.openxmlformats.org/officeDocument/2006/customXml" ds:itemID="{EBFDAE91-2907-46D4-97F4-979C2DD588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415cfc-0a4c-41f0-9ce9-6505409c621e"/>
    <ds:schemaRef ds:uri="1fa5dc36-d20c-4779-8aee-dab38f7630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18FD07-4F01-4CF5-B378-E6C41E895209}">
  <ds:schemaRefs>
    <ds:schemaRef ds:uri="http://schemas.microsoft.com/sharepoint/v3/contenttype/forms"/>
  </ds:schemaRefs>
</ds:datastoreItem>
</file>

<file path=customXml/itemProps3.xml><?xml version="1.0" encoding="utf-8"?>
<ds:datastoreItem xmlns:ds="http://schemas.openxmlformats.org/officeDocument/2006/customXml" ds:itemID="{756902F2-EAF1-4242-8AA0-96C6ACEB9541}">
  <ds:schemaRefs>
    <ds:schemaRef ds:uri="http://schemas.microsoft.com/office/2006/metadata/properties"/>
    <ds:schemaRef ds:uri="http://purl.org/dc/dcmitype/"/>
    <ds:schemaRef ds:uri="http://schemas.microsoft.com/office/infopath/2007/PartnerControls"/>
    <ds:schemaRef ds:uri="http://purl.org/dc/elements/1.1/"/>
    <ds:schemaRef ds:uri="http://schemas.microsoft.com/office/2006/documentManagement/types"/>
    <ds:schemaRef ds:uri="http://purl.org/dc/terms/"/>
    <ds:schemaRef ds:uri="1fa5dc36-d20c-4779-8aee-dab38f7630cc"/>
    <ds:schemaRef ds:uri="http://schemas.openxmlformats.org/package/2006/metadata/core-properties"/>
    <ds:schemaRef ds:uri="18415cfc-0a4c-41f0-9ce9-6505409c621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Completeness - stage </vt:lpstr>
      <vt:lpstr>Completeness - Route</vt:lpstr>
      <vt:lpstr>Info</vt:lpstr>
      <vt:lpstr>Raw</vt:lpstr>
      <vt:lpstr>RtD by site Apr-Oct</vt:lpstr>
      <vt:lpstr>RtD by site</vt:lpstr>
      <vt:lpstr>RtD period calcs (SST)</vt:lpstr>
      <vt:lpstr>Stage by site</vt:lpstr>
      <vt:lpstr>Stage period calcs (SST)</vt:lpstr>
      <vt:lpstr>Stage by site Apr-Oct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 Sharpless</dc:creator>
  <cp:keywords/>
  <dc:description/>
  <cp:lastModifiedBy>Martina Slapkova</cp:lastModifiedBy>
  <cp:revision/>
  <dcterms:created xsi:type="dcterms:W3CDTF">2021-04-29T10:30:56Z</dcterms:created>
  <dcterms:modified xsi:type="dcterms:W3CDTF">2021-10-27T15:13:42Z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0x010100C3B890B3D455BB4E9131787AE55A4CF8</vt:lpwstr>
  </property>
  <property fmtid="{D5CDD505-2E9C-101B-9397-08002B2CF9AE}" pid="3" name="MSIP_Label_e7116b34-0352-4687-be2e-09571ef7c263_Enabled">
    <vt:lpwstr>True</vt:lpwstr>
  </property>
  <property fmtid="{D5CDD505-2E9C-101B-9397-08002B2CF9AE}" pid="4" name="MSIP_Label_e7116b34-0352-4687-be2e-09571ef7c263_SiteId">
    <vt:lpwstr>4473892f-71e0-46fc-8dec-273902b51349</vt:lpwstr>
  </property>
  <property fmtid="{D5CDD505-2E9C-101B-9397-08002B2CF9AE}" pid="5" name="MSIP_Label_e7116b34-0352-4687-be2e-09571ef7c263_Owner">
    <vt:lpwstr>Alex.Hughes@cancer.org.uk</vt:lpwstr>
  </property>
  <property fmtid="{D5CDD505-2E9C-101B-9397-08002B2CF9AE}" pid="6" name="MSIP_Label_e7116b34-0352-4687-be2e-09571ef7c263_SetDate">
    <vt:lpwstr>2021-06-02T14:42:43.0263388Z</vt:lpwstr>
  </property>
  <property fmtid="{D5CDD505-2E9C-101B-9397-08002B2CF9AE}" pid="7" name="MSIP_Label_e7116b34-0352-4687-be2e-09571ef7c263_Name">
    <vt:lpwstr>Public</vt:lpwstr>
  </property>
  <property fmtid="{D5CDD505-2E9C-101B-9397-08002B2CF9AE}" pid="8" name="MSIP_Label_e7116b34-0352-4687-be2e-09571ef7c263_Application">
    <vt:lpwstr>Microsoft Azure Information Protection</vt:lpwstr>
  </property>
  <property fmtid="{D5CDD505-2E9C-101B-9397-08002B2CF9AE}" pid="9" name="MSIP_Label_e7116b34-0352-4687-be2e-09571ef7c263_ActionId">
    <vt:lpwstr>4d2d0dd0-2a98-4644-9364-0cf92e4e48d3</vt:lpwstr>
  </property>
  <property fmtid="{D5CDD505-2E9C-101B-9397-08002B2CF9AE}" pid="10" name="MSIP_Label_e7116b34-0352-4687-be2e-09571ef7c263_Extended_MSFT_Method">
    <vt:lpwstr>Manual</vt:lpwstr>
  </property>
  <property fmtid="{D5CDD505-2E9C-101B-9397-08002B2CF9AE}" pid="11" name="Sensitivity">
    <vt:lpwstr>Public</vt:lpwstr>
  </property>
  <property fmtid="{D5CDD505-2E9C-101B-9397-08002B2CF9AE}" pid="12" name="Order">
    <vt:r8>2333600</vt:r8>
  </property>
  <property fmtid="{D5CDD505-2E9C-101B-9397-08002B2CF9AE}" pid="13" name="ComplianceAssetId">
    <vt:lpwstr/>
  </property>
  <property fmtid="{D5CDD505-2E9C-101B-9397-08002B2CF9AE}" pid="14" name="_ExtendedDescription">
    <vt:lpwstr/>
  </property>
</Properties>
</file>