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olepink3\Documents\Passed Classes\Optimization\LP Assignment\"/>
    </mc:Choice>
  </mc:AlternateContent>
  <xr:revisionPtr revIDLastSave="0" documentId="8_{2A7E5560-CCF5-4C2C-8B5C-E38704B0596F}" xr6:coauthVersionLast="44" xr6:coauthVersionMax="44" xr10:uidLastSave="{00000000-0000-0000-0000-000000000000}"/>
  <bookViews>
    <workbookView xWindow="-108" yWindow="-108" windowWidth="23256" windowHeight="12576" activeTab="1" xr2:uid="{6011FD0C-F19C-483E-BF1A-FABE5B87DC5B}"/>
  </bookViews>
  <sheets>
    <sheet name="3.30" sheetId="1" r:id="rId1"/>
    <sheet name="3.32" sheetId="2" r:id="rId2"/>
    <sheet name="3.35" sheetId="3" r:id="rId3"/>
    <sheet name="3.46" sheetId="4" r:id="rId4"/>
    <sheet name="3.50" sheetId="5" r:id="rId5"/>
    <sheet name="Alloy" sheetId="6" r:id="rId6"/>
  </sheets>
  <definedNames>
    <definedName name="Alum_allowed">Alloy!$D$15</definedName>
    <definedName name="Alum_used">Alloy!$B$15</definedName>
    <definedName name="AssembleEngine_perday">'3.35'!#REF!</definedName>
    <definedName name="AssembleEngine_perday_Type1">'3.35'!#REF!</definedName>
    <definedName name="AssembleEngine_Type2_perday">'3.35'!#REF!</definedName>
    <definedName name="Calories_Allowed">'3.30'!$D$18</definedName>
    <definedName name="Calories_used">'3.30'!$B$18</definedName>
    <definedName name="chair_profit">'3.32'!$C$19</definedName>
    <definedName name="chair_sell">'3.32'!$C$19</definedName>
    <definedName name="Cop_Allowed">Alloy!$D$16</definedName>
    <definedName name="Cop_Used">Alloy!$B$16</definedName>
    <definedName name="engine_allowed">'3.35'!$D$18</definedName>
    <definedName name="engine_constraint">'3.35'!$B$18</definedName>
    <definedName name="Fat_allowed">'3.30'!$D$19</definedName>
    <definedName name="Fat_used">'3.30'!$B$19</definedName>
    <definedName name="Grams_allowed">'3.30'!$D$20</definedName>
    <definedName name="Grams_used">'3.30'!$B$20</definedName>
    <definedName name="IceCream_Calories">'3.30'!$C$4</definedName>
    <definedName name="IceCream_Fat">'3.30'!$C$5</definedName>
    <definedName name="IceCream_Grams">'3.30'!$C$6</definedName>
    <definedName name="IceCream_Index">'3.30'!$C$10</definedName>
    <definedName name="IceCream_Variable">'3.30'!$C$14</definedName>
    <definedName name="Mag_Allowed">Alloy!$D$17</definedName>
    <definedName name="Mag_used">Alloy!$B$17</definedName>
    <definedName name="make_chair">'3.32'!$C$9</definedName>
    <definedName name="make_table">'3.32'!$B$9</definedName>
    <definedName name="max_enginemanufactured">'3.35'!$B$18</definedName>
    <definedName name="max_paintmanufactured">'3.35'!$B$17</definedName>
    <definedName name="oak_chair">'3.32'!$C$5</definedName>
    <definedName name="oak_max">'3.32'!$D$13</definedName>
    <definedName name="oak_table">'3.32'!$B$5</definedName>
    <definedName name="oak_tablechair">'3.32'!$B$25</definedName>
    <definedName name="oak_used">'3.32'!$B$13</definedName>
    <definedName name="oakchair_max">'3.32'!$D$15</definedName>
    <definedName name="oaktable_max">'3.32'!$D$13</definedName>
    <definedName name="paint_constraint">'3.35'!$B$17</definedName>
    <definedName name="paint_perday">'3.35'!$B$17</definedName>
    <definedName name="painted_allowed">'3.35'!$D$17</definedName>
    <definedName name="pine_chair">'3.32'!$C$6</definedName>
    <definedName name="pine_max">'3.32'!$D$14</definedName>
    <definedName name="pine_table">'3.32'!$B$6</definedName>
    <definedName name="pine_tablechair">'3.32'!#REF!</definedName>
    <definedName name="pine_used">'3.32'!$B$14</definedName>
    <definedName name="pinechair_max">'3.32'!$D$16</definedName>
    <definedName name="pinetable_max">'3.32'!$D$14</definedName>
    <definedName name="SnackBar_Calories">'3.30'!$B$4</definedName>
    <definedName name="SnackBar_Fat">'3.30'!$B$5</definedName>
    <definedName name="SnackBar_Grams">'3.30'!$B$6</definedName>
    <definedName name="SnackBar_Index">'3.30'!$B$10</definedName>
    <definedName name="SnackBar_Variable">'3.30'!$B$14</definedName>
    <definedName name="solver_adj" localSheetId="0" hidden="1">'3.30'!$B$14:$C$14</definedName>
    <definedName name="solver_adj" localSheetId="1" hidden="1">'3.32'!$B$9:$C$9</definedName>
    <definedName name="solver_adj" localSheetId="2" hidden="1">'3.35'!$B$8:$C$8</definedName>
    <definedName name="solver_adj" localSheetId="5" hidden="1">Alloy!$B$12:$E$12</definedName>
    <definedName name="solver_cvg" localSheetId="0" hidden="1">0.0001</definedName>
    <definedName name="solver_cvg" localSheetId="1" hidden="1">0.0001</definedName>
    <definedName name="solver_cvg" localSheetId="2" hidden="1">0.0001</definedName>
    <definedName name="solver_cvg" localSheetId="5" hidden="1">0.0001</definedName>
    <definedName name="solver_drv" localSheetId="0" hidden="1">1</definedName>
    <definedName name="solver_drv" localSheetId="1" hidden="1">2</definedName>
    <definedName name="solver_drv" localSheetId="2" hidden="1">2</definedName>
    <definedName name="solver_drv" localSheetId="5" hidden="1">1</definedName>
    <definedName name="solver_eng" localSheetId="0" hidden="1">2</definedName>
    <definedName name="solver_eng" localSheetId="1" hidden="1">2</definedName>
    <definedName name="solver_eng" localSheetId="2" hidden="1">2</definedName>
    <definedName name="solver_eng" localSheetId="5" hidden="1">2</definedName>
    <definedName name="solver_est" localSheetId="0" hidden="1">1</definedName>
    <definedName name="solver_est" localSheetId="1" hidden="1">1</definedName>
    <definedName name="solver_est" localSheetId="2" hidden="1">1</definedName>
    <definedName name="solver_est" localSheetId="5" hidden="1">1</definedName>
    <definedName name="solver_itr" localSheetId="0" hidden="1">2147483647</definedName>
    <definedName name="solver_itr" localSheetId="1" hidden="1">2147483647</definedName>
    <definedName name="solver_itr" localSheetId="2" hidden="1">2147483647</definedName>
    <definedName name="solver_itr" localSheetId="5" hidden="1">2147483647</definedName>
    <definedName name="solver_lhs1" localSheetId="0" hidden="1">'3.30'!$B$14:$C$14</definedName>
    <definedName name="solver_lhs1" localSheetId="1" hidden="1">'3.32'!$B$15</definedName>
    <definedName name="solver_lhs1" localSheetId="2" hidden="1">'3.35'!$C$8</definedName>
    <definedName name="solver_lhs1" localSheetId="5" hidden="1">Alloy!$B$15</definedName>
    <definedName name="solver_lhs2" localSheetId="0" hidden="1">'3.30'!$B$18</definedName>
    <definedName name="solver_lhs2" localSheetId="1" hidden="1">'3.32'!$B$16</definedName>
    <definedName name="solver_lhs2" localSheetId="2" hidden="1">'3.35'!$B$12</definedName>
    <definedName name="solver_lhs2" localSheetId="5" hidden="1">Alloy!$B$16</definedName>
    <definedName name="solver_lhs3" localSheetId="0" hidden="1">'3.30'!$B$19</definedName>
    <definedName name="solver_lhs3" localSheetId="1" hidden="1">'3.32'!$C$9</definedName>
    <definedName name="solver_lhs3" localSheetId="2" hidden="1">'3.35'!$B$13</definedName>
    <definedName name="solver_lhs3" localSheetId="5" hidden="1">Alloy!$B$17</definedName>
    <definedName name="solver_lhs4" localSheetId="0" hidden="1">'3.30'!$B$20</definedName>
    <definedName name="solver_lhs4" localSheetId="1" hidden="1">'3.32'!$B$9</definedName>
    <definedName name="solver_lhs4" localSheetId="2" hidden="1">'3.35'!$B$14</definedName>
    <definedName name="solver_lhs4" localSheetId="5" hidden="1">Alloy!$B$17</definedName>
    <definedName name="solver_lhs5" localSheetId="1" hidden="1">'3.32'!$B$13</definedName>
    <definedName name="solver_lhs5" localSheetId="2" hidden="1">'3.35'!$B$11</definedName>
    <definedName name="solver_lhs5" localSheetId="5" hidden="1">Alloy!$B$17</definedName>
    <definedName name="solver_lhs6" localSheetId="1" hidden="1">'3.32'!$B$14</definedName>
    <definedName name="solver_lhs6" localSheetId="2" hidden="1">'3.35'!$B$8</definedName>
    <definedName name="solver_lhs7" localSheetId="2" hidden="1">'3.35'!$B$14</definedName>
    <definedName name="solver_mip" localSheetId="0" hidden="1">2147483647</definedName>
    <definedName name="solver_mip" localSheetId="1" hidden="1">2147483647</definedName>
    <definedName name="solver_mip" localSheetId="2" hidden="1">2147483647</definedName>
    <definedName name="solver_mip" localSheetId="5" hidden="1">2147483647</definedName>
    <definedName name="solver_mni" localSheetId="0" hidden="1">30</definedName>
    <definedName name="solver_mni" localSheetId="1" hidden="1">30</definedName>
    <definedName name="solver_mni" localSheetId="2" hidden="1">30</definedName>
    <definedName name="solver_mni" localSheetId="5" hidden="1">30</definedName>
    <definedName name="solver_mrt" localSheetId="0" hidden="1">0.075</definedName>
    <definedName name="solver_mrt" localSheetId="1" hidden="1">0.075</definedName>
    <definedName name="solver_mrt" localSheetId="2" hidden="1">0.075</definedName>
    <definedName name="solver_mrt" localSheetId="5" hidden="1">0.075</definedName>
    <definedName name="solver_msl" localSheetId="0" hidden="1">2</definedName>
    <definedName name="solver_msl" localSheetId="1" hidden="1">2</definedName>
    <definedName name="solver_msl" localSheetId="2" hidden="1">2</definedName>
    <definedName name="solver_msl" localSheetId="5" hidden="1">2</definedName>
    <definedName name="solver_neg" localSheetId="0" hidden="1">1</definedName>
    <definedName name="solver_neg" localSheetId="1" hidden="1">1</definedName>
    <definedName name="solver_neg" localSheetId="2" hidden="1">1</definedName>
    <definedName name="solver_neg" localSheetId="5" hidden="1">1</definedName>
    <definedName name="solver_nod" localSheetId="0" hidden="1">2147483647</definedName>
    <definedName name="solver_nod" localSheetId="1" hidden="1">2147483647</definedName>
    <definedName name="solver_nod" localSheetId="2" hidden="1">2147483647</definedName>
    <definedName name="solver_nod" localSheetId="5" hidden="1">2147483647</definedName>
    <definedName name="solver_num" localSheetId="0" hidden="1">4</definedName>
    <definedName name="solver_num" localSheetId="1" hidden="1">6</definedName>
    <definedName name="solver_num" localSheetId="2" hidden="1">6</definedName>
    <definedName name="solver_num" localSheetId="5" hidden="1">3</definedName>
    <definedName name="solver_nwt" localSheetId="0" hidden="1">1</definedName>
    <definedName name="solver_nwt" localSheetId="1" hidden="1">1</definedName>
    <definedName name="solver_nwt" localSheetId="2" hidden="1">1</definedName>
    <definedName name="solver_nwt" localSheetId="5" hidden="1">1</definedName>
    <definedName name="solver_opt" localSheetId="0" hidden="1">'3.30'!$B$23</definedName>
    <definedName name="solver_opt" localSheetId="1" hidden="1">'3.32'!$B$28</definedName>
    <definedName name="solver_opt" localSheetId="2" hidden="1">'3.35'!$B$29</definedName>
    <definedName name="solver_opt" localSheetId="5" hidden="1">Alloy!$B$24</definedName>
    <definedName name="solver_pre" localSheetId="0" hidden="1">0.000001</definedName>
    <definedName name="solver_pre" localSheetId="1" hidden="1">0.000001</definedName>
    <definedName name="solver_pre" localSheetId="2" hidden="1">0.000001</definedName>
    <definedName name="solver_pre" localSheetId="5" hidden="1">0.000001</definedName>
    <definedName name="solver_rbv" localSheetId="0" hidden="1">1</definedName>
    <definedName name="solver_rbv" localSheetId="1" hidden="1">2</definedName>
    <definedName name="solver_rbv" localSheetId="2" hidden="1">2</definedName>
    <definedName name="solver_rbv" localSheetId="5" hidden="1">1</definedName>
    <definedName name="solver_rel1" localSheetId="0" hidden="1">4</definedName>
    <definedName name="solver_rel1" localSheetId="1" hidden="1">1</definedName>
    <definedName name="solver_rel1" localSheetId="2" hidden="1">4</definedName>
    <definedName name="solver_rel1" localSheetId="5" hidden="1">1</definedName>
    <definedName name="solver_rel2" localSheetId="0" hidden="1">1</definedName>
    <definedName name="solver_rel2" localSheetId="1" hidden="1">1</definedName>
    <definedName name="solver_rel2" localSheetId="2" hidden="1">1</definedName>
    <definedName name="solver_rel2" localSheetId="5" hidden="1">1</definedName>
    <definedName name="solver_rel3" localSheetId="0" hidden="1">1</definedName>
    <definedName name="solver_rel3" localSheetId="1" hidden="1">4</definedName>
    <definedName name="solver_rel3" localSheetId="2" hidden="1">1</definedName>
    <definedName name="solver_rel3" localSheetId="5" hidden="1">1</definedName>
    <definedName name="solver_rel4" localSheetId="0" hidden="1">3</definedName>
    <definedName name="solver_rel4" localSheetId="1" hidden="1">4</definedName>
    <definedName name="solver_rel4" localSheetId="2" hidden="1">1</definedName>
    <definedName name="solver_rel4" localSheetId="5" hidden="1">1</definedName>
    <definedName name="solver_rel5" localSheetId="1" hidden="1">1</definedName>
    <definedName name="solver_rel5" localSheetId="2" hidden="1">1</definedName>
    <definedName name="solver_rel5" localSheetId="5" hidden="1">1</definedName>
    <definedName name="solver_rel6" localSheetId="1" hidden="1">1</definedName>
    <definedName name="solver_rel6" localSheetId="2" hidden="1">4</definedName>
    <definedName name="solver_rel7" localSheetId="2" hidden="1">1</definedName>
    <definedName name="solver_rhs1" localSheetId="0" hidden="1">integer</definedName>
    <definedName name="solver_rhs1" localSheetId="1" hidden="1">25000</definedName>
    <definedName name="solver_rhs1" localSheetId="2" hidden="1">integer</definedName>
    <definedName name="solver_rhs1" localSheetId="5" hidden="1">Alum_allowed</definedName>
    <definedName name="solver_rhs2" localSheetId="0" hidden="1">Calories_Allowed</definedName>
    <definedName name="solver_rhs2" localSheetId="1" hidden="1">25000</definedName>
    <definedName name="solver_rhs2" localSheetId="2" hidden="1">'3.35'!$D$12</definedName>
    <definedName name="solver_rhs2" localSheetId="5" hidden="1">Cop_Allowed</definedName>
    <definedName name="solver_rhs3" localSheetId="0" hidden="1">Fat_allowed</definedName>
    <definedName name="solver_rhs3" localSheetId="1" hidden="1">integer</definedName>
    <definedName name="solver_rhs3" localSheetId="2" hidden="1">'3.35'!$D$13</definedName>
    <definedName name="solver_rhs3" localSheetId="5" hidden="1">Mag_Allowed</definedName>
    <definedName name="solver_rhs4" localSheetId="0" hidden="1">Grams_allowed</definedName>
    <definedName name="solver_rhs4" localSheetId="1" hidden="1">integer</definedName>
    <definedName name="solver_rhs4" localSheetId="2" hidden="1">'3.35'!$D$14</definedName>
    <definedName name="solver_rhs4" localSheetId="5" hidden="1">Mag_Allowed</definedName>
    <definedName name="solver_rhs5" localSheetId="1" hidden="1">25000</definedName>
    <definedName name="solver_rhs5" localSheetId="2" hidden="1">'3.35'!$D$11</definedName>
    <definedName name="solver_rhs5" localSheetId="5" hidden="1">Mag_Allowed</definedName>
    <definedName name="solver_rhs6" localSheetId="1" hidden="1">20000</definedName>
    <definedName name="solver_rhs6" localSheetId="2" hidden="1">integer</definedName>
    <definedName name="solver_rhs7" localSheetId="2" hidden="1">'3.35'!$D$14</definedName>
    <definedName name="solver_rlx" localSheetId="0" hidden="1">2</definedName>
    <definedName name="solver_rlx" localSheetId="1" hidden="1">2</definedName>
    <definedName name="solver_rlx" localSheetId="2" hidden="1">2</definedName>
    <definedName name="solver_rlx" localSheetId="5" hidden="1">2</definedName>
    <definedName name="solver_rsd" localSheetId="0" hidden="1">0</definedName>
    <definedName name="solver_rsd" localSheetId="1" hidden="1">0</definedName>
    <definedName name="solver_rsd" localSheetId="2" hidden="1">0</definedName>
    <definedName name="solver_rsd" localSheetId="5" hidden="1">0</definedName>
    <definedName name="solver_scl" localSheetId="0" hidden="1">1</definedName>
    <definedName name="solver_scl" localSheetId="1" hidden="1">2</definedName>
    <definedName name="solver_scl" localSheetId="2" hidden="1">2</definedName>
    <definedName name="solver_scl" localSheetId="5" hidden="1">1</definedName>
    <definedName name="solver_sho" localSheetId="0" hidden="1">2</definedName>
    <definedName name="solver_sho" localSheetId="1" hidden="1">2</definedName>
    <definedName name="solver_sho" localSheetId="2" hidden="1">2</definedName>
    <definedName name="solver_sho" localSheetId="5" hidden="1">2</definedName>
    <definedName name="solver_ssz" localSheetId="0" hidden="1">100</definedName>
    <definedName name="solver_ssz" localSheetId="1" hidden="1">100</definedName>
    <definedName name="solver_ssz" localSheetId="2" hidden="1">100</definedName>
    <definedName name="solver_ssz" localSheetId="5" hidden="1">100</definedName>
    <definedName name="solver_tim" localSheetId="0" hidden="1">2147483647</definedName>
    <definedName name="solver_tim" localSheetId="1" hidden="1">2147483647</definedName>
    <definedName name="solver_tim" localSheetId="2" hidden="1">2147483647</definedName>
    <definedName name="solver_tim" localSheetId="5" hidden="1">2147483647</definedName>
    <definedName name="solver_tol" localSheetId="0" hidden="1">0.01</definedName>
    <definedName name="solver_tol" localSheetId="1" hidden="1">0.01</definedName>
    <definedName name="solver_tol" localSheetId="2" hidden="1">0.01</definedName>
    <definedName name="solver_tol" localSheetId="5" hidden="1">0.01</definedName>
    <definedName name="solver_typ" localSheetId="0" hidden="1">1</definedName>
    <definedName name="solver_typ" localSheetId="1" hidden="1">1</definedName>
    <definedName name="solver_typ" localSheetId="2" hidden="1">1</definedName>
    <definedName name="solver_typ" localSheetId="5" hidden="1">1</definedName>
    <definedName name="solver_val" localSheetId="0" hidden="1">0</definedName>
    <definedName name="solver_val" localSheetId="1" hidden="1">0</definedName>
    <definedName name="solver_val" localSheetId="2" hidden="1">0</definedName>
    <definedName name="solver_val" localSheetId="5" hidden="1">0</definedName>
    <definedName name="solver_ver" localSheetId="0" hidden="1">3</definedName>
    <definedName name="solver_ver" localSheetId="1" hidden="1">3</definedName>
    <definedName name="solver_ver" localSheetId="2" hidden="1">3</definedName>
    <definedName name="solver_ver" localSheetId="5" hidden="1">3</definedName>
    <definedName name="table_profit">'3.32'!$B$19</definedName>
    <definedName name="table_sell">'3.32'!$B$19</definedName>
    <definedName name="tablesell">'3.32'!$B$19</definedName>
    <definedName name="Tablevar">'3.32'!$B$9</definedName>
    <definedName name="Total">'3.30'!$B$23</definedName>
    <definedName name="Total_contributions">Alloy!$B$24</definedName>
    <definedName name="Total_max_profit">'3.35'!$B$29</definedName>
    <definedName name="Total_profit">'3.35'!$B$28</definedName>
    <definedName name="Total_type1">'3.35'!$B$24</definedName>
    <definedName name="Total_type2">'3.35'!$B$25</definedName>
    <definedName name="Totalprofit">'3.32'!#REF!</definedName>
    <definedName name="tpye1_profit">'3.35'!$B$21</definedName>
    <definedName name="Type1_Engine">'3.35'!$B$5</definedName>
    <definedName name="Type1_manufacture">'3.35'!$B$8</definedName>
    <definedName name="Type1_paint">'3.35'!$B$4</definedName>
    <definedName name="Type2_engine">'3.35'!$C$5</definedName>
    <definedName name="Type2_manufacture">'3.35'!$C$8</definedName>
    <definedName name="Type2_paint">'3.35'!$C$4</definedName>
    <definedName name="type2_profit">'3.35'!$C$21</definedName>
    <definedName name="W_ALum">Alloy!$B$4</definedName>
    <definedName name="W_Cop">Alloy!$B$5</definedName>
    <definedName name="W_earn">Alloy!$B$9</definedName>
    <definedName name="W_Mag">Alloy!$B$6</definedName>
    <definedName name="X_Alum">Alloy!$C$4</definedName>
    <definedName name="X_Cop">Alloy!$C$5</definedName>
    <definedName name="X_earn">Alloy!$C$9</definedName>
    <definedName name="X_Mag">Alloy!$C$6</definedName>
    <definedName name="Y_Alum">Alloy!$D$4</definedName>
    <definedName name="Y_Cop">Alloy!$D$5</definedName>
    <definedName name="Y_earn">Alloy!$D$9</definedName>
    <definedName name="Y_Mag">Alloy!$D$6</definedName>
    <definedName name="Z_Alum">Alloy!$E$4</definedName>
    <definedName name="Z_Cop">Alloy!$E$5</definedName>
    <definedName name="Z_earn">Alloy!$E$9</definedName>
    <definedName name="Z_Mag">Alloy!$E$6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7" i="6" l="1"/>
  <c r="B16" i="6"/>
  <c r="B15" i="6"/>
  <c r="B14" i="3"/>
  <c r="B27" i="3" s="1"/>
  <c r="B13" i="3"/>
  <c r="B26" i="3" s="1"/>
  <c r="B12" i="3"/>
  <c r="B25" i="3" s="1"/>
  <c r="B11" i="3"/>
  <c r="B24" i="3" s="1"/>
  <c r="B18" i="1"/>
  <c r="E24" i="3"/>
  <c r="E25" i="3"/>
  <c r="B29" i="3"/>
  <c r="B21" i="2"/>
  <c r="B23" i="1"/>
  <c r="B18" i="3"/>
  <c r="B17" i="3"/>
  <c r="B13" i="2"/>
  <c r="B28" i="2" l="1"/>
  <c r="B24" i="2"/>
  <c r="B23" i="2"/>
  <c r="B22" i="2"/>
  <c r="B27" i="2"/>
  <c r="B26" i="2"/>
  <c r="B16" i="2"/>
  <c r="B15" i="2"/>
  <c r="B14" i="2"/>
  <c r="B24" i="6"/>
  <c r="B22" i="6"/>
  <c r="B21" i="6"/>
  <c r="B20" i="6"/>
  <c r="B28" i="3" l="1"/>
  <c r="E28" i="3"/>
  <c r="B25" i="2"/>
  <c r="B19" i="1"/>
  <c r="B20" i="1"/>
  <c r="B23" i="6"/>
</calcChain>
</file>

<file path=xl/sharedStrings.xml><?xml version="1.0" encoding="utf-8"?>
<sst xmlns="http://schemas.openxmlformats.org/spreadsheetml/2006/main" count="146" uniqueCount="107">
  <si>
    <t>Ice Cream</t>
  </si>
  <si>
    <t>Grams</t>
  </si>
  <si>
    <t>Calories</t>
  </si>
  <si>
    <t>&lt;=</t>
  </si>
  <si>
    <t>Fat(Grams)</t>
  </si>
  <si>
    <t>Daily Dessert Planning</t>
  </si>
  <si>
    <t>Snack Bar</t>
  </si>
  <si>
    <t>Grams per serving</t>
  </si>
  <si>
    <t>Taste Index (100-point scale, per gram)</t>
  </si>
  <si>
    <t>Dessert Plan</t>
  </si>
  <si>
    <t>Dessert Per day</t>
  </si>
  <si>
    <t>Constraints</t>
  </si>
  <si>
    <t>Max Ingredients Allowed</t>
  </si>
  <si>
    <t>Fat(grams)</t>
  </si>
  <si>
    <t>Total Taste</t>
  </si>
  <si>
    <t>Manufacturing Furniture</t>
  </si>
  <si>
    <t>Making of Furniture</t>
  </si>
  <si>
    <t>Oak</t>
  </si>
  <si>
    <t>Pine</t>
  </si>
  <si>
    <t>Table</t>
  </si>
  <si>
    <t>Chairs</t>
  </si>
  <si>
    <t>Board Feet Avalaible</t>
  </si>
  <si>
    <t>Avaliable to sell</t>
  </si>
  <si>
    <t>Chair</t>
  </si>
  <si>
    <t>Manufacturing Process</t>
  </si>
  <si>
    <t>Optimization Formula</t>
  </si>
  <si>
    <t>2500(x)+3000(y)=Max optimal solution</t>
  </si>
  <si>
    <t>Total Profit</t>
  </si>
  <si>
    <t>Type 1</t>
  </si>
  <si>
    <t>Type 2</t>
  </si>
  <si>
    <t>Manfacturing Trucks</t>
  </si>
  <si>
    <t>Truck Profit per day</t>
  </si>
  <si>
    <t>Optimal Solution</t>
  </si>
  <si>
    <t>Paint Trucks</t>
  </si>
  <si>
    <t>Assembly Engines</t>
  </si>
  <si>
    <t>Producing Alloys for aircraft</t>
  </si>
  <si>
    <t>Metal</t>
  </si>
  <si>
    <t>W</t>
  </si>
  <si>
    <t>X</t>
  </si>
  <si>
    <t xml:space="preserve">Y </t>
  </si>
  <si>
    <t>Z</t>
  </si>
  <si>
    <t>Aluminum</t>
  </si>
  <si>
    <t xml:space="preserve">Copper </t>
  </si>
  <si>
    <t>Magnesium</t>
  </si>
  <si>
    <t>Earnings</t>
  </si>
  <si>
    <t>Y</t>
  </si>
  <si>
    <t>Monthly Supply Metal</t>
  </si>
  <si>
    <t>Copper</t>
  </si>
  <si>
    <t>0.30AW+0.40AX+0.10AY+0.15AZ &lt;= 600</t>
  </si>
  <si>
    <t>0.30CW+0.10CX+0.25CY+0.40CZ &lt;= 400</t>
  </si>
  <si>
    <t>0.40MW+0.50MX+0.65MY+0.45MZ &lt;= 800</t>
  </si>
  <si>
    <t>Supply Allowed</t>
  </si>
  <si>
    <t>Supply Used</t>
  </si>
  <si>
    <t>Mix Ingredients Used</t>
  </si>
  <si>
    <t>Total Contributions</t>
  </si>
  <si>
    <t>Max Total Contributions</t>
  </si>
  <si>
    <t>Amount to produce per ton</t>
  </si>
  <si>
    <t>Paint Both</t>
  </si>
  <si>
    <t>Assembly Both</t>
  </si>
  <si>
    <t>Manufacture per day</t>
  </si>
  <si>
    <t>Typ1 Trucks</t>
  </si>
  <si>
    <t>Typ2 Trucks</t>
  </si>
  <si>
    <t>Paint</t>
  </si>
  <si>
    <t>Max manufactured</t>
  </si>
  <si>
    <t>Max Allowed Manufactured</t>
  </si>
  <si>
    <t>Avaliable</t>
  </si>
  <si>
    <t>Used</t>
  </si>
  <si>
    <t>Manufacture Varaibles</t>
  </si>
  <si>
    <t>17(x)+5(x)&lt;=25,000</t>
  </si>
  <si>
    <t>30(y)+13(y)&lt;=20,000</t>
  </si>
  <si>
    <t>x,y&gt;=0</t>
  </si>
  <si>
    <t>x= table</t>
  </si>
  <si>
    <t>y=chair</t>
  </si>
  <si>
    <t>1000(x)+300(y) = Maximize Revenue</t>
  </si>
  <si>
    <t>x,y,z,q &gt; 0</t>
  </si>
  <si>
    <t>Type1</t>
  </si>
  <si>
    <t>Type2</t>
  </si>
  <si>
    <t>OakTable</t>
  </si>
  <si>
    <t>PineTable</t>
  </si>
  <si>
    <t>OakChair</t>
  </si>
  <si>
    <t>PineChair</t>
  </si>
  <si>
    <t>OakTableRev</t>
  </si>
  <si>
    <t>PineTableRev</t>
  </si>
  <si>
    <t>OakChairRev</t>
  </si>
  <si>
    <t>PineChairRev</t>
  </si>
  <si>
    <t>Max RevenueOak</t>
  </si>
  <si>
    <t>Max RevenuePine</t>
  </si>
  <si>
    <t>Max Total Profit</t>
  </si>
  <si>
    <t>PaintType1</t>
  </si>
  <si>
    <t>AssemblyEngine Type1</t>
  </si>
  <si>
    <t>PaintType2</t>
  </si>
  <si>
    <t>AssemblyEngine Type2</t>
  </si>
  <si>
    <t>Total Profit Both</t>
  </si>
  <si>
    <t>PaintBoth</t>
  </si>
  <si>
    <t>AssembleBoth</t>
  </si>
  <si>
    <t>Paint Type1</t>
  </si>
  <si>
    <t>AssembleEngine Type2</t>
  </si>
  <si>
    <t>Paint Type2</t>
  </si>
  <si>
    <t>AssembleEngine Type1</t>
  </si>
  <si>
    <t>TotalProfitBoth</t>
  </si>
  <si>
    <t>Max_produced</t>
  </si>
  <si>
    <t>Max_allowed</t>
  </si>
  <si>
    <t>x1&lt;=650</t>
  </si>
  <si>
    <t>x2&lt;=1400</t>
  </si>
  <si>
    <t>y1&lt;=550</t>
  </si>
  <si>
    <t>y2&lt;=1000</t>
  </si>
  <si>
    <t>x,y&gt;0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</si>
</sst>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quot;#,##0_);[Red]\(&quot;$&quot;#,##0\)"/>
    <numFmt numFmtId="44" formatCode="_(&quot;$&quot;* #,##0.00_);_(&quot;$&quot;* \(#,##0.00\);_(&quot;$&quot;* &quot;-&quot;??_);_(@_)"/>
    <numFmt numFmtId="164"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8"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31">
    <xf numFmtId="0" fontId="0" fillId="0" borderId="0" xfId="0"/>
    <xf numFmtId="0" fontId="0" fillId="2" borderId="0" xfId="0" applyFill="1"/>
    <xf numFmtId="0" fontId="0" fillId="3" borderId="0" xfId="0" applyFill="1"/>
    <xf numFmtId="0" fontId="2" fillId="0" borderId="0" xfId="0" applyFont="1"/>
    <xf numFmtId="0" fontId="0" fillId="4" borderId="0" xfId="0" applyFill="1"/>
    <xf numFmtId="164" fontId="0" fillId="4" borderId="0" xfId="1" applyNumberFormat="1" applyFont="1" applyFill="1"/>
    <xf numFmtId="0" fontId="0" fillId="0" borderId="0" xfId="0" applyAlignment="1">
      <alignment horizontal="center"/>
    </xf>
    <xf numFmtId="164" fontId="0" fillId="0" borderId="0" xfId="1" applyNumberFormat="1" applyFont="1"/>
    <xf numFmtId="0" fontId="0" fillId="6" borderId="0" xfId="0" applyFill="1"/>
    <xf numFmtId="164" fontId="0" fillId="6" borderId="0" xfId="1" applyNumberFormat="1" applyFont="1" applyFill="1"/>
    <xf numFmtId="164" fontId="0" fillId="5" borderId="0" xfId="1" applyNumberFormat="1" applyFont="1" applyFill="1"/>
    <xf numFmtId="1" fontId="0" fillId="0" borderId="0" xfId="1" applyNumberFormat="1" applyFont="1"/>
    <xf numFmtId="6" fontId="0" fillId="6" borderId="0" xfId="0" applyNumberFormat="1" applyFill="1"/>
    <xf numFmtId="0" fontId="0" fillId="0" borderId="0" xfId="0" applyFont="1"/>
    <xf numFmtId="2" fontId="0" fillId="6" borderId="0" xfId="0" applyNumberFormat="1" applyFill="1" applyAlignment="1">
      <alignment horizontal="center"/>
    </xf>
    <xf numFmtId="6" fontId="0" fillId="0" borderId="0" xfId="0" applyNumberFormat="1" applyFill="1"/>
    <xf numFmtId="0" fontId="0" fillId="0" borderId="0" xfId="0" applyFill="1"/>
    <xf numFmtId="1" fontId="0" fillId="0" borderId="0" xfId="0" applyNumberFormat="1" applyFill="1"/>
    <xf numFmtId="1" fontId="0" fillId="7" borderId="0" xfId="0" applyNumberFormat="1" applyFill="1"/>
    <xf numFmtId="44" fontId="0" fillId="5" borderId="0" xfId="1" applyFont="1" applyFill="1"/>
    <xf numFmtId="0" fontId="0" fillId="7" borderId="0" xfId="0" applyFill="1"/>
    <xf numFmtId="164" fontId="0" fillId="0" borderId="0" xfId="1" applyNumberFormat="1" applyFont="1" applyFill="1"/>
    <xf numFmtId="6" fontId="0" fillId="4" borderId="0" xfId="0" applyNumberFormat="1" applyFill="1"/>
    <xf numFmtId="44" fontId="0" fillId="3" borderId="0" xfId="1" applyFont="1" applyFill="1"/>
    <xf numFmtId="44" fontId="0" fillId="6" borderId="0" xfId="1" applyFont="1" applyFill="1"/>
    <xf numFmtId="1" fontId="0" fillId="0" borderId="0" xfId="0" applyNumberFormat="1"/>
    <xf numFmtId="44" fontId="0" fillId="0" borderId="0" xfId="1" applyFont="1"/>
    <xf numFmtId="44" fontId="0" fillId="0" borderId="0" xfId="1" applyFont="1" applyFill="1"/>
    <xf numFmtId="0" fontId="0" fillId="0" borderId="0" xfId="0" applyFill="1" applyAlignment="1">
      <alignment horizontal="center"/>
    </xf>
    <xf numFmtId="164" fontId="0" fillId="0" borderId="0" xfId="0" applyNumberFormat="1"/>
    <xf numFmtId="164" fontId="0" fillId="5" borderId="0" xfId="0" applyNumberFormat="1" applyFill="1"/>
  </cellXfs>
  <cellStyles count="2">
    <cellStyle name="Currency"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AC225E3-BDD5-473E-BD29-AC148BF0B110}">
      <tableStyleElement type="wholeTable" dxfId="1"/>
      <tableStyleElement type="headerRow" dxfId="0"/>
    </tableStyle>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68580</xdr:colOff>
      <xdr:row>0</xdr:row>
      <xdr:rowOff>106680</xdr:rowOff>
    </xdr:from>
    <xdr:to>
      <xdr:col>11</xdr:col>
      <xdr:colOff>556260</xdr:colOff>
      <xdr:row>7</xdr:row>
      <xdr:rowOff>160020</xdr:rowOff>
    </xdr:to>
    <xdr:sp macro="" textlink="">
      <xdr:nvSpPr>
        <xdr:cNvPr id="2" name="TextBox 1">
          <a:extLst>
            <a:ext uri="{FF2B5EF4-FFF2-40B4-BE49-F238E27FC236}">
              <a16:creationId xmlns:a16="http://schemas.microsoft.com/office/drawing/2014/main" id="{7D35CA45-7BDF-4EAE-B75E-3E4EF0EC6558}"/>
            </a:ext>
          </a:extLst>
        </xdr:cNvPr>
        <xdr:cNvSpPr txBox="1"/>
      </xdr:nvSpPr>
      <xdr:spPr>
        <a:xfrm>
          <a:off x="6682740" y="106680"/>
          <a:ext cx="414528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maximize</a:t>
          </a:r>
          <a:r>
            <a:rPr lang="en-US" sz="1100" baseline="0"/>
            <a:t> total taste index is 15495, staying within the constraints of calories, fat per gram, and grams per serving.</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38100</xdr:colOff>
      <xdr:row>6</xdr:row>
      <xdr:rowOff>15240</xdr:rowOff>
    </xdr:from>
    <xdr:to>
      <xdr:col>13</xdr:col>
      <xdr:colOff>594360</xdr:colOff>
      <xdr:row>14</xdr:row>
      <xdr:rowOff>99060</xdr:rowOff>
    </xdr:to>
    <xdr:sp macro="" textlink="">
      <xdr:nvSpPr>
        <xdr:cNvPr id="2" name="TextBox 1">
          <a:extLst>
            <a:ext uri="{FF2B5EF4-FFF2-40B4-BE49-F238E27FC236}">
              <a16:creationId xmlns:a16="http://schemas.microsoft.com/office/drawing/2014/main" id="{34C7ACB5-7324-4177-A447-EE19D90E7C69}"/>
            </a:ext>
          </a:extLst>
        </xdr:cNvPr>
        <xdr:cNvSpPr txBox="1"/>
      </xdr:nvSpPr>
      <xdr:spPr>
        <a:xfrm>
          <a:off x="6012180" y="1112520"/>
          <a:ext cx="4213860" cy="1546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maximum</a:t>
          </a:r>
          <a:r>
            <a:rPr lang="en-US" sz="1100" baseline="0"/>
            <a:t> total profit is $2,485,800.00. This allowes a chair or table to be made entirely out of oak or entirely out of pine with 25,000 ft of oak avaliable and 20,000 ft of pine avaliable.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50800</xdr:colOff>
      <xdr:row>8</xdr:row>
      <xdr:rowOff>0</xdr:rowOff>
    </xdr:from>
    <xdr:to>
      <xdr:col>14</xdr:col>
      <xdr:colOff>389467</xdr:colOff>
      <xdr:row>18</xdr:row>
      <xdr:rowOff>84666</xdr:rowOff>
    </xdr:to>
    <xdr:sp macro="" textlink="">
      <xdr:nvSpPr>
        <xdr:cNvPr id="2" name="TextBox 1">
          <a:extLst>
            <a:ext uri="{FF2B5EF4-FFF2-40B4-BE49-F238E27FC236}">
              <a16:creationId xmlns:a16="http://schemas.microsoft.com/office/drawing/2014/main" id="{B9FF0E0C-330F-4048-B525-A89B482B0AF6}"/>
            </a:ext>
          </a:extLst>
        </xdr:cNvPr>
        <xdr:cNvSpPr txBox="1"/>
      </xdr:nvSpPr>
      <xdr:spPr>
        <a:xfrm>
          <a:off x="8356600" y="1532466"/>
          <a:ext cx="4605867" cy="20912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max</a:t>
          </a:r>
          <a:r>
            <a:rPr lang="en-US" sz="1100" baseline="0"/>
            <a:t> profit is $5,500. If each truck type is assembled seperately. If the paint for type 1 and type 2 are produced together and/or the engine  is assembled for type 1 and type 2 are produced together, the maximum profit is $11,000.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60960</xdr:colOff>
      <xdr:row>0</xdr:row>
      <xdr:rowOff>83820</xdr:rowOff>
    </xdr:from>
    <xdr:to>
      <xdr:col>7</xdr:col>
      <xdr:colOff>487680</xdr:colOff>
      <xdr:row>10</xdr:row>
      <xdr:rowOff>68580</xdr:rowOff>
    </xdr:to>
    <xdr:sp macro="" textlink="">
      <xdr:nvSpPr>
        <xdr:cNvPr id="2" name="TextBox 1">
          <a:extLst>
            <a:ext uri="{FF2B5EF4-FFF2-40B4-BE49-F238E27FC236}">
              <a16:creationId xmlns:a16="http://schemas.microsoft.com/office/drawing/2014/main" id="{10737DA1-DBF7-4EC4-9956-73EFA90F2AA3}"/>
            </a:ext>
          </a:extLst>
        </xdr:cNvPr>
        <xdr:cNvSpPr txBox="1"/>
      </xdr:nvSpPr>
      <xdr:spPr>
        <a:xfrm>
          <a:off x="60960" y="83820"/>
          <a:ext cx="4693920" cy="1813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 you add a constaint to an optimal</a:t>
          </a:r>
          <a:r>
            <a:rPr lang="en-US" sz="1100" baseline="0"/>
            <a:t> model, and the previously optimal solution satisfies the new constraint, will this solution still be optimal with the new constraint added? Why or why not?</a:t>
          </a:r>
          <a:endParaRPr lang="en-US" sz="1100"/>
        </a:p>
        <a:p>
          <a:endParaRPr lang="en-US" sz="1100"/>
        </a:p>
        <a:p>
          <a:r>
            <a:rPr lang="en-US" sz="1100"/>
            <a:t>Yes,</a:t>
          </a:r>
          <a:r>
            <a:rPr lang="en-US" sz="1100" baseline="0"/>
            <a:t> it will be optimal. One because it satisfy the constraints of the new model. Second because the original model was the optimal solution.</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121920</xdr:colOff>
      <xdr:row>0</xdr:row>
      <xdr:rowOff>114300</xdr:rowOff>
    </xdr:from>
    <xdr:to>
      <xdr:col>9</xdr:col>
      <xdr:colOff>396240</xdr:colOff>
      <xdr:row>15</xdr:row>
      <xdr:rowOff>99060</xdr:rowOff>
    </xdr:to>
    <xdr:sp macro="" textlink="">
      <xdr:nvSpPr>
        <xdr:cNvPr id="2" name="TextBox 1">
          <a:extLst>
            <a:ext uri="{FF2B5EF4-FFF2-40B4-BE49-F238E27FC236}">
              <a16:creationId xmlns:a16="http://schemas.microsoft.com/office/drawing/2014/main" id="{70F435CE-865F-4726-9695-B5D184A95716}"/>
            </a:ext>
          </a:extLst>
        </xdr:cNvPr>
        <xdr:cNvSpPr txBox="1"/>
      </xdr:nvSpPr>
      <xdr:spPr>
        <a:xfrm>
          <a:off x="121920" y="114300"/>
          <a:ext cx="5760720" cy="2727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50.</a:t>
          </a:r>
          <a:r>
            <a:rPr lang="en-US" sz="1100" baseline="0"/>
            <a:t> In a typical product mix model, where a company must decide how much of each product to produce too maximize profit, there are sometimes customer demands for the products. We used upper-bound constraints for these: Don't produce more than you can sell. Would it be realistic to have lower-bound constraints instead: Produce at least as much as is demanded? Would it be realistic to have both (where the upper bounds are greater than the lower bounds)? Would it be realistic to have equality constraints: Produce exactly what is demanded?</a:t>
          </a:r>
        </a:p>
        <a:p>
          <a:endParaRPr lang="en-US" sz="1100" baseline="0"/>
        </a:p>
        <a:p>
          <a:endParaRPr lang="en-US" sz="1100" baseline="0"/>
        </a:p>
        <a:p>
          <a:r>
            <a:rPr lang="en-US" sz="1100" baseline="0"/>
            <a:t>It would be realistic to have lower-bound constraints, produce at least as much as is demanded. Where you can increase product when demand increases and decrease or eliminate product when there is no more demand.</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22860</xdr:colOff>
      <xdr:row>6</xdr:row>
      <xdr:rowOff>38100</xdr:rowOff>
    </xdr:from>
    <xdr:to>
      <xdr:col>15</xdr:col>
      <xdr:colOff>533400</xdr:colOff>
      <xdr:row>17</xdr:row>
      <xdr:rowOff>76200</xdr:rowOff>
    </xdr:to>
    <xdr:sp macro="" textlink="">
      <xdr:nvSpPr>
        <xdr:cNvPr id="2" name="TextBox 1">
          <a:extLst>
            <a:ext uri="{FF2B5EF4-FFF2-40B4-BE49-F238E27FC236}">
              <a16:creationId xmlns:a16="http://schemas.microsoft.com/office/drawing/2014/main" id="{4F59C214-5388-41FC-BC16-89BD8D94C049}"/>
            </a:ext>
          </a:extLst>
        </xdr:cNvPr>
        <xdr:cNvSpPr txBox="1"/>
      </xdr:nvSpPr>
      <xdr:spPr>
        <a:xfrm>
          <a:off x="6812280" y="1135380"/>
          <a:ext cx="5387340" cy="205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would recommend that in</a:t>
          </a:r>
          <a:r>
            <a:rPr lang="en-US" sz="1100" baseline="0"/>
            <a:t> order to maximize total earnings contributions, produce 903 tons for X and 774 tons for Z of the maximum amount of Copper and Magnesium . This will allow the manufacturing company to use all supplies allowed and maximize their profit totaling to $150,838.71.</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3B218-8930-4BC3-90D7-EB9933C57C9F}">
  <dimension ref="A1:D23"/>
  <sheetViews>
    <sheetView topLeftCell="A4" workbookViewId="0">
      <selection activeCell="B18" sqref="B18"/>
    </sheetView>
  </sheetViews>
  <sheetFormatPr defaultRowHeight="14.4" x14ac:dyDescent="0.3"/>
  <cols>
    <col min="1" max="1" width="15.5546875" bestFit="1" customWidth="1"/>
    <col min="2" max="2" width="26.88671875" bestFit="1" customWidth="1"/>
    <col min="3" max="3" width="12.33203125" bestFit="1" customWidth="1"/>
    <col min="4" max="4" width="21.33203125" bestFit="1" customWidth="1"/>
    <col min="5" max="5" width="20.33203125" bestFit="1" customWidth="1"/>
  </cols>
  <sheetData>
    <row r="1" spans="1:3" x14ac:dyDescent="0.3">
      <c r="A1" s="3" t="s">
        <v>5</v>
      </c>
    </row>
    <row r="3" spans="1:3" x14ac:dyDescent="0.3">
      <c r="B3" t="s">
        <v>6</v>
      </c>
      <c r="C3" t="s">
        <v>0</v>
      </c>
    </row>
    <row r="4" spans="1:3" x14ac:dyDescent="0.3">
      <c r="A4" t="s">
        <v>2</v>
      </c>
      <c r="B4" s="1">
        <v>120</v>
      </c>
      <c r="C4" s="1">
        <v>160</v>
      </c>
    </row>
    <row r="5" spans="1:3" x14ac:dyDescent="0.3">
      <c r="A5" t="s">
        <v>4</v>
      </c>
      <c r="B5" s="1">
        <v>5</v>
      </c>
      <c r="C5" s="1">
        <v>10</v>
      </c>
    </row>
    <row r="6" spans="1:3" x14ac:dyDescent="0.3">
      <c r="A6" t="s">
        <v>7</v>
      </c>
      <c r="B6" s="1">
        <v>37</v>
      </c>
      <c r="C6" s="1">
        <v>65</v>
      </c>
    </row>
    <row r="8" spans="1:3" x14ac:dyDescent="0.3">
      <c r="A8" s="3" t="s">
        <v>8</v>
      </c>
    </row>
    <row r="9" spans="1:3" x14ac:dyDescent="0.3">
      <c r="B9" t="s">
        <v>6</v>
      </c>
      <c r="C9" t="s">
        <v>0</v>
      </c>
    </row>
    <row r="10" spans="1:3" x14ac:dyDescent="0.3">
      <c r="B10" s="1">
        <v>85</v>
      </c>
      <c r="C10" s="1">
        <v>95</v>
      </c>
    </row>
    <row r="12" spans="1:3" x14ac:dyDescent="0.3">
      <c r="A12" s="3" t="s">
        <v>9</v>
      </c>
    </row>
    <row r="13" spans="1:3" x14ac:dyDescent="0.3">
      <c r="B13" t="s">
        <v>6</v>
      </c>
      <c r="C13" t="s">
        <v>0</v>
      </c>
    </row>
    <row r="14" spans="1:3" ht="18" customHeight="1" x14ac:dyDescent="0.3">
      <c r="A14" t="s">
        <v>10</v>
      </c>
      <c r="B14" s="20">
        <v>1</v>
      </c>
      <c r="C14" s="20">
        <v>2</v>
      </c>
    </row>
    <row r="16" spans="1:3" x14ac:dyDescent="0.3">
      <c r="A16" s="3" t="s">
        <v>11</v>
      </c>
    </row>
    <row r="17" spans="1:4" x14ac:dyDescent="0.3">
      <c r="B17" t="s">
        <v>53</v>
      </c>
      <c r="D17" t="s">
        <v>12</v>
      </c>
    </row>
    <row r="18" spans="1:4" x14ac:dyDescent="0.3">
      <c r="A18" t="s">
        <v>2</v>
      </c>
      <c r="B18">
        <f>SUMPRODUCT(B4:C4,B14:C14)</f>
        <v>440</v>
      </c>
      <c r="C18" t="s">
        <v>3</v>
      </c>
      <c r="D18" s="1">
        <v>450</v>
      </c>
    </row>
    <row r="19" spans="1:4" x14ac:dyDescent="0.3">
      <c r="A19" t="s">
        <v>13</v>
      </c>
      <c r="B19">
        <f>SUMPRODUCT(B5:C5,B14:C14)</f>
        <v>25</v>
      </c>
      <c r="C19" t="s">
        <v>3</v>
      </c>
      <c r="D19" s="1">
        <v>25</v>
      </c>
    </row>
    <row r="20" spans="1:4" x14ac:dyDescent="0.3">
      <c r="A20" t="s">
        <v>1</v>
      </c>
      <c r="B20">
        <f>SUMPRODUCT(B6:C6,B14:C14)</f>
        <v>167</v>
      </c>
      <c r="C20" t="s">
        <v>3</v>
      </c>
      <c r="D20" s="1">
        <v>120</v>
      </c>
    </row>
    <row r="23" spans="1:4" x14ac:dyDescent="0.3">
      <c r="A23" s="3" t="s">
        <v>14</v>
      </c>
      <c r="B23" s="2">
        <f>SUMPRODUCT(B10:C10,B6:C6,B14:C14)</f>
        <v>15495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19100-C939-4FD2-A36E-7FB06EA26DDA}">
  <dimension ref="A1:L28"/>
  <sheetViews>
    <sheetView tabSelected="1" topLeftCell="A2" workbookViewId="0">
      <selection activeCell="B21" sqref="B21"/>
    </sheetView>
  </sheetViews>
  <sheetFormatPr defaultRowHeight="14.4" x14ac:dyDescent="0.3"/>
  <cols>
    <col min="1" max="1" width="22" bestFit="1" customWidth="1"/>
    <col min="2" max="2" width="13.6640625" bestFit="1" customWidth="1"/>
    <col min="3" max="3" width="14.6640625" bestFit="1" customWidth="1"/>
    <col min="4" max="4" width="10.109375" bestFit="1" customWidth="1"/>
  </cols>
  <sheetData>
    <row r="1" spans="1:12" x14ac:dyDescent="0.3">
      <c r="A1" s="3" t="s">
        <v>15</v>
      </c>
      <c r="G1" t="s">
        <v>73</v>
      </c>
      <c r="L1" t="s">
        <v>71</v>
      </c>
    </row>
    <row r="2" spans="1:12" x14ac:dyDescent="0.3">
      <c r="G2" t="s">
        <v>68</v>
      </c>
      <c r="L2" t="s">
        <v>72</v>
      </c>
    </row>
    <row r="3" spans="1:12" x14ac:dyDescent="0.3">
      <c r="A3" s="3" t="s">
        <v>16</v>
      </c>
      <c r="G3" t="s">
        <v>69</v>
      </c>
    </row>
    <row r="4" spans="1:12" x14ac:dyDescent="0.3">
      <c r="B4" t="s">
        <v>19</v>
      </c>
      <c r="C4" t="s">
        <v>20</v>
      </c>
      <c r="G4" t="s">
        <v>70</v>
      </c>
    </row>
    <row r="5" spans="1:12" x14ac:dyDescent="0.3">
      <c r="A5" t="s">
        <v>17</v>
      </c>
      <c r="B5" s="4">
        <v>17</v>
      </c>
      <c r="C5" s="4">
        <v>5</v>
      </c>
    </row>
    <row r="6" spans="1:12" x14ac:dyDescent="0.3">
      <c r="A6" t="s">
        <v>18</v>
      </c>
      <c r="B6" s="4">
        <v>30</v>
      </c>
      <c r="C6" s="4">
        <v>13</v>
      </c>
    </row>
    <row r="7" spans="1:12" x14ac:dyDescent="0.3">
      <c r="B7" s="16"/>
      <c r="C7" s="16"/>
    </row>
    <row r="8" spans="1:12" x14ac:dyDescent="0.3">
      <c r="A8" s="3" t="s">
        <v>67</v>
      </c>
      <c r="B8" s="16" t="s">
        <v>19</v>
      </c>
      <c r="C8" s="16" t="s">
        <v>20</v>
      </c>
    </row>
    <row r="9" spans="1:12" x14ac:dyDescent="0.3">
      <c r="B9" s="18">
        <v>666</v>
      </c>
      <c r="C9" s="20">
        <v>1923</v>
      </c>
    </row>
    <row r="10" spans="1:12" x14ac:dyDescent="0.3">
      <c r="B10" s="16"/>
      <c r="C10" s="16"/>
    </row>
    <row r="11" spans="1:12" x14ac:dyDescent="0.3">
      <c r="A11" s="3" t="s">
        <v>21</v>
      </c>
    </row>
    <row r="12" spans="1:12" x14ac:dyDescent="0.3">
      <c r="B12" t="s">
        <v>66</v>
      </c>
      <c r="D12" t="s">
        <v>65</v>
      </c>
    </row>
    <row r="13" spans="1:12" x14ac:dyDescent="0.3">
      <c r="A13" t="s">
        <v>77</v>
      </c>
      <c r="B13" s="17">
        <f>oak_table*make_table</f>
        <v>11322</v>
      </c>
      <c r="C13" s="16" t="s">
        <v>3</v>
      </c>
      <c r="D13" s="4">
        <v>25000</v>
      </c>
    </row>
    <row r="14" spans="1:12" x14ac:dyDescent="0.3">
      <c r="A14" t="s">
        <v>78</v>
      </c>
      <c r="B14" s="16">
        <f>pine_table*make_table</f>
        <v>19980</v>
      </c>
      <c r="C14" s="16" t="s">
        <v>3</v>
      </c>
      <c r="D14" s="4">
        <v>20000</v>
      </c>
    </row>
    <row r="15" spans="1:12" x14ac:dyDescent="0.3">
      <c r="A15" t="s">
        <v>79</v>
      </c>
      <c r="B15" s="16">
        <f>oak_chair*make_chair</f>
        <v>9615</v>
      </c>
      <c r="C15" s="16" t="s">
        <v>3</v>
      </c>
      <c r="D15" s="4">
        <v>25000</v>
      </c>
    </row>
    <row r="16" spans="1:12" x14ac:dyDescent="0.3">
      <c r="A16" t="s">
        <v>80</v>
      </c>
      <c r="B16" s="16">
        <f>pine_chair*make_chair</f>
        <v>24999</v>
      </c>
      <c r="C16" s="16" t="s">
        <v>3</v>
      </c>
      <c r="D16" s="4">
        <v>20000</v>
      </c>
    </row>
    <row r="17" spans="1:3" x14ac:dyDescent="0.3">
      <c r="A17" s="3" t="s">
        <v>22</v>
      </c>
    </row>
    <row r="18" spans="1:3" x14ac:dyDescent="0.3">
      <c r="B18" t="s">
        <v>19</v>
      </c>
      <c r="C18" t="s">
        <v>23</v>
      </c>
    </row>
    <row r="19" spans="1:3" x14ac:dyDescent="0.3">
      <c r="A19" t="s">
        <v>19</v>
      </c>
      <c r="B19" s="5">
        <v>1000</v>
      </c>
      <c r="C19" s="22">
        <v>300</v>
      </c>
    </row>
    <row r="20" spans="1:3" x14ac:dyDescent="0.3">
      <c r="B20" s="21"/>
    </row>
    <row r="21" spans="1:3" x14ac:dyDescent="0.3">
      <c r="A21" t="s">
        <v>81</v>
      </c>
      <c r="B21" s="27">
        <f>make_table*table_profit</f>
        <v>666000</v>
      </c>
    </row>
    <row r="22" spans="1:3" x14ac:dyDescent="0.3">
      <c r="A22" t="s">
        <v>82</v>
      </c>
      <c r="B22" s="27">
        <f>make_table*table_profit</f>
        <v>666000</v>
      </c>
    </row>
    <row r="23" spans="1:3" x14ac:dyDescent="0.3">
      <c r="A23" t="s">
        <v>83</v>
      </c>
      <c r="B23" s="26">
        <f>make_chair*chair_profit</f>
        <v>576900</v>
      </c>
    </row>
    <row r="24" spans="1:3" x14ac:dyDescent="0.3">
      <c r="A24" t="s">
        <v>84</v>
      </c>
      <c r="B24" s="26">
        <f>make_chair*chair_profit</f>
        <v>576900</v>
      </c>
    </row>
    <row r="25" spans="1:3" x14ac:dyDescent="0.3">
      <c r="A25" s="3"/>
      <c r="B25" s="23">
        <f>SUM(B21:B24)</f>
        <v>2485800</v>
      </c>
    </row>
    <row r="26" spans="1:3" x14ac:dyDescent="0.3">
      <c r="A26" t="s">
        <v>85</v>
      </c>
      <c r="B26" s="27">
        <f>SUMPRODUCT(B9:C9,B19:C19)</f>
        <v>1242900</v>
      </c>
      <c r="C26" s="16"/>
    </row>
    <row r="27" spans="1:3" x14ac:dyDescent="0.3">
      <c r="A27" t="s">
        <v>86</v>
      </c>
      <c r="B27" s="27">
        <f>SUMPRODUCT(B9:C9,B19:C19)</f>
        <v>1242900</v>
      </c>
      <c r="C27" s="16"/>
    </row>
    <row r="28" spans="1:3" x14ac:dyDescent="0.3">
      <c r="A28" t="s">
        <v>87</v>
      </c>
      <c r="B28" s="23">
        <f>SUM(B26:B27)</f>
        <v>2485800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18B3-7CE8-4359-ABD9-1011BA49D1CA}">
  <dimension ref="A1:H30"/>
  <sheetViews>
    <sheetView topLeftCell="A2" zoomScale="90" zoomScaleNormal="90" workbookViewId="0">
      <selection activeCell="A9" sqref="A9"/>
    </sheetView>
  </sheetViews>
  <sheetFormatPr defaultRowHeight="14.4" x14ac:dyDescent="0.3"/>
  <cols>
    <col min="1" max="1" width="22" bestFit="1" customWidth="1"/>
    <col min="2" max="2" width="18.77734375" bestFit="1" customWidth="1"/>
    <col min="3" max="3" width="18.33203125" customWidth="1"/>
    <col min="4" max="4" width="25.33203125" bestFit="1" customWidth="1"/>
    <col min="5" max="5" width="18.88671875" bestFit="1" customWidth="1"/>
  </cols>
  <sheetData>
    <row r="1" spans="1:8" x14ac:dyDescent="0.3">
      <c r="A1" s="3" t="s">
        <v>30</v>
      </c>
      <c r="H1" t="s">
        <v>25</v>
      </c>
    </row>
    <row r="2" spans="1:8" x14ac:dyDescent="0.3">
      <c r="A2" s="3"/>
      <c r="H2" t="s">
        <v>26</v>
      </c>
    </row>
    <row r="3" spans="1:8" x14ac:dyDescent="0.3">
      <c r="A3" s="3" t="s">
        <v>24</v>
      </c>
      <c r="B3" s="6" t="s">
        <v>60</v>
      </c>
      <c r="C3" s="6" t="s">
        <v>61</v>
      </c>
      <c r="H3" t="s">
        <v>102</v>
      </c>
    </row>
    <row r="4" spans="1:8" x14ac:dyDescent="0.3">
      <c r="A4" t="s">
        <v>33</v>
      </c>
      <c r="B4" s="8">
        <v>650</v>
      </c>
      <c r="C4" s="8">
        <v>550</v>
      </c>
      <c r="H4" t="s">
        <v>103</v>
      </c>
    </row>
    <row r="5" spans="1:8" x14ac:dyDescent="0.3">
      <c r="A5" t="s">
        <v>34</v>
      </c>
      <c r="B5" s="8">
        <v>1400</v>
      </c>
      <c r="C5" s="8">
        <v>1000</v>
      </c>
      <c r="H5" t="s">
        <v>104</v>
      </c>
    </row>
    <row r="6" spans="1:8" x14ac:dyDescent="0.3">
      <c r="B6" s="16"/>
      <c r="C6" s="16"/>
      <c r="D6" s="16"/>
      <c r="H6" t="s">
        <v>105</v>
      </c>
    </row>
    <row r="7" spans="1:8" x14ac:dyDescent="0.3">
      <c r="A7" t="s">
        <v>59</v>
      </c>
      <c r="B7" s="16" t="s">
        <v>75</v>
      </c>
      <c r="C7" s="16" t="s">
        <v>76</v>
      </c>
      <c r="D7" s="16"/>
      <c r="H7" t="s">
        <v>106</v>
      </c>
    </row>
    <row r="8" spans="1:8" x14ac:dyDescent="0.3">
      <c r="A8" t="s">
        <v>62</v>
      </c>
      <c r="B8" s="20">
        <v>1</v>
      </c>
      <c r="C8" s="20">
        <v>1</v>
      </c>
      <c r="D8" s="16"/>
    </row>
    <row r="9" spans="1:8" x14ac:dyDescent="0.3">
      <c r="B9" s="16"/>
      <c r="C9" s="16"/>
      <c r="D9" s="16"/>
    </row>
    <row r="10" spans="1:8" x14ac:dyDescent="0.3">
      <c r="A10" s="3" t="s">
        <v>11</v>
      </c>
      <c r="B10" s="28" t="s">
        <v>100</v>
      </c>
      <c r="C10" s="28"/>
      <c r="D10" s="28" t="s">
        <v>101</v>
      </c>
    </row>
    <row r="11" spans="1:8" x14ac:dyDescent="0.3">
      <c r="A11" t="s">
        <v>88</v>
      </c>
      <c r="B11" s="16">
        <f>Type1_paint*Type1_manufacture</f>
        <v>650</v>
      </c>
      <c r="C11" s="28" t="s">
        <v>3</v>
      </c>
      <c r="D11" s="8">
        <v>650</v>
      </c>
    </row>
    <row r="12" spans="1:8" x14ac:dyDescent="0.3">
      <c r="A12" t="s">
        <v>89</v>
      </c>
      <c r="B12" s="16">
        <f>Type1_Engine*Type1_manufacture</f>
        <v>1400</v>
      </c>
      <c r="C12" s="28" t="s">
        <v>3</v>
      </c>
      <c r="D12" s="8">
        <v>1400</v>
      </c>
    </row>
    <row r="13" spans="1:8" x14ac:dyDescent="0.3">
      <c r="A13" t="s">
        <v>90</v>
      </c>
      <c r="B13" s="16">
        <f>Type2_paint*Type2_manufacture</f>
        <v>550</v>
      </c>
      <c r="C13" s="28" t="s">
        <v>3</v>
      </c>
      <c r="D13" s="8">
        <v>550</v>
      </c>
    </row>
    <row r="14" spans="1:8" x14ac:dyDescent="0.3">
      <c r="A14" t="s">
        <v>91</v>
      </c>
      <c r="B14" s="16">
        <f>Type2_engine*Type2_manufacture</f>
        <v>1000</v>
      </c>
      <c r="C14" s="28" t="s">
        <v>3</v>
      </c>
      <c r="D14" s="8">
        <v>1000</v>
      </c>
    </row>
    <row r="15" spans="1:8" x14ac:dyDescent="0.3">
      <c r="B15" s="16"/>
      <c r="C15" s="16"/>
      <c r="D15" s="16"/>
    </row>
    <row r="16" spans="1:8" x14ac:dyDescent="0.3">
      <c r="A16" s="3" t="s">
        <v>11</v>
      </c>
      <c r="B16" s="7" t="s">
        <v>63</v>
      </c>
      <c r="D16" t="s">
        <v>64</v>
      </c>
    </row>
    <row r="17" spans="1:5" x14ac:dyDescent="0.3">
      <c r="A17" t="s">
        <v>57</v>
      </c>
      <c r="B17" s="11">
        <f>SUMPRODUCT(B4:C4,B8:C8)</f>
        <v>1200</v>
      </c>
      <c r="C17" s="6" t="s">
        <v>3</v>
      </c>
      <c r="D17" s="8">
        <v>1200</v>
      </c>
    </row>
    <row r="18" spans="1:5" x14ac:dyDescent="0.3">
      <c r="A18" t="s">
        <v>58</v>
      </c>
      <c r="B18" s="11">
        <f>SUMPRODUCT(B5:C5,B8:C8)</f>
        <v>2400</v>
      </c>
      <c r="C18" s="6" t="s">
        <v>3</v>
      </c>
      <c r="D18" s="8">
        <v>2400</v>
      </c>
    </row>
    <row r="20" spans="1:5" x14ac:dyDescent="0.3">
      <c r="A20" s="3" t="s">
        <v>31</v>
      </c>
      <c r="B20" s="6" t="s">
        <v>28</v>
      </c>
      <c r="C20" s="6" t="s">
        <v>29</v>
      </c>
    </row>
    <row r="21" spans="1:5" x14ac:dyDescent="0.3">
      <c r="B21" s="9">
        <v>2500</v>
      </c>
      <c r="C21" s="9">
        <v>3000</v>
      </c>
    </row>
    <row r="22" spans="1:5" x14ac:dyDescent="0.3">
      <c r="B22" s="21"/>
      <c r="C22" s="21"/>
    </row>
    <row r="23" spans="1:5" x14ac:dyDescent="0.3">
      <c r="A23" s="3" t="s">
        <v>27</v>
      </c>
      <c r="B23" s="7"/>
      <c r="C23" s="7"/>
      <c r="D23" s="3" t="s">
        <v>92</v>
      </c>
    </row>
    <row r="24" spans="1:5" x14ac:dyDescent="0.3">
      <c r="A24" t="s">
        <v>95</v>
      </c>
      <c r="B24" s="7">
        <f>Type1_manufacture*B11</f>
        <v>650</v>
      </c>
      <c r="D24" t="s">
        <v>93</v>
      </c>
      <c r="E24" s="7">
        <f>SUMPRODUCT(B8:C8,B21:C21)</f>
        <v>5500</v>
      </c>
    </row>
    <row r="25" spans="1:5" x14ac:dyDescent="0.3">
      <c r="A25" t="s">
        <v>98</v>
      </c>
      <c r="B25" s="7">
        <f>Type1_manufacture*B12</f>
        <v>1400</v>
      </c>
      <c r="D25" s="16" t="s">
        <v>94</v>
      </c>
      <c r="E25" s="7">
        <f>SUMPRODUCT(B21:C21,B8:C8)</f>
        <v>5500</v>
      </c>
    </row>
    <row r="26" spans="1:5" x14ac:dyDescent="0.3">
      <c r="A26" t="s">
        <v>97</v>
      </c>
      <c r="B26" s="7">
        <f>Type2_manufacture*B13</f>
        <v>550</v>
      </c>
      <c r="D26" s="16"/>
      <c r="E26" s="29"/>
    </row>
    <row r="27" spans="1:5" x14ac:dyDescent="0.3">
      <c r="A27" t="s">
        <v>96</v>
      </c>
      <c r="B27" s="7">
        <f>Type2_manufacture*B14</f>
        <v>1000</v>
      </c>
      <c r="E27" s="29"/>
    </row>
    <row r="28" spans="1:5" x14ac:dyDescent="0.3">
      <c r="A28" t="s">
        <v>27</v>
      </c>
      <c r="B28" s="10">
        <f>SUM(B24:B27)</f>
        <v>3600</v>
      </c>
      <c r="D28" s="16" t="s">
        <v>99</v>
      </c>
      <c r="E28" s="30">
        <f>E24+E25</f>
        <v>11000</v>
      </c>
    </row>
    <row r="29" spans="1:5" x14ac:dyDescent="0.3">
      <c r="B29" s="10">
        <f>SUMPRODUCT(B8:C8,B21:C21)</f>
        <v>5500</v>
      </c>
    </row>
    <row r="30" spans="1:5" x14ac:dyDescent="0.3">
      <c r="B30" s="29"/>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151C4-6AA6-44B0-8A0F-759D9D2BC74E}">
  <dimension ref="A1"/>
  <sheetViews>
    <sheetView workbookViewId="0">
      <selection activeCell="D27" sqref="D27"/>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CA3C6-7F00-46A0-997B-2314DA2ACFFD}">
  <dimension ref="A1"/>
  <sheetViews>
    <sheetView workbookViewId="0">
      <selection activeCell="C23" sqref="C23"/>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589D7-D03E-406A-84C6-2E8640053CE4}">
  <dimension ref="A1:H24"/>
  <sheetViews>
    <sheetView topLeftCell="A2" workbookViewId="0">
      <selection activeCell="M19" sqref="M19"/>
    </sheetView>
  </sheetViews>
  <sheetFormatPr defaultRowHeight="14.4" x14ac:dyDescent="0.3"/>
  <cols>
    <col min="1" max="1" width="38" bestFit="1" customWidth="1"/>
    <col min="2" max="2" width="14.6640625" bestFit="1" customWidth="1"/>
    <col min="4" max="4" width="13.33203125" bestFit="1" customWidth="1"/>
  </cols>
  <sheetData>
    <row r="1" spans="1:8" x14ac:dyDescent="0.3">
      <c r="A1" s="3" t="s">
        <v>35</v>
      </c>
      <c r="H1" t="s">
        <v>32</v>
      </c>
    </row>
    <row r="2" spans="1:8" x14ac:dyDescent="0.3">
      <c r="H2" t="s">
        <v>48</v>
      </c>
    </row>
    <row r="3" spans="1:8" x14ac:dyDescent="0.3">
      <c r="A3" t="s">
        <v>36</v>
      </c>
      <c r="B3" t="s">
        <v>37</v>
      </c>
      <c r="C3" t="s">
        <v>38</v>
      </c>
      <c r="D3" t="s">
        <v>39</v>
      </c>
      <c r="E3" t="s">
        <v>40</v>
      </c>
      <c r="H3" t="s">
        <v>49</v>
      </c>
    </row>
    <row r="4" spans="1:8" x14ac:dyDescent="0.3">
      <c r="A4" t="s">
        <v>41</v>
      </c>
      <c r="B4" s="14">
        <v>0.3</v>
      </c>
      <c r="C4" s="14">
        <v>0.4</v>
      </c>
      <c r="D4" s="14">
        <v>0.1</v>
      </c>
      <c r="E4" s="14">
        <v>0.15</v>
      </c>
      <c r="H4" t="s">
        <v>50</v>
      </c>
    </row>
    <row r="5" spans="1:8" x14ac:dyDescent="0.3">
      <c r="A5" t="s">
        <v>42</v>
      </c>
      <c r="B5" s="14">
        <v>0.3</v>
      </c>
      <c r="C5" s="14">
        <v>0.1</v>
      </c>
      <c r="D5" s="14">
        <v>0.25</v>
      </c>
      <c r="E5" s="14">
        <v>0.4</v>
      </c>
      <c r="H5" t="s">
        <v>74</v>
      </c>
    </row>
    <row r="6" spans="1:8" x14ac:dyDescent="0.3">
      <c r="A6" t="s">
        <v>43</v>
      </c>
      <c r="B6" s="14">
        <v>0.4</v>
      </c>
      <c r="C6" s="14">
        <v>0.5</v>
      </c>
      <c r="D6" s="14">
        <v>0.65</v>
      </c>
      <c r="E6" s="14">
        <v>0.45</v>
      </c>
    </row>
    <row r="8" spans="1:8" x14ac:dyDescent="0.3">
      <c r="A8" s="3" t="s">
        <v>44</v>
      </c>
      <c r="B8" t="s">
        <v>37</v>
      </c>
      <c r="C8" t="s">
        <v>38</v>
      </c>
      <c r="D8" t="s">
        <v>45</v>
      </c>
      <c r="E8" t="s">
        <v>40</v>
      </c>
    </row>
    <row r="9" spans="1:8" x14ac:dyDescent="0.3">
      <c r="B9" s="12">
        <v>35</v>
      </c>
      <c r="C9" s="12">
        <v>47</v>
      </c>
      <c r="D9" s="12">
        <v>60</v>
      </c>
      <c r="E9" s="12">
        <v>140</v>
      </c>
    </row>
    <row r="10" spans="1:8" x14ac:dyDescent="0.3">
      <c r="B10" s="15"/>
      <c r="C10" s="15"/>
      <c r="D10" s="15"/>
      <c r="E10" s="15"/>
    </row>
    <row r="11" spans="1:8" x14ac:dyDescent="0.3">
      <c r="A11" s="3" t="s">
        <v>56</v>
      </c>
      <c r="B11" s="15" t="s">
        <v>37</v>
      </c>
      <c r="C11" s="15" t="s">
        <v>38</v>
      </c>
      <c r="D11" s="15" t="s">
        <v>39</v>
      </c>
      <c r="E11" s="15" t="s">
        <v>40</v>
      </c>
    </row>
    <row r="12" spans="1:8" x14ac:dyDescent="0.3">
      <c r="B12" s="18">
        <v>0</v>
      </c>
      <c r="C12" s="18">
        <v>903.22580645161315</v>
      </c>
      <c r="D12" s="18">
        <v>0</v>
      </c>
      <c r="E12" s="18">
        <v>774.1935483870966</v>
      </c>
    </row>
    <row r="13" spans="1:8" ht="15" customHeight="1" x14ac:dyDescent="0.3"/>
    <row r="14" spans="1:8" x14ac:dyDescent="0.3">
      <c r="A14" s="3" t="s">
        <v>46</v>
      </c>
      <c r="B14" t="s">
        <v>52</v>
      </c>
      <c r="D14" s="13" t="s">
        <v>51</v>
      </c>
      <c r="G14" s="15"/>
    </row>
    <row r="15" spans="1:8" x14ac:dyDescent="0.3">
      <c r="A15" t="s">
        <v>41</v>
      </c>
      <c r="B15" s="25">
        <f>SUMPRODUCT(B4:E4,B12:E12)</f>
        <v>477.41935483870975</v>
      </c>
      <c r="C15" s="6" t="s">
        <v>3</v>
      </c>
      <c r="D15">
        <v>600</v>
      </c>
      <c r="F15" s="16"/>
    </row>
    <row r="16" spans="1:8" x14ac:dyDescent="0.3">
      <c r="A16" t="s">
        <v>47</v>
      </c>
      <c r="B16">
        <f>SUMPRODUCT(B5:E5,B12:E12)</f>
        <v>400</v>
      </c>
      <c r="C16" s="6" t="s">
        <v>3</v>
      </c>
      <c r="D16">
        <v>400</v>
      </c>
      <c r="F16" s="16"/>
    </row>
    <row r="17" spans="1:5" x14ac:dyDescent="0.3">
      <c r="A17" t="s">
        <v>43</v>
      </c>
      <c r="B17">
        <f>SUMPRODUCT(B6:E6,B12:E12)</f>
        <v>800</v>
      </c>
      <c r="C17" s="6" t="s">
        <v>3</v>
      </c>
      <c r="D17">
        <v>800</v>
      </c>
    </row>
    <row r="19" spans="1:5" x14ac:dyDescent="0.3">
      <c r="A19" s="3" t="s">
        <v>54</v>
      </c>
      <c r="C19" s="6"/>
    </row>
    <row r="20" spans="1:5" x14ac:dyDescent="0.3">
      <c r="A20" t="s">
        <v>41</v>
      </c>
      <c r="B20" s="24">
        <f>SUMPRODUCT(B4:E4,B9:E9,B12:E12)</f>
        <v>33238.709677419356</v>
      </c>
      <c r="C20" s="16"/>
      <c r="D20" s="16"/>
      <c r="E20" s="16"/>
    </row>
    <row r="21" spans="1:5" x14ac:dyDescent="0.3">
      <c r="A21" t="s">
        <v>47</v>
      </c>
      <c r="B21" s="24">
        <f>SUMPRODUCT(B5:E5,B9:E9,B12:E12)</f>
        <v>47599.999999999993</v>
      </c>
    </row>
    <row r="22" spans="1:5" x14ac:dyDescent="0.3">
      <c r="A22" t="s">
        <v>43</v>
      </c>
      <c r="B22" s="24">
        <f>SUMPRODUCT(B6:E6,B9:E9,B12:E12)</f>
        <v>70000</v>
      </c>
    </row>
    <row r="23" spans="1:5" x14ac:dyDescent="0.3">
      <c r="B23" s="24">
        <f>SUM(B20:B22)</f>
        <v>150838.70967741933</v>
      </c>
    </row>
    <row r="24" spans="1:5" x14ac:dyDescent="0.3">
      <c r="A24" s="3" t="s">
        <v>55</v>
      </c>
      <c r="B24" s="19">
        <f>SUMPRODUCT(B12:E12,B9:E9)</f>
        <v>150838.70967741933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80</vt:i4>
      </vt:variant>
    </vt:vector>
  </HeadingPairs>
  <TitlesOfParts>
    <vt:vector size="86" baseType="lpstr">
      <vt:lpstr>3.30</vt:lpstr>
      <vt:lpstr>3.32</vt:lpstr>
      <vt:lpstr>3.35</vt:lpstr>
      <vt:lpstr>3.46</vt:lpstr>
      <vt:lpstr>3.50</vt:lpstr>
      <vt:lpstr>Alloy</vt:lpstr>
      <vt:lpstr>Alum_allowed</vt:lpstr>
      <vt:lpstr>Alum_used</vt:lpstr>
      <vt:lpstr>Calories_Allowed</vt:lpstr>
      <vt:lpstr>Calories_used</vt:lpstr>
      <vt:lpstr>chair_profit</vt:lpstr>
      <vt:lpstr>chair_sell</vt:lpstr>
      <vt:lpstr>Cop_Allowed</vt:lpstr>
      <vt:lpstr>Cop_Used</vt:lpstr>
      <vt:lpstr>engine_allowed</vt:lpstr>
      <vt:lpstr>engine_constraint</vt:lpstr>
      <vt:lpstr>Fat_allowed</vt:lpstr>
      <vt:lpstr>Fat_used</vt:lpstr>
      <vt:lpstr>Grams_allowed</vt:lpstr>
      <vt:lpstr>Grams_used</vt:lpstr>
      <vt:lpstr>IceCream_Calories</vt:lpstr>
      <vt:lpstr>IceCream_Fat</vt:lpstr>
      <vt:lpstr>IceCream_Grams</vt:lpstr>
      <vt:lpstr>IceCream_Index</vt:lpstr>
      <vt:lpstr>IceCream_Variable</vt:lpstr>
      <vt:lpstr>Mag_Allowed</vt:lpstr>
      <vt:lpstr>Mag_used</vt:lpstr>
      <vt:lpstr>make_chair</vt:lpstr>
      <vt:lpstr>make_table</vt:lpstr>
      <vt:lpstr>max_enginemanufactured</vt:lpstr>
      <vt:lpstr>max_paintmanufactured</vt:lpstr>
      <vt:lpstr>oak_chair</vt:lpstr>
      <vt:lpstr>oak_max</vt:lpstr>
      <vt:lpstr>oak_table</vt:lpstr>
      <vt:lpstr>oak_tablechair</vt:lpstr>
      <vt:lpstr>oak_used</vt:lpstr>
      <vt:lpstr>oakchair_max</vt:lpstr>
      <vt:lpstr>oaktable_max</vt:lpstr>
      <vt:lpstr>paint_constraint</vt:lpstr>
      <vt:lpstr>paint_perday</vt:lpstr>
      <vt:lpstr>painted_allowed</vt:lpstr>
      <vt:lpstr>pine_chair</vt:lpstr>
      <vt:lpstr>pine_max</vt:lpstr>
      <vt:lpstr>pine_table</vt:lpstr>
      <vt:lpstr>pine_used</vt:lpstr>
      <vt:lpstr>pinechair_max</vt:lpstr>
      <vt:lpstr>pinetable_max</vt:lpstr>
      <vt:lpstr>SnackBar_Calories</vt:lpstr>
      <vt:lpstr>SnackBar_Fat</vt:lpstr>
      <vt:lpstr>SnackBar_Grams</vt:lpstr>
      <vt:lpstr>SnackBar_Index</vt:lpstr>
      <vt:lpstr>SnackBar_Variable</vt:lpstr>
      <vt:lpstr>table_profit</vt:lpstr>
      <vt:lpstr>table_sell</vt:lpstr>
      <vt:lpstr>tablesell</vt:lpstr>
      <vt:lpstr>Tablevar</vt:lpstr>
      <vt:lpstr>Total</vt:lpstr>
      <vt:lpstr>Total_contributions</vt:lpstr>
      <vt:lpstr>Total_max_profit</vt:lpstr>
      <vt:lpstr>Total_profit</vt:lpstr>
      <vt:lpstr>Total_type1</vt:lpstr>
      <vt:lpstr>Total_type2</vt:lpstr>
      <vt:lpstr>tpye1_profit</vt:lpstr>
      <vt:lpstr>Type1_Engine</vt:lpstr>
      <vt:lpstr>Type1_manufacture</vt:lpstr>
      <vt:lpstr>Type1_paint</vt:lpstr>
      <vt:lpstr>Type2_engine</vt:lpstr>
      <vt:lpstr>Type2_manufacture</vt:lpstr>
      <vt:lpstr>Type2_paint</vt:lpstr>
      <vt:lpstr>type2_profit</vt:lpstr>
      <vt:lpstr>W_ALum</vt:lpstr>
      <vt:lpstr>W_Cop</vt:lpstr>
      <vt:lpstr>W_earn</vt:lpstr>
      <vt:lpstr>W_Mag</vt:lpstr>
      <vt:lpstr>X_Alum</vt:lpstr>
      <vt:lpstr>X_Cop</vt:lpstr>
      <vt:lpstr>X_earn</vt:lpstr>
      <vt:lpstr>X_Mag</vt:lpstr>
      <vt:lpstr>Y_Alum</vt:lpstr>
      <vt:lpstr>Y_Cop</vt:lpstr>
      <vt:lpstr>Y_earn</vt:lpstr>
      <vt:lpstr>Y_Mag</vt:lpstr>
      <vt:lpstr>Z_Alum</vt:lpstr>
      <vt:lpstr>Z_Cop</vt:lpstr>
      <vt:lpstr>Z_earn</vt:lpstr>
      <vt:lpstr>Z_Mag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Colepink3</dc:creator>
  <cp:lastModifiedBy>Colepink3</cp:lastModifiedBy>
  <dcterms:created xsi:type="dcterms:W3CDTF">2019-10-06T02:28:39Z</dcterms:created>
  <dcterms:modified xsi:type="dcterms:W3CDTF">2020-03-13T15:07:12Z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ace6ebb0-f4f7-458b-adbe-0d9317f75eb5</vt:lpwstr>
  </property>
</Properties>
</file>