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Colepink3\Documents\Passed Classes\Optimization\Homework Assignment 2\"/>
    </mc:Choice>
  </mc:AlternateContent>
  <xr:revisionPtr revIDLastSave="0" documentId="13_ncr:1_{5C72B46E-20CA-43CE-803B-06D3BF7DEB09}" xr6:coauthVersionLast="44" xr6:coauthVersionMax="44" xr10:uidLastSave="{00000000-0000-0000-0000-000000000000}"/>
  <bookViews>
    <workbookView xWindow="-108" yWindow="-108" windowWidth="23256" windowHeight="12576" xr2:uid="{C37C7998-5693-4E85-B818-A69EB7350397}"/>
  </bookViews>
  <sheets>
    <sheet name="Optimization Model" sheetId="1" r:id="rId1"/>
    <sheet name="Analysis" sheetId="2" r:id="rId2"/>
    <sheet name="3.2_STS" sheetId="4" state="veryHidden" r:id="rId3"/>
  </sheets>
  <definedNames>
    <definedName name="BCP">'Optimization Model'!$B$10</definedName>
    <definedName name="BLA">'Optimization Model'!$B$8</definedName>
    <definedName name="BLT">'Optimization Model'!$B$9</definedName>
    <definedName name="BMS">'Optimization Model'!$B$18</definedName>
    <definedName name="BNP">'Optimization Model'!$B$16</definedName>
    <definedName name="BSP">'Optimization Model'!$B$11</definedName>
    <definedName name="BUM">'Optimization Model'!$B$12</definedName>
    <definedName name="CLA">'Optimization Model'!$B$3</definedName>
    <definedName name="CLT">'Optimization Model'!$B$4</definedName>
    <definedName name="HAVALA">'Optimization Model'!$D$21</definedName>
    <definedName name="HAVALT">'Optimization Model'!$D$22</definedName>
    <definedName name="HUSEDLA">'Optimization Model'!$B$21</definedName>
    <definedName name="HUSEDLT">'Optimization Model'!$B$22</definedName>
    <definedName name="solver_adj" localSheetId="0" hidden="1">'Optimization Model'!$B$16:$D$16</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'Optimization Model'!$B$16:$D$16</definedName>
    <definedName name="solver_lhs2" localSheetId="0" hidden="1">'Optimization Model'!$B$21:$B$22</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2</definedName>
    <definedName name="solver_nwt" localSheetId="0" hidden="1">1</definedName>
    <definedName name="solver_opt" localSheetId="0" hidden="1">'Optimization Model'!$E$25</definedName>
    <definedName name="solver_pre" localSheetId="0" hidden="1">0.000001</definedName>
    <definedName name="solver_rbv" localSheetId="0" hidden="1">1</definedName>
    <definedName name="solver_rel1" localSheetId="0" hidden="1">1</definedName>
    <definedName name="solver_rel2" localSheetId="0" hidden="1">1</definedName>
    <definedName name="solver_rhs1" localSheetId="0" hidden="1">'Optimization Model'!$B$18:$D$18</definedName>
    <definedName name="solver_rhs2" localSheetId="0" hidden="1">'Optimization Model'!$D$21:$D$22</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 name="VXPCCP">'Optimization Model'!$D$10</definedName>
    <definedName name="VXPCP">'Optimization Model'!$D$10</definedName>
    <definedName name="VXPLA">'Optimization Model'!$D$8</definedName>
    <definedName name="VXPLT">'Optimization Model'!$D$9</definedName>
    <definedName name="VXPMS">'Optimization Model'!$D$18</definedName>
    <definedName name="VXPNP">'Optimization Model'!$D$16</definedName>
    <definedName name="VXPSP">'Optimization Model'!$D$11</definedName>
    <definedName name="VXPUM">'Optimization Model'!$D$12</definedName>
    <definedName name="XPCP">'Optimization Model'!$C$10</definedName>
    <definedName name="XPLA">'Optimization Model'!$C$8</definedName>
    <definedName name="XPLT">'Optimization Model'!$C$9</definedName>
    <definedName name="XPMS">'Optimization Model'!$C$18</definedName>
    <definedName name="XPNP">'Optimization Model'!$C$16</definedName>
    <definedName name="XPSP">'Optimization Model'!$C$11</definedName>
    <definedName name="XPUM">'Optimization Model'!$C$12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5" i="1" l="1"/>
  <c r="C25" i="1"/>
  <c r="B25" i="1"/>
  <c r="B22" i="1"/>
  <c r="B21" i="1"/>
  <c r="D12" i="1"/>
  <c r="C12" i="1"/>
  <c r="B12" i="1"/>
  <c r="E25" i="1" l="1"/>
</calcChain>
</file>

<file path=xl/sharedStrings.xml><?xml version="1.0" encoding="utf-8"?>
<sst xmlns="http://schemas.openxmlformats.org/spreadsheetml/2006/main" count="86" uniqueCount="47">
  <si>
    <t>Assembling and testing computers</t>
  </si>
  <si>
    <t>Range names used</t>
  </si>
  <si>
    <t>Hours_avaliable</t>
  </si>
  <si>
    <t>$D$21:$D$22</t>
  </si>
  <si>
    <t>Cost per labor hour assembling</t>
  </si>
  <si>
    <t>Hours_used</t>
  </si>
  <si>
    <t>$B$21:$B$22</t>
  </si>
  <si>
    <t>Cost per labor hour testing</t>
  </si>
  <si>
    <t>Maximum_sales</t>
  </si>
  <si>
    <t>$B$18:$D$18</t>
  </si>
  <si>
    <t>Number_to_produce</t>
  </si>
  <si>
    <t>$B$16:$D$16</t>
  </si>
  <si>
    <t>Inputs for assembling and testing a computer</t>
  </si>
  <si>
    <t>Total_profit</t>
  </si>
  <si>
    <t>$E$25</t>
  </si>
  <si>
    <t>Basic</t>
  </si>
  <si>
    <t>XP</t>
  </si>
  <si>
    <t>VXP</t>
  </si>
  <si>
    <t>Labor hours for assembly</t>
  </si>
  <si>
    <t>Labor hours for testing</t>
  </si>
  <si>
    <t>Cost of component parts</t>
  </si>
  <si>
    <t>Selling price</t>
  </si>
  <si>
    <t>Unit Margin</t>
  </si>
  <si>
    <t>Assembling, testing plan (# of computers)</t>
  </si>
  <si>
    <t>Number to produce</t>
  </si>
  <si>
    <t>&lt;=</t>
  </si>
  <si>
    <t>Maximum sales</t>
  </si>
  <si>
    <t>Constraints (hours per month)</t>
  </si>
  <si>
    <t>Hours used</t>
  </si>
  <si>
    <t>Hours available</t>
  </si>
  <si>
    <t>Labor availability for assembling</t>
  </si>
  <si>
    <t>Labor availability for testing</t>
  </si>
  <si>
    <t>Net profit ($ this month)</t>
  </si>
  <si>
    <t xml:space="preserve">XP </t>
  </si>
  <si>
    <t xml:space="preserve">VXP </t>
  </si>
  <si>
    <t>Total</t>
  </si>
  <si>
    <t>Variable Cells</t>
  </si>
  <si>
    <t>Cell</t>
  </si>
  <si>
    <t>Name</t>
  </si>
  <si>
    <t>$D$16</t>
  </si>
  <si>
    <t>Number to Produce VXP</t>
  </si>
  <si>
    <t>Total Net Profit</t>
  </si>
  <si>
    <t>Sensitivity Analysis Report</t>
  </si>
  <si>
    <t>$D$11</t>
  </si>
  <si>
    <t>$D$25</t>
  </si>
  <si>
    <t>VXP Selling Price (Change)</t>
  </si>
  <si>
    <t>VXP Selling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</si>
</sst>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6" formatCode="&quot;$&quot;#,##0_);[Red]\(&quot;$&quot;#,##0\)"/>
    <numFmt numFmtId="8" formatCode="&quot;$&quot;#,##0.00_);[Red]\(&quot;$&quot;#,##0.00\)"/>
    <numFmt numFmtId="164" formatCode="0.000000000000"/>
    <numFmt numFmtId="165" formatCode="0.0000000000000"/>
  </numFmts>
  <fonts count="4" x14ac:knownFonts="1">
    <font>
      <sz val="11"/>
      <color theme="1"/>
      <name val="Calibri"/>
      <family val="2"/>
      <scheme val="minor"/>
    </font>
    <font>
      <b/>
      <sz val="11"/>
      <color theme="1"/>
      <name val="Calibri"/>
      <family val="2"/>
      <scheme val="minor"/>
    </font>
    <font>
      <sz val="8"/>
      <name val="Calibri"/>
      <family val="2"/>
      <scheme val="minor"/>
    </font>
    <font>
      <sz val="11"/>
      <color theme="4"/>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6"/>
        <bgColor indexed="64"/>
      </patternFill>
    </fill>
    <fill>
      <patternFill patternType="solid">
        <fgColor theme="2" tint="-0.249977111117893"/>
        <bgColor indexed="64"/>
      </patternFill>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6" fontId="0" fillId="2" borderId="0" xfId="0" applyNumberFormat="1" applyFill="1"/>
    <xf numFmtId="0" fontId="0" fillId="2" borderId="0" xfId="0" applyFill="1"/>
    <xf numFmtId="6" fontId="0" fillId="0" borderId="0" xfId="0" applyNumberFormat="1"/>
    <xf numFmtId="0" fontId="0" fillId="0" borderId="0" xfId="0" applyAlignment="1">
      <alignment horizontal="right"/>
    </xf>
    <xf numFmtId="0" fontId="0" fillId="0" borderId="0" xfId="0" applyAlignment="1">
      <alignment horizontal="center"/>
    </xf>
    <xf numFmtId="1" fontId="0" fillId="3" borderId="0" xfId="0" applyNumberFormat="1" applyFill="1"/>
    <xf numFmtId="1" fontId="0" fillId="0" borderId="0" xfId="0" applyNumberFormat="1"/>
    <xf numFmtId="0" fontId="0" fillId="5" borderId="0" xfId="0" applyFill="1"/>
    <xf numFmtId="164" fontId="0" fillId="3" borderId="0" xfId="0" applyNumberFormat="1" applyFill="1"/>
    <xf numFmtId="165" fontId="0" fillId="3" borderId="0" xfId="0" applyNumberFormat="1" applyFill="1"/>
    <xf numFmtId="8" fontId="0" fillId="0" borderId="0" xfId="0" applyNumberFormat="1"/>
    <xf numFmtId="8" fontId="0" fillId="4" borderId="0" xfId="0" applyNumberFormat="1" applyFill="1"/>
    <xf numFmtId="49" fontId="0" fillId="0" borderId="0" xfId="0" applyNumberFormat="1"/>
    <xf numFmtId="0" fontId="3" fillId="0" borderId="0" xfId="0" applyFont="1" applyAlignment="1"/>
    <xf numFmtId="0" fontId="3" fillId="0" borderId="0" xfId="0" applyFont="1" applyAlignment="1">
      <alignment horizontal="left"/>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69C500B9-10FE-49FA-AF62-42E2B02362A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22860</xdr:colOff>
      <xdr:row>7</xdr:row>
      <xdr:rowOff>91440</xdr:rowOff>
    </xdr:from>
    <xdr:to>
      <xdr:col>12</xdr:col>
      <xdr:colOff>7620</xdr:colOff>
      <xdr:row>22</xdr:row>
      <xdr:rowOff>91440</xdr:rowOff>
    </xdr:to>
    <xdr:sp macro="" textlink="">
      <xdr:nvSpPr>
        <xdr:cNvPr id="2" name="TextBox 1">
          <a:extLst>
            <a:ext uri="{FF2B5EF4-FFF2-40B4-BE49-F238E27FC236}">
              <a16:creationId xmlns:a16="http://schemas.microsoft.com/office/drawing/2014/main" id="{785A3BA9-3465-476F-B506-FCF81A43EE6D}"/>
            </a:ext>
          </a:extLst>
        </xdr:cNvPr>
        <xdr:cNvSpPr txBox="1"/>
      </xdr:nvSpPr>
      <xdr:spPr>
        <a:xfrm>
          <a:off x="6972300" y="1371600"/>
          <a:ext cx="5105400" cy="274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PC</a:t>
          </a:r>
          <a:r>
            <a:rPr lang="en-US" sz="1100" baseline="0"/>
            <a:t> Tech's product mix problem, assume there is another PC model, the VXP, that the company can produce in addition to Basics and XPs. Each VXP requires eight hours for assembling, three hours for testing, $275 for component parts, and selss for $560. At most 50 VXPs can be sold.</a:t>
          </a:r>
        </a:p>
        <a:p>
          <a:pPr lvl="1"/>
          <a:r>
            <a:rPr lang="en-US" sz="1100" baseline="0"/>
            <a:t>a. Modify the spreadsheet model to include this new product, and use Solver to find the optimal product mix.</a:t>
          </a:r>
        </a:p>
        <a:p>
          <a:pPr lvl="1"/>
          <a:r>
            <a:rPr lang="en-US" sz="1100" baseline="0"/>
            <a:t>b. You should find that the optimal solution is </a:t>
          </a:r>
          <a:r>
            <a:rPr lang="en-US" sz="1100" i="1" baseline="0"/>
            <a:t>not</a:t>
          </a:r>
          <a:r>
            <a:rPr lang="en-US" sz="1100" i="0" baseline="0"/>
            <a:t> integer-valued. If you round the values in the decsion variable cells to the nearest integers, is the resulting solution still feasible? If not, how might you obtain a feasible solution that is at least close to optimal? </a:t>
          </a:r>
        </a:p>
        <a:p>
          <a:pPr lvl="1"/>
          <a:r>
            <a:rPr lang="en-US" sz="1100" i="0" baseline="0"/>
            <a:t>-Yes, the solution is still feasible, because it satisfies all of the constraints. Where,  number of produce is less than or equal to maximum sales and hours used is less than or equal to hours available. However, if you select the option button, beside selecting a solving method, selecting 0 instead of the default 1 in the integer optimatily will give the true optimal solution.</a:t>
          </a:r>
          <a:endParaRPr lang="en-US" sz="1100" i="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15240</xdr:colOff>
      <xdr:row>1</xdr:row>
      <xdr:rowOff>7620</xdr:rowOff>
    </xdr:from>
    <xdr:to>
      <xdr:col>15</xdr:col>
      <xdr:colOff>30480</xdr:colOff>
      <xdr:row>22</xdr:row>
      <xdr:rowOff>99060</xdr:rowOff>
    </xdr:to>
    <xdr:sp macro="" textlink="">
      <xdr:nvSpPr>
        <xdr:cNvPr id="2" name="TextBox 1">
          <a:extLst>
            <a:ext uri="{FF2B5EF4-FFF2-40B4-BE49-F238E27FC236}">
              <a16:creationId xmlns:a16="http://schemas.microsoft.com/office/drawing/2014/main" id="{F23F1DAC-412A-4662-8A7E-836CAFA3FD82}"/>
            </a:ext>
          </a:extLst>
        </xdr:cNvPr>
        <xdr:cNvSpPr txBox="1"/>
      </xdr:nvSpPr>
      <xdr:spPr>
        <a:xfrm>
          <a:off x="7810500" y="1104900"/>
          <a:ext cx="6202680" cy="3931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Continuing</a:t>
          </a:r>
          <a:r>
            <a:rPr lang="en-US" sz="1100" baseline="0"/>
            <a:t> the previous problem, perform a sensitivity analysis on the selling price of VXPs. Let this price vary from $500 to $650 in increments of $10, and keep track of the values in the decision variable cells and the objective cell. Discuss your findings. </a:t>
          </a:r>
        </a:p>
        <a:p>
          <a:r>
            <a:rPr lang="en-US" sz="1100" baseline="0"/>
            <a:t>- This Solver's Sensitivity report requires analysis on the coefficients of the objective, the </a:t>
          </a:r>
          <a:r>
            <a:rPr lang="en-US" sz="1100" i="1" baseline="0"/>
            <a:t>c's</a:t>
          </a:r>
          <a:r>
            <a:rPr lang="en-US" sz="1100" baseline="0"/>
            <a:t> (where </a:t>
          </a:r>
          <a:r>
            <a:rPr lang="en-US" sz="1100" i="1" baseline="0"/>
            <a:t>c </a:t>
          </a:r>
          <a:r>
            <a:rPr lang="en-US" sz="1100" baseline="0"/>
            <a:t>= constants). First acknowledge the algebraic model, where 500 &lt;= x3 &lt;= 650. The Unit Margin, is the decision variable in the objective. The optimal solution changes if the VXP selling price varies no less than $500 and no greater than $650. To the left is a depiction of changing the selling priceby incements of $10. If we increase the selling price by $10, the unit margin automatically increases by 10 and the total net profit increase by $286. Therefore, we can assume that shadow price is $286.</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55883-037B-4950-BA7E-14FC3EBD0F54}">
  <dimension ref="A1:G25"/>
  <sheetViews>
    <sheetView tabSelected="1" zoomScaleNormal="100" zoomScaleSheetLayoutView="100" workbookViewId="0">
      <selection activeCell="F25" sqref="F25"/>
    </sheetView>
  </sheetViews>
  <sheetFormatPr defaultRowHeight="14.4" x14ac:dyDescent="0.3"/>
  <cols>
    <col min="1" max="1" width="38.109375" bestFit="1" customWidth="1"/>
    <col min="2" max="2" width="21.109375" bestFit="1" customWidth="1"/>
    <col min="3" max="3" width="11.5546875" bestFit="1" customWidth="1"/>
    <col min="4" max="4" width="19" bestFit="1" customWidth="1"/>
    <col min="5" max="5" width="11.5546875" bestFit="1" customWidth="1"/>
    <col min="6" max="6" width="18.21875" bestFit="1" customWidth="1"/>
    <col min="7" max="7" width="12" bestFit="1" customWidth="1"/>
  </cols>
  <sheetData>
    <row r="1" spans="1:7" x14ac:dyDescent="0.3">
      <c r="A1" s="1" t="s">
        <v>0</v>
      </c>
      <c r="F1" t="s">
        <v>1</v>
      </c>
    </row>
    <row r="2" spans="1:7" x14ac:dyDescent="0.3">
      <c r="F2" t="s">
        <v>2</v>
      </c>
      <c r="G2" t="s">
        <v>3</v>
      </c>
    </row>
    <row r="3" spans="1:7" x14ac:dyDescent="0.3">
      <c r="A3" t="s">
        <v>4</v>
      </c>
      <c r="B3" s="2">
        <v>11</v>
      </c>
      <c r="F3" t="s">
        <v>5</v>
      </c>
      <c r="G3" t="s">
        <v>6</v>
      </c>
    </row>
    <row r="4" spans="1:7" x14ac:dyDescent="0.3">
      <c r="A4" t="s">
        <v>7</v>
      </c>
      <c r="B4" s="2">
        <v>15</v>
      </c>
      <c r="F4" t="s">
        <v>8</v>
      </c>
      <c r="G4" t="s">
        <v>9</v>
      </c>
    </row>
    <row r="5" spans="1:7" x14ac:dyDescent="0.3">
      <c r="F5" t="s">
        <v>10</v>
      </c>
      <c r="G5" t="s">
        <v>11</v>
      </c>
    </row>
    <row r="6" spans="1:7" x14ac:dyDescent="0.3">
      <c r="A6" t="s">
        <v>12</v>
      </c>
      <c r="F6" t="s">
        <v>13</v>
      </c>
      <c r="G6" t="s">
        <v>14</v>
      </c>
    </row>
    <row r="7" spans="1:7" x14ac:dyDescent="0.3">
      <c r="B7" t="s">
        <v>15</v>
      </c>
      <c r="C7" t="s">
        <v>16</v>
      </c>
      <c r="D7" t="s">
        <v>17</v>
      </c>
    </row>
    <row r="8" spans="1:7" x14ac:dyDescent="0.3">
      <c r="A8" t="s">
        <v>18</v>
      </c>
      <c r="B8" s="3">
        <v>5</v>
      </c>
      <c r="C8" s="3">
        <v>6</v>
      </c>
      <c r="D8" s="3">
        <v>8</v>
      </c>
    </row>
    <row r="9" spans="1:7" x14ac:dyDescent="0.3">
      <c r="A9" t="s">
        <v>19</v>
      </c>
      <c r="B9" s="3">
        <v>1</v>
      </c>
      <c r="C9" s="3">
        <v>2</v>
      </c>
      <c r="D9" s="3">
        <v>3</v>
      </c>
    </row>
    <row r="10" spans="1:7" x14ac:dyDescent="0.3">
      <c r="A10" t="s">
        <v>20</v>
      </c>
      <c r="B10" s="2">
        <v>150</v>
      </c>
      <c r="C10" s="2">
        <v>225</v>
      </c>
      <c r="D10" s="2">
        <v>275</v>
      </c>
    </row>
    <row r="11" spans="1:7" x14ac:dyDescent="0.3">
      <c r="A11" t="s">
        <v>21</v>
      </c>
      <c r="B11" s="2">
        <v>300</v>
      </c>
      <c r="C11" s="2">
        <v>450</v>
      </c>
      <c r="D11" s="2">
        <v>560</v>
      </c>
    </row>
    <row r="12" spans="1:7" x14ac:dyDescent="0.3">
      <c r="A12" t="s">
        <v>22</v>
      </c>
      <c r="B12" s="4">
        <f>BSP-BLA*CLA-BLT*CLT-BCP</f>
        <v>80</v>
      </c>
      <c r="C12" s="4">
        <f>XPSP-XPLA*CLA-XPLT*CLT-XPCP</f>
        <v>129</v>
      </c>
      <c r="D12" s="4">
        <f>VXPSP-VXPLA*CLA-VXPLT*CLT-VXPCCP</f>
        <v>152</v>
      </c>
    </row>
    <row r="14" spans="1:7" x14ac:dyDescent="0.3">
      <c r="A14" t="s">
        <v>23</v>
      </c>
    </row>
    <row r="15" spans="1:7" x14ac:dyDescent="0.3">
      <c r="B15" t="s">
        <v>15</v>
      </c>
      <c r="C15" t="s">
        <v>16</v>
      </c>
      <c r="D15" t="s">
        <v>17</v>
      </c>
    </row>
    <row r="16" spans="1:7" x14ac:dyDescent="0.3">
      <c r="A16" t="s">
        <v>24</v>
      </c>
      <c r="B16" s="10">
        <v>514.28570556640625</v>
      </c>
      <c r="C16" s="7">
        <v>1200</v>
      </c>
      <c r="D16" s="11">
        <v>28.571428298950195</v>
      </c>
    </row>
    <row r="17" spans="1:5" x14ac:dyDescent="0.3">
      <c r="B17" s="5" t="s">
        <v>25</v>
      </c>
      <c r="C17" s="5" t="s">
        <v>25</v>
      </c>
      <c r="D17" s="5" t="s">
        <v>25</v>
      </c>
    </row>
    <row r="18" spans="1:5" x14ac:dyDescent="0.3">
      <c r="A18" t="s">
        <v>26</v>
      </c>
      <c r="B18" s="3">
        <v>600</v>
      </c>
      <c r="C18" s="3">
        <v>1200</v>
      </c>
      <c r="D18" s="3">
        <v>50</v>
      </c>
    </row>
    <row r="20" spans="1:5" x14ac:dyDescent="0.3">
      <c r="A20" t="s">
        <v>27</v>
      </c>
      <c r="B20" t="s">
        <v>28</v>
      </c>
      <c r="D20" t="s">
        <v>29</v>
      </c>
    </row>
    <row r="21" spans="1:5" x14ac:dyDescent="0.3">
      <c r="A21" t="s">
        <v>30</v>
      </c>
      <c r="B21">
        <f>SUMPRODUCT(B8:D8,B16:D16)</f>
        <v>9999.9999542236328</v>
      </c>
      <c r="C21" s="6" t="s">
        <v>25</v>
      </c>
      <c r="D21" s="3">
        <v>10000</v>
      </c>
    </row>
    <row r="22" spans="1:5" x14ac:dyDescent="0.3">
      <c r="A22" t="s">
        <v>31</v>
      </c>
      <c r="B22">
        <f>SUMPRODUCT(B9:D9,B16:D16)</f>
        <v>2999.9999904632568</v>
      </c>
      <c r="C22" s="6" t="s">
        <v>25</v>
      </c>
      <c r="D22" s="3">
        <v>3000</v>
      </c>
    </row>
    <row r="24" spans="1:5" x14ac:dyDescent="0.3">
      <c r="A24" t="s">
        <v>32</v>
      </c>
      <c r="B24" t="s">
        <v>15</v>
      </c>
      <c r="C24" t="s">
        <v>33</v>
      </c>
      <c r="D24" t="s">
        <v>34</v>
      </c>
      <c r="E24" t="s">
        <v>35</v>
      </c>
    </row>
    <row r="25" spans="1:5" x14ac:dyDescent="0.3">
      <c r="B25" s="12">
        <f>BUM*BNP</f>
        <v>41142.8564453125</v>
      </c>
      <c r="C25" s="12">
        <f>XPUM*XPNP</f>
        <v>154800</v>
      </c>
      <c r="D25" s="12">
        <f>VXPUM*VXPNP</f>
        <v>4342.8571014404297</v>
      </c>
      <c r="E25" s="13">
        <f>SUMPRODUCT(B12:D12,B16:D16)</f>
        <v>200285.71354675293</v>
      </c>
    </row>
  </sheetData>
  <pageMargins left="0.7" right="0.7" top="0.75" bottom="0.75" header="0.3" footer="0.3"/>
  <pageSetup orientation="portrait" r:id="rId1"/>
  <ignoredErrors>
    <ignoredError sqref="C12 C25"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11F07-7512-4A65-A93E-CBBE1BA9B7D8}">
  <dimension ref="A1:O18"/>
  <sheetViews>
    <sheetView topLeftCell="B1" workbookViewId="0">
      <selection activeCell="E6" sqref="E6"/>
    </sheetView>
  </sheetViews>
  <sheetFormatPr defaultRowHeight="14.4" x14ac:dyDescent="0.3"/>
  <cols>
    <col min="1" max="1" width="20.109375" customWidth="1"/>
    <col min="3" max="3" width="20.6640625" bestFit="1" customWidth="1"/>
    <col min="4" max="4" width="13.5546875" bestFit="1" customWidth="1"/>
    <col min="5" max="5" width="18.33203125" bestFit="1" customWidth="1"/>
    <col min="6" max="6" width="13.77734375" bestFit="1" customWidth="1"/>
    <col min="7" max="7" width="18.33203125" bestFit="1" customWidth="1"/>
    <col min="8" max="8" width="16.44140625" bestFit="1" customWidth="1"/>
    <col min="9" max="9" width="17.21875" bestFit="1" customWidth="1"/>
    <col min="10" max="10" width="12.109375" bestFit="1" customWidth="1"/>
  </cols>
  <sheetData>
    <row r="1" spans="1:15" x14ac:dyDescent="0.3">
      <c r="A1" s="15" t="s">
        <v>36</v>
      </c>
      <c r="B1" s="15"/>
      <c r="C1" s="15"/>
      <c r="D1" s="15"/>
      <c r="E1" s="15"/>
      <c r="F1" s="15"/>
      <c r="G1" s="15"/>
      <c r="H1" s="16" t="s">
        <v>42</v>
      </c>
      <c r="I1" s="16"/>
      <c r="J1" s="16"/>
      <c r="K1" s="16"/>
      <c r="L1" s="16"/>
      <c r="M1" s="16"/>
      <c r="N1" s="16"/>
      <c r="O1" s="16"/>
    </row>
    <row r="2" spans="1:15" x14ac:dyDescent="0.3">
      <c r="B2" s="9" t="s">
        <v>37</v>
      </c>
      <c r="C2" s="9" t="s">
        <v>38</v>
      </c>
      <c r="D2" s="9" t="s">
        <v>46</v>
      </c>
      <c r="E2" s="9" t="s">
        <v>22</v>
      </c>
      <c r="F2" s="9" t="s">
        <v>41</v>
      </c>
    </row>
    <row r="3" spans="1:15" x14ac:dyDescent="0.3">
      <c r="B3" t="s">
        <v>39</v>
      </c>
      <c r="C3" t="s">
        <v>40</v>
      </c>
      <c r="D3">
        <v>500</v>
      </c>
      <c r="E3" s="8">
        <v>92</v>
      </c>
      <c r="F3">
        <v>198571</v>
      </c>
    </row>
    <row r="4" spans="1:15" x14ac:dyDescent="0.3">
      <c r="B4" t="s">
        <v>39</v>
      </c>
      <c r="C4" t="s">
        <v>40</v>
      </c>
      <c r="D4">
        <v>510</v>
      </c>
      <c r="E4">
        <v>102</v>
      </c>
      <c r="F4">
        <v>198857</v>
      </c>
    </row>
    <row r="5" spans="1:15" x14ac:dyDescent="0.3">
      <c r="B5" t="s">
        <v>39</v>
      </c>
      <c r="C5" t="s">
        <v>40</v>
      </c>
      <c r="D5">
        <v>520</v>
      </c>
      <c r="E5">
        <v>112</v>
      </c>
      <c r="F5">
        <v>199143</v>
      </c>
    </row>
    <row r="6" spans="1:15" x14ac:dyDescent="0.3">
      <c r="B6" t="s">
        <v>39</v>
      </c>
      <c r="C6" t="s">
        <v>40</v>
      </c>
      <c r="D6">
        <v>530</v>
      </c>
      <c r="E6">
        <v>122</v>
      </c>
      <c r="F6">
        <v>199429</v>
      </c>
    </row>
    <row r="7" spans="1:15" x14ac:dyDescent="0.3">
      <c r="B7" t="s">
        <v>39</v>
      </c>
      <c r="C7" t="s">
        <v>40</v>
      </c>
      <c r="D7">
        <v>540</v>
      </c>
      <c r="E7">
        <v>132</v>
      </c>
      <c r="F7">
        <v>199714</v>
      </c>
    </row>
    <row r="8" spans="1:15" x14ac:dyDescent="0.3">
      <c r="B8" t="s">
        <v>39</v>
      </c>
      <c r="C8" t="s">
        <v>40</v>
      </c>
      <c r="D8">
        <v>550</v>
      </c>
      <c r="E8">
        <v>142</v>
      </c>
      <c r="F8">
        <v>200000</v>
      </c>
    </row>
    <row r="9" spans="1:15" x14ac:dyDescent="0.3">
      <c r="B9" t="s">
        <v>39</v>
      </c>
      <c r="C9" t="s">
        <v>40</v>
      </c>
      <c r="D9">
        <v>560</v>
      </c>
      <c r="E9">
        <v>152</v>
      </c>
      <c r="F9">
        <v>200286</v>
      </c>
    </row>
    <row r="10" spans="1:15" x14ac:dyDescent="0.3">
      <c r="B10" t="s">
        <v>39</v>
      </c>
      <c r="C10" t="s">
        <v>40</v>
      </c>
      <c r="D10">
        <v>570</v>
      </c>
      <c r="E10">
        <v>162</v>
      </c>
      <c r="F10">
        <v>200571</v>
      </c>
    </row>
    <row r="11" spans="1:15" x14ac:dyDescent="0.3">
      <c r="B11" t="s">
        <v>39</v>
      </c>
      <c r="C11" t="s">
        <v>40</v>
      </c>
      <c r="D11">
        <v>580</v>
      </c>
      <c r="E11">
        <v>172</v>
      </c>
      <c r="F11">
        <v>200857</v>
      </c>
    </row>
    <row r="12" spans="1:15" x14ac:dyDescent="0.3">
      <c r="B12" t="s">
        <v>39</v>
      </c>
      <c r="C12" t="s">
        <v>40</v>
      </c>
      <c r="D12">
        <v>590</v>
      </c>
      <c r="E12">
        <v>182</v>
      </c>
      <c r="F12">
        <v>201143</v>
      </c>
    </row>
    <row r="13" spans="1:15" x14ac:dyDescent="0.3">
      <c r="B13" t="s">
        <v>39</v>
      </c>
      <c r="C13" t="s">
        <v>40</v>
      </c>
      <c r="D13">
        <v>600</v>
      </c>
      <c r="E13">
        <v>192</v>
      </c>
      <c r="F13">
        <v>201429</v>
      </c>
    </row>
    <row r="14" spans="1:15" x14ac:dyDescent="0.3">
      <c r="B14" t="s">
        <v>39</v>
      </c>
      <c r="C14" t="s">
        <v>40</v>
      </c>
      <c r="D14">
        <v>610</v>
      </c>
      <c r="E14">
        <v>202</v>
      </c>
      <c r="F14">
        <v>201714</v>
      </c>
    </row>
    <row r="15" spans="1:15" x14ac:dyDescent="0.3">
      <c r="B15" t="s">
        <v>39</v>
      </c>
      <c r="C15" t="s">
        <v>40</v>
      </c>
      <c r="D15">
        <v>620</v>
      </c>
      <c r="E15">
        <v>212</v>
      </c>
      <c r="F15">
        <v>202000</v>
      </c>
    </row>
    <row r="16" spans="1:15" x14ac:dyDescent="0.3">
      <c r="B16" t="s">
        <v>39</v>
      </c>
      <c r="C16" t="s">
        <v>40</v>
      </c>
      <c r="D16">
        <v>630</v>
      </c>
      <c r="E16">
        <v>222</v>
      </c>
      <c r="F16">
        <v>202286</v>
      </c>
    </row>
    <row r="17" spans="2:6" x14ac:dyDescent="0.3">
      <c r="B17" t="s">
        <v>39</v>
      </c>
      <c r="C17" t="s">
        <v>40</v>
      </c>
      <c r="D17">
        <v>640</v>
      </c>
      <c r="E17">
        <v>232</v>
      </c>
      <c r="F17">
        <v>202571</v>
      </c>
    </row>
    <row r="18" spans="2:6" x14ac:dyDescent="0.3">
      <c r="B18" t="s">
        <v>39</v>
      </c>
      <c r="C18" t="s">
        <v>40</v>
      </c>
      <c r="D18">
        <v>650</v>
      </c>
      <c r="E18">
        <v>242</v>
      </c>
      <c r="F18">
        <v>202857</v>
      </c>
    </row>
  </sheetData>
  <mergeCells count="2">
    <mergeCell ref="A1:G1"/>
    <mergeCell ref="H1:O1"/>
  </mergeCells>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C3756-341A-409D-A3B2-981D2FC9A952}">
  <dimension ref="A1:B15"/>
  <sheetViews>
    <sheetView workbookViewId="0"/>
  </sheetViews>
  <sheetFormatPr defaultRowHeight="14.4" x14ac:dyDescent="0.3"/>
  <sheetData>
    <row r="1" spans="1:2" x14ac:dyDescent="0.3">
      <c r="A1">
        <v>1</v>
      </c>
    </row>
    <row r="2" spans="1:2" x14ac:dyDescent="0.3">
      <c r="A2" t="s">
        <v>43</v>
      </c>
    </row>
    <row r="3" spans="1:2" x14ac:dyDescent="0.3">
      <c r="A3">
        <v>1</v>
      </c>
    </row>
    <row r="4" spans="1:2" x14ac:dyDescent="0.3">
      <c r="A4">
        <v>500</v>
      </c>
    </row>
    <row r="5" spans="1:2" x14ac:dyDescent="0.3">
      <c r="A5">
        <v>650</v>
      </c>
    </row>
    <row r="6" spans="1:2" x14ac:dyDescent="0.3">
      <c r="A6">
        <v>10</v>
      </c>
    </row>
    <row r="8" spans="1:2" x14ac:dyDescent="0.3">
      <c r="A8" s="14"/>
      <c r="B8" s="14"/>
    </row>
    <row r="9" spans="1:2" x14ac:dyDescent="0.3">
      <c r="A9" t="s">
        <v>44</v>
      </c>
    </row>
    <row r="10" spans="1:2" x14ac:dyDescent="0.3">
      <c r="A10" t="s">
        <v>45</v>
      </c>
    </row>
    <row r="15" spans="1:2" x14ac:dyDescent="0.3">
      <c r="B15" s="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28</vt:i4>
      </vt:variant>
    </vt:vector>
  </HeadingPairs>
  <TitlesOfParts>
    <vt:vector size="30" baseType="lpstr">
      <vt:lpstr>Optimization Model</vt:lpstr>
      <vt:lpstr>Analysis</vt:lpstr>
      <vt:lpstr>BCP</vt:lpstr>
      <vt:lpstr>BLA</vt:lpstr>
      <vt:lpstr>BLT</vt:lpstr>
      <vt:lpstr>BMS</vt:lpstr>
      <vt:lpstr>BNP</vt:lpstr>
      <vt:lpstr>BSP</vt:lpstr>
      <vt:lpstr>BUM</vt:lpstr>
      <vt:lpstr>CLA</vt:lpstr>
      <vt:lpstr>CLT</vt:lpstr>
      <vt:lpstr>HAVALA</vt:lpstr>
      <vt:lpstr>HAVALT</vt:lpstr>
      <vt:lpstr>HUSEDLA</vt:lpstr>
      <vt:lpstr>HUSEDLT</vt:lpstr>
      <vt:lpstr>VXPCCP</vt:lpstr>
      <vt:lpstr>VXPCP</vt:lpstr>
      <vt:lpstr>VXPLA</vt:lpstr>
      <vt:lpstr>VXPLT</vt:lpstr>
      <vt:lpstr>VXPMS</vt:lpstr>
      <vt:lpstr>VXPNP</vt:lpstr>
      <vt:lpstr>VXPSP</vt:lpstr>
      <vt:lpstr>VXPUM</vt:lpstr>
      <vt:lpstr>XPCP</vt:lpstr>
      <vt:lpstr>XPLA</vt:lpstr>
      <vt:lpstr>XPLT</vt:lpstr>
      <vt:lpstr>XPMS</vt:lpstr>
      <vt:lpstr>XPNP</vt:lpstr>
      <vt:lpstr>XPSP</vt:lpstr>
      <vt:lpstr>XPUM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Colepink3</dc:creator>
  <cp:lastModifiedBy>Colepink3</cp:lastModifiedBy>
  <cp:lastPrinted>2019-09-28T00:07:30Z</cp:lastPrinted>
  <dcterms:created xsi:type="dcterms:W3CDTF">2019-09-28T00:07:00Z</dcterms:created>
  <dcterms:modified xsi:type="dcterms:W3CDTF">2020-03-13T15:05:50Z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6da39d57-74ea-4b5a-a1f8-93dd546a1093</vt:lpwstr>
  </property>
</Properties>
</file>