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.mohammed\Downloads\codebasic_excel_practise\"/>
    </mc:Choice>
  </mc:AlternateContent>
  <xr:revisionPtr revIDLastSave="0" documentId="13_ncr:1_{D8305616-7DDA-4CBC-BAFB-509CF1DF6E95}" xr6:coauthVersionLast="47" xr6:coauthVersionMax="47" xr10:uidLastSave="{00000000-0000-0000-0000-000000000000}"/>
  <bookViews>
    <workbookView xWindow="-108" yWindow="-108" windowWidth="23256" windowHeight="12456" xr2:uid="{5ACE7B61-7F04-4AD3-98AC-B004D3362F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N39" i="1"/>
  <c r="B39" i="1"/>
  <c r="C36" i="1"/>
  <c r="D36" i="1"/>
  <c r="E36" i="1"/>
  <c r="F36" i="1"/>
  <c r="G36" i="1"/>
  <c r="H36" i="1"/>
  <c r="I36" i="1"/>
  <c r="J36" i="1"/>
  <c r="K36" i="1"/>
  <c r="L36" i="1"/>
  <c r="M36" i="1"/>
  <c r="N36" i="1"/>
  <c r="B36" i="1"/>
  <c r="N6" i="1"/>
  <c r="N7" i="1"/>
  <c r="N8" i="1"/>
  <c r="C9" i="1"/>
  <c r="D9" i="1"/>
  <c r="E9" i="1"/>
  <c r="F9" i="1"/>
  <c r="G9" i="1"/>
  <c r="H9" i="1"/>
  <c r="I9" i="1"/>
  <c r="J9" i="1"/>
  <c r="K9" i="1"/>
  <c r="L9" i="1"/>
  <c r="M9" i="1"/>
  <c r="N9" i="1"/>
  <c r="B9" i="1"/>
</calcChain>
</file>

<file path=xl/sharedStrings.xml><?xml version="1.0" encoding="utf-8"?>
<sst xmlns="http://schemas.openxmlformats.org/spreadsheetml/2006/main" count="61" uniqueCount="46">
  <si>
    <t>Personal Income, Expense Tracker</t>
  </si>
  <si>
    <t>Income</t>
  </si>
  <si>
    <t>Item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</si>
  <si>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</si>
  <si>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</si>
  <si>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</si>
  <si>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</si>
  <si>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</si>
  <si>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</si>
  <si>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</si>
  <si>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</si>
  <si>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</si>
  <si>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</si>
  <si>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</si>
  <si>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</si>
  <si>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Year To Date</t>
  </si>
  <si>
    <t>Salary</t>
  </si>
  <si>
    <t>Rental Income</t>
  </si>
  <si>
    <t>Freelancing</t>
  </si>
  <si>
    <t>Total</t>
  </si>
  <si>
    <t>Expenses</t>
  </si>
  <si>
    <t>Housing</t>
  </si>
  <si>
    <t>Rent</t>
  </si>
  <si>
    <t>Electricty</t>
  </si>
  <si>
    <t>Phone/Internet</t>
  </si>
  <si>
    <t>Gas</t>
  </si>
  <si>
    <t>Maid</t>
  </si>
  <si>
    <t>Maintenance</t>
  </si>
  <si>
    <t>Food</t>
  </si>
  <si>
    <t>Groceries</t>
  </si>
  <si>
    <t>FMB</t>
  </si>
  <si>
    <t>Meat/chicken</t>
  </si>
  <si>
    <t>Fruits</t>
  </si>
  <si>
    <t>Dining</t>
  </si>
  <si>
    <t>Transportation</t>
  </si>
  <si>
    <t>Fuel Expense</t>
  </si>
  <si>
    <t>Vehicle Maintenance</t>
  </si>
  <si>
    <t>Ruquiyah</t>
  </si>
  <si>
    <t>Pampers</t>
  </si>
  <si>
    <t>Clothes</t>
  </si>
  <si>
    <t>Shopping</t>
  </si>
  <si>
    <t>Mustafa Clothes</t>
  </si>
  <si>
    <t>Amat Clothes</t>
  </si>
  <si>
    <t>Household &amp; Décor</t>
  </si>
  <si>
    <t>Savings/Deficit</t>
  </si>
  <si>
    <t>Monthly Savings Target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</si>
</sst>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0" borderId="0" xfId="0" applyFont="1" applyFill="1" applyAlignme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A48AB7-B0CE-47A0-A900-FFD954C5A774}" name="Income" displayName="Income" ref="A5:N9" totalsRowCount="1">
  <autoFilter ref="A5:N8" xr:uid="{E7A48AB7-B0CE-47A0-A900-FFD954C5A774}"/>
  <tableColumns count="14">
    <tableColumn id="1" xr3:uid="{3E9D45B0-F8F6-463F-A78A-9E3BE92B12BB}" name="Item" totalsRowLabel="Total"/>
    <tableColumn id="2" xr3:uid="{D30960E9-77D5-4977-9733-6CBA77474382}" name="Jan" totalsRowFunction="sum"/>
    <tableColumn id="3" xr3:uid="{86DF21F6-EC9E-4F6E-8CB5-A52277D27A95}" name="Feb" totalsRowFunction="sum"/>
    <tableColumn id="4" xr3:uid="{BDD3D263-9B84-4341-8ED6-F134008D381F}" name="March" totalsRowFunction="sum"/>
    <tableColumn id="5" xr3:uid="{974DBADA-328E-4FFC-8039-7185A9E6D3BE}" name="April" totalsRowFunction="sum"/>
    <tableColumn id="6" xr3:uid="{A4383777-62A9-437E-999E-40CB2EEDAA2D}" name="May" totalsRowFunction="sum"/>
    <tableColumn id="7" xr3:uid="{88BF9517-54B6-48D3-B502-E01B62CCA7F3}" name="June" totalsRowFunction="sum"/>
    <tableColumn id="8" xr3:uid="{1EF19145-942C-4AF2-BB34-3390AB8BF12C}" name="July" totalsRowFunction="sum"/>
    <tableColumn id="9" xr3:uid="{4CE00466-307D-4929-B274-3381DE3DA2FB}" name="Aug" totalsRowFunction="sum"/>
    <tableColumn id="10" xr3:uid="{A85ABEB4-0BAD-416A-A907-EDB05E2E9D26}" name="Sept" totalsRowFunction="sum"/>
    <tableColumn id="11" xr3:uid="{0EA953F8-8DE4-4BDD-B34D-614DBB4F2A01}" name="Oct" totalsRowFunction="sum"/>
    <tableColumn id="12" xr3:uid="{CD561C8A-3186-45FB-AFAD-6180A18B2433}" name="Nov" totalsRowFunction="sum"/>
    <tableColumn id="13" xr3:uid="{881DDE57-0FB3-4302-A0C8-92ABE227FDAA}" name="Dec" totalsRowFunction="sum"/>
    <tableColumn id="14" xr3:uid="{540AC66E-DB57-480D-8660-07F989EAF510}" name="Year To Date" totalsRowFunction="sum" dataDxfId="3">
      <calculatedColumnFormula>SUM(Income[[#This Row],[Jan]:[Dec]])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6FEE8-A5EA-4015-81A3-FD3151A3AAA8}" name="Expenses" displayName="Expenses" ref="A12:N36" totalsRowCount="1" headerRowDxfId="0" headerRowBorderDxfId="1" tableBorderDxfId="2">
  <autoFilter ref="A12:N35" xr:uid="{9C06FEE8-A5EA-4015-81A3-FD3151A3AAA8}"/>
  <tableColumns count="14">
    <tableColumn id="1" xr3:uid="{040200BB-22B4-40E6-BA44-9519C7AD406B}" name="Item" totalsRowLabel="Total"/>
    <tableColumn id="2" xr3:uid="{275519EF-1551-4FA2-BCAE-14E592E509A6}" name="Jan" totalsRowFunction="sum"/>
    <tableColumn id="3" xr3:uid="{83A98962-BDD5-4C6A-BA28-930749E1368C}" name="Feb" totalsRowFunction="sum"/>
    <tableColumn id="4" xr3:uid="{AC07ADB3-F669-47C1-9F8A-BB8CF0C77239}" name="March" totalsRowFunction="sum"/>
    <tableColumn id="5" xr3:uid="{0188FDE4-50F2-4102-9EA0-A503E77ABA6C}" name="April" totalsRowFunction="sum"/>
    <tableColumn id="6" xr3:uid="{199B590B-20C6-41A6-A0A5-D4845D9AD368}" name="May" totalsRowFunction="sum"/>
    <tableColumn id="7" xr3:uid="{ECFB1B3D-D13F-406C-978F-60F5BC7F78B5}" name="June" totalsRowFunction="sum"/>
    <tableColumn id="8" xr3:uid="{A2A4FC0A-8632-42AA-BFC1-10C353DF3A92}" name="July" totalsRowFunction="sum"/>
    <tableColumn id="9" xr3:uid="{12B48FA5-7F65-4842-B5E3-D59E2AD1763A}" name="Aug" totalsRowFunction="sum"/>
    <tableColumn id="10" xr3:uid="{FA4A8220-6797-4A47-BDCA-85923A3A3048}" name="Sept" totalsRowFunction="sum"/>
    <tableColumn id="11" xr3:uid="{0BC60D15-BE70-41DE-A616-37579F370AE6}" name="Oct" totalsRowFunction="sum"/>
    <tableColumn id="12" xr3:uid="{B0FF2D5A-EC6B-4E05-80AB-927E82462585}" name="Nov" totalsRowFunction="sum"/>
    <tableColumn id="13" xr3:uid="{7E44A934-0CBE-4BA5-9954-29EB38C03D66}" name="Dec" totalsRowFunction="sum"/>
    <tableColumn id="14" xr3:uid="{9D28EFE8-6734-4ED5-8140-EC6FEE1D0623}" name="Year To Dat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360D-77C8-473F-A1BD-37916D0A343D}">
  <dimension ref="A1:S39"/>
  <sheetViews>
    <sheetView tabSelected="1" workbookViewId="0">
      <selection activeCell="S7" sqref="S7"/>
    </sheetView>
  </sheetViews>
  <sheetFormatPr defaultRowHeight="22.8" customHeight="1" x14ac:dyDescent="0.3"/>
  <cols>
    <col min="1" max="1" width="22.21875" customWidth="1"/>
    <col min="2" max="2" width="11.77734375" customWidth="1"/>
    <col min="14" max="14" width="13.44140625" customWidth="1"/>
  </cols>
  <sheetData>
    <row r="1" spans="1:19" ht="22.8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0"/>
      <c r="R1" s="10"/>
      <c r="S1" s="10"/>
    </row>
    <row r="2" spans="1:19" ht="22.8" customHeight="1" x14ac:dyDescent="0.3">
      <c r="A2" s="2" t="s">
        <v>45</v>
      </c>
      <c r="B2" s="2"/>
      <c r="C2" s="2"/>
      <c r="D2" s="2"/>
      <c r="E2" s="2"/>
    </row>
    <row r="3" spans="1:19" ht="22.8" customHeight="1" x14ac:dyDescent="0.3">
      <c r="A3" s="1"/>
      <c r="B3" s="1"/>
      <c r="C3" s="1"/>
      <c r="D3" s="1"/>
      <c r="E3" s="1"/>
    </row>
    <row r="4" spans="1:19" ht="22.8" customHeight="1" x14ac:dyDescent="0.4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9" ht="22.8" customHeight="1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1:19" ht="22.8" customHeight="1" x14ac:dyDescent="0.3">
      <c r="A6" t="s">
        <v>16</v>
      </c>
      <c r="B6">
        <v>189000</v>
      </c>
      <c r="C6">
        <v>250000</v>
      </c>
      <c r="D6">
        <v>282000</v>
      </c>
      <c r="E6">
        <v>209000</v>
      </c>
      <c r="N6">
        <f>SUM(Income[[#This Row],[Jan]:[Dec]])</f>
        <v>930000</v>
      </c>
    </row>
    <row r="7" spans="1:19" ht="22.8" customHeight="1" x14ac:dyDescent="0.3">
      <c r="A7" t="s">
        <v>17</v>
      </c>
      <c r="N7">
        <f>SUM(Income[[#This Row],[Jan]:[Dec]])</f>
        <v>0</v>
      </c>
    </row>
    <row r="8" spans="1:19" ht="22.8" customHeight="1" x14ac:dyDescent="0.3">
      <c r="A8" t="s">
        <v>18</v>
      </c>
      <c r="N8">
        <f>SUM(Income[[#This Row],[Jan]:[Dec]])</f>
        <v>0</v>
      </c>
    </row>
    <row r="9" spans="1:19" ht="22.8" customHeight="1" x14ac:dyDescent="0.3">
      <c r="A9" t="s">
        <v>19</v>
      </c>
      <c r="B9">
        <f>SUBTOTAL(109,Income[Jan])</f>
        <v>189000</v>
      </c>
      <c r="C9">
        <f>SUBTOTAL(109,Income[Feb])</f>
        <v>250000</v>
      </c>
      <c r="D9">
        <f>SUBTOTAL(109,Income[March])</f>
        <v>282000</v>
      </c>
      <c r="E9">
        <f>SUBTOTAL(109,Income[April])</f>
        <v>209000</v>
      </c>
      <c r="F9">
        <f>SUBTOTAL(109,Income[May])</f>
        <v>0</v>
      </c>
      <c r="G9">
        <f>SUBTOTAL(109,Income[June])</f>
        <v>0</v>
      </c>
      <c r="H9">
        <f>SUBTOTAL(109,Income[July])</f>
        <v>0</v>
      </c>
      <c r="I9">
        <f>SUBTOTAL(109,Income[Aug])</f>
        <v>0</v>
      </c>
      <c r="J9">
        <f>SUBTOTAL(109,Income[Sept])</f>
        <v>0</v>
      </c>
      <c r="K9">
        <f>SUBTOTAL(109,Income[Oct])</f>
        <v>0</v>
      </c>
      <c r="L9">
        <f>SUBTOTAL(109,Income[Nov])</f>
        <v>0</v>
      </c>
      <c r="M9">
        <f>SUBTOTAL(109,Income[Dec])</f>
        <v>0</v>
      </c>
      <c r="N9">
        <f>SUBTOTAL(109,Income[Year To Date])</f>
        <v>930000</v>
      </c>
    </row>
    <row r="11" spans="1:19" ht="22.8" customHeight="1" x14ac:dyDescent="0.3">
      <c r="A11" s="2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2.8" customHeight="1" x14ac:dyDescent="0.3">
      <c r="A12" s="7" t="s">
        <v>2</v>
      </c>
      <c r="B12" s="8" t="s">
        <v>3</v>
      </c>
      <c r="C12" s="8" t="s">
        <v>4</v>
      </c>
      <c r="D12" s="8" t="s">
        <v>5</v>
      </c>
      <c r="E12" s="8" t="s">
        <v>6</v>
      </c>
      <c r="F12" s="8" t="s">
        <v>7</v>
      </c>
      <c r="G12" s="8" t="s">
        <v>8</v>
      </c>
      <c r="H12" s="8" t="s">
        <v>9</v>
      </c>
      <c r="I12" s="8" t="s">
        <v>10</v>
      </c>
      <c r="J12" s="8" t="s">
        <v>11</v>
      </c>
      <c r="K12" s="8" t="s">
        <v>12</v>
      </c>
      <c r="L12" s="8" t="s">
        <v>13</v>
      </c>
      <c r="M12" s="8" t="s">
        <v>14</v>
      </c>
      <c r="N12" s="9" t="s">
        <v>15</v>
      </c>
    </row>
    <row r="13" spans="1:19" ht="22.8" customHeight="1" x14ac:dyDescent="0.3">
      <c r="A13" s="5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9" ht="22.8" customHeight="1" x14ac:dyDescent="0.3">
      <c r="A14" t="s">
        <v>22</v>
      </c>
      <c r="B14">
        <v>23000</v>
      </c>
    </row>
    <row r="15" spans="1:19" ht="22.8" customHeight="1" x14ac:dyDescent="0.3">
      <c r="A15" t="s">
        <v>24</v>
      </c>
      <c r="B15">
        <v>5500</v>
      </c>
    </row>
    <row r="16" spans="1:19" ht="22.8" customHeight="1" x14ac:dyDescent="0.3">
      <c r="A16" t="s">
        <v>23</v>
      </c>
    </row>
    <row r="17" spans="1:14" ht="22.8" customHeight="1" x14ac:dyDescent="0.3">
      <c r="A17" t="s">
        <v>25</v>
      </c>
    </row>
    <row r="18" spans="1:14" ht="22.8" customHeight="1" x14ac:dyDescent="0.3">
      <c r="A18" t="s">
        <v>26</v>
      </c>
    </row>
    <row r="19" spans="1:14" ht="22.8" customHeight="1" x14ac:dyDescent="0.3">
      <c r="A19" t="s">
        <v>27</v>
      </c>
    </row>
    <row r="20" spans="1:14" ht="22.8" customHeight="1" x14ac:dyDescent="0.3">
      <c r="A20" s="6" t="s">
        <v>28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22.8" customHeight="1" x14ac:dyDescent="0.3">
      <c r="A21" t="s">
        <v>29</v>
      </c>
    </row>
    <row r="22" spans="1:14" ht="22.8" customHeight="1" x14ac:dyDescent="0.3">
      <c r="A22" t="s">
        <v>30</v>
      </c>
    </row>
    <row r="23" spans="1:14" ht="22.8" customHeight="1" x14ac:dyDescent="0.3">
      <c r="A23" t="s">
        <v>31</v>
      </c>
    </row>
    <row r="24" spans="1:14" ht="22.8" customHeight="1" x14ac:dyDescent="0.3">
      <c r="A24" t="s">
        <v>32</v>
      </c>
    </row>
    <row r="25" spans="1:14" ht="22.8" customHeight="1" x14ac:dyDescent="0.3">
      <c r="A25" t="s">
        <v>33</v>
      </c>
    </row>
    <row r="26" spans="1:14" ht="22.8" customHeight="1" x14ac:dyDescent="0.3">
      <c r="A26" s="6" t="s">
        <v>34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22.8" customHeight="1" x14ac:dyDescent="0.3">
      <c r="A27" t="s">
        <v>35</v>
      </c>
    </row>
    <row r="28" spans="1:14" ht="22.8" customHeight="1" x14ac:dyDescent="0.3">
      <c r="A28" t="s">
        <v>36</v>
      </c>
    </row>
    <row r="29" spans="1:14" ht="22.8" customHeight="1" x14ac:dyDescent="0.3">
      <c r="A29" s="6" t="s">
        <v>37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22.8" customHeight="1" x14ac:dyDescent="0.3">
      <c r="A30" t="s">
        <v>38</v>
      </c>
    </row>
    <row r="31" spans="1:14" ht="22.8" customHeight="1" x14ac:dyDescent="0.3">
      <c r="A31" t="s">
        <v>39</v>
      </c>
    </row>
    <row r="32" spans="1:14" ht="22.8" customHeight="1" x14ac:dyDescent="0.3">
      <c r="A32" s="6" t="s">
        <v>40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22.8" customHeight="1" x14ac:dyDescent="0.3">
      <c r="A33" t="s">
        <v>41</v>
      </c>
    </row>
    <row r="34" spans="1:14" ht="22.8" customHeight="1" x14ac:dyDescent="0.3">
      <c r="A34" t="s">
        <v>42</v>
      </c>
    </row>
    <row r="35" spans="1:14" ht="22.8" customHeight="1" x14ac:dyDescent="0.3">
      <c r="A35" t="s">
        <v>43</v>
      </c>
    </row>
    <row r="36" spans="1:14" ht="22.8" customHeight="1" x14ac:dyDescent="0.3">
      <c r="A36" t="s">
        <v>19</v>
      </c>
      <c r="B36">
        <f>SUBTOTAL(109,Expenses[Jan])</f>
        <v>28500</v>
      </c>
      <c r="C36">
        <f>SUBTOTAL(109,Expenses[Feb])</f>
        <v>0</v>
      </c>
      <c r="D36">
        <f>SUBTOTAL(109,Expenses[March])</f>
        <v>0</v>
      </c>
      <c r="E36">
        <f>SUBTOTAL(109,Expenses[April])</f>
        <v>0</v>
      </c>
      <c r="F36">
        <f>SUBTOTAL(109,Expenses[May])</f>
        <v>0</v>
      </c>
      <c r="G36">
        <f>SUBTOTAL(109,Expenses[June])</f>
        <v>0</v>
      </c>
      <c r="H36">
        <f>SUBTOTAL(109,Expenses[July])</f>
        <v>0</v>
      </c>
      <c r="I36">
        <f>SUBTOTAL(109,Expenses[Aug])</f>
        <v>0</v>
      </c>
      <c r="J36">
        <f>SUBTOTAL(109,Expenses[Sept])</f>
        <v>0</v>
      </c>
      <c r="K36">
        <f>SUBTOTAL(109,Expenses[Oct])</f>
        <v>0</v>
      </c>
      <c r="L36">
        <f>SUBTOTAL(109,Expenses[Nov])</f>
        <v>0</v>
      </c>
      <c r="M36">
        <f>SUBTOTAL(109,Expenses[Dec])</f>
        <v>0</v>
      </c>
      <c r="N36">
        <f>SUBTOTAL(109,Expenses[Year To Date])</f>
        <v>0</v>
      </c>
    </row>
    <row r="39" spans="1:14" ht="22.8" customHeight="1" x14ac:dyDescent="0.3">
      <c r="A39" t="s">
        <v>44</v>
      </c>
      <c r="B39">
        <f>(Income[[#Totals],[Jan]]-Expenses[[#Totals],[Jan]])</f>
        <v>160500</v>
      </c>
      <c r="C39">
        <f>(Income[[#Totals],[Feb]]-Expenses[[#Totals],[Feb]])</f>
        <v>250000</v>
      </c>
      <c r="D39">
        <f>(Income[[#Totals],[March]]-Expenses[[#Totals],[March]])</f>
        <v>282000</v>
      </c>
      <c r="E39">
        <f>(Income[[#Totals],[April]]-Expenses[[#Totals],[April]])</f>
        <v>209000</v>
      </c>
      <c r="F39">
        <f>(Income[[#Totals],[May]]-Expenses[[#Totals],[May]])</f>
        <v>0</v>
      </c>
      <c r="G39">
        <f>(Income[[#Totals],[June]]-Expenses[[#Totals],[June]])</f>
        <v>0</v>
      </c>
      <c r="H39">
        <f>(Income[[#Totals],[July]]-Expenses[[#Totals],[July]])</f>
        <v>0</v>
      </c>
      <c r="I39">
        <f>(Income[[#Totals],[Aug]]-Expenses[[#Totals],[Aug]])</f>
        <v>0</v>
      </c>
      <c r="J39">
        <f>(Income[[#Totals],[Sept]]-Expenses[[#Totals],[Sept]])</f>
        <v>0</v>
      </c>
      <c r="K39">
        <f>(Income[[#Totals],[Oct]]-Expenses[[#Totals],[Oct]])</f>
        <v>0</v>
      </c>
      <c r="L39">
        <f>(Income[[#Totals],[Nov]]-Expenses[[#Totals],[Nov]])</f>
        <v>0</v>
      </c>
      <c r="M39">
        <f>(Income[[#Totals],[Dec]]-Expenses[[#Totals],[Dec]])</f>
        <v>0</v>
      </c>
      <c r="N39">
        <f>(Income[[#Totals],[Year To Date]]-Expenses[[#Totals],[Year To Date]])</f>
        <v>930000</v>
      </c>
    </row>
  </sheetData>
  <mergeCells count="4">
    <mergeCell ref="A1:P1"/>
    <mergeCell ref="A4:P4"/>
    <mergeCell ref="A2:E2"/>
    <mergeCell ref="A11:S1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Mohammed</dc:creator>
  <cp:lastModifiedBy>Mustafa Mohammed</cp:lastModifiedBy>
  <dcterms:created xsi:type="dcterms:W3CDTF">2023-05-20T01:06:42Z</dcterms:created>
  <dcterms:modified xsi:type="dcterms:W3CDTF">2023-05-20T10:47:39Z</dcterms:modified>
</cp:coreProperties>
</file>