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flow" sheetId="2" r:id="rId1"/>
    <sheet name="stock" sheetId="3" r:id="rId2"/>
  </sheets>
  <calcPr calcId="144525"/>
</workbook>
</file>

<file path=xl/sharedStrings.xml><?xml version="1.0" encoding="utf-8"?>
<sst xmlns="http://schemas.openxmlformats.org/spreadsheetml/2006/main" count="109" uniqueCount="39">
  <si>
    <t>Company</t>
  </si>
  <si>
    <t>Account</t>
  </si>
  <si>
    <t>Unit</t>
  </si>
  <si>
    <t>2022/4-6</t>
  </si>
  <si>
    <t>2022/7-9</t>
  </si>
  <si>
    <t>2022/10-12</t>
  </si>
  <si>
    <t>2023/1-3</t>
  </si>
  <si>
    <t>2023/4-6</t>
  </si>
  <si>
    <t>2023/7-9</t>
  </si>
  <si>
    <t>2023/10-12</t>
  </si>
  <si>
    <t>2024/1-3</t>
  </si>
  <si>
    <t>KDDI</t>
  </si>
  <si>
    <t>Operating revenue</t>
  </si>
  <si>
    <t>Millions</t>
  </si>
  <si>
    <t>Gross profit</t>
  </si>
  <si>
    <t>SG&amp;A</t>
  </si>
  <si>
    <t>Operating income</t>
  </si>
  <si>
    <t>Profit before income tax</t>
  </si>
  <si>
    <t>operating cash flow</t>
  </si>
  <si>
    <t>investing cash flow</t>
  </si>
  <si>
    <t>Free cash flow</t>
  </si>
  <si>
    <t>financing cash flow</t>
  </si>
  <si>
    <t>Softbank</t>
  </si>
  <si>
    <t>Billions</t>
  </si>
  <si>
    <t>Effect of securitization of installment sales receivables</t>
  </si>
  <si>
    <t>Adjusted free cash flow</t>
  </si>
  <si>
    <t>Capital expenditures</t>
  </si>
  <si>
    <t>2023/3/31</t>
  </si>
  <si>
    <t>2023/6/30</t>
  </si>
  <si>
    <t>2023/9/30</t>
  </si>
  <si>
    <t>2023/12/31</t>
  </si>
  <si>
    <t>2024/3/31</t>
  </si>
  <si>
    <t>Total assets</t>
  </si>
  <si>
    <t>Total liabilities</t>
  </si>
  <si>
    <t>Total equity</t>
  </si>
  <si>
    <t>Non-current assets</t>
  </si>
  <si>
    <t>Current assets</t>
  </si>
  <si>
    <t>Non-current liabilities</t>
  </si>
  <si>
    <t>Current liabilities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</si>
</sst>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K20" sqref="K20"/>
    </sheetView>
  </sheetViews>
  <sheetFormatPr defaultColWidth="9" defaultRowHeight="13.5"/>
  <cols>
    <col min="2" max="2" width="17.875" customWidth="1"/>
    <col min="3" max="3" width="7.125" customWidth="1"/>
    <col min="4" max="4" width="10.125"/>
    <col min="5" max="5" width="9.125"/>
    <col min="6" max="6" width="11.5" customWidth="1"/>
    <col min="7" max="8" width="10.125"/>
    <col min="9" max="9" width="9.375" customWidth="1"/>
    <col min="10" max="10" width="11.5" customWidth="1"/>
    <col min="11" max="11" width="9.375" customWidth="1"/>
  </cols>
  <sheetData>
    <row r="1" spans="1:11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0">
      <c r="A2" t="s">
        <v>11</v>
      </c>
      <c r="B2" t="s">
        <v>12</v>
      </c>
      <c r="C2" t="s">
        <v>13</v>
      </c>
      <c r="D2" s="1">
        <v>1351676</v>
      </c>
      <c r="E2" s="1">
        <v>1389159</v>
      </c>
      <c r="F2" s="1">
        <v>1442057</v>
      </c>
      <c r="G2" s="1">
        <f>5671762-SUM(D2:F2)</f>
        <v>1488870</v>
      </c>
      <c r="H2" s="1">
        <v>1332576</v>
      </c>
      <c r="I2" s="1">
        <v>1446392</v>
      </c>
      <c r="J2" s="1">
        <v>1486564</v>
      </c>
    </row>
    <row r="3" spans="1:10">
      <c r="A3" t="s">
        <v>11</v>
      </c>
      <c r="B3" t="s">
        <v>14</v>
      </c>
      <c r="C3" t="s">
        <v>13</v>
      </c>
      <c r="D3" s="1">
        <v>628141</v>
      </c>
      <c r="E3" s="1">
        <v>595878</v>
      </c>
      <c r="F3" s="1">
        <v>607509</v>
      </c>
      <c r="G3" s="1">
        <f>2411731-SUM(D3:F3)</f>
        <v>580203</v>
      </c>
      <c r="H3" s="1">
        <v>595594</v>
      </c>
      <c r="I3" s="1">
        <v>626811</v>
      </c>
      <c r="J3" s="1">
        <v>628202</v>
      </c>
    </row>
    <row r="4" spans="1:10">
      <c r="A4" t="s">
        <v>11</v>
      </c>
      <c r="B4" s="3" t="s">
        <v>15</v>
      </c>
      <c r="C4" t="s">
        <v>13</v>
      </c>
      <c r="D4" s="1">
        <v>334552</v>
      </c>
      <c r="E4" s="1">
        <v>359330</v>
      </c>
      <c r="F4" s="1">
        <v>343430</v>
      </c>
      <c r="G4" s="1">
        <f>1408391-SUM(D4:F4)</f>
        <v>371079</v>
      </c>
      <c r="H4" s="1">
        <v>340870</v>
      </c>
      <c r="I4" s="1">
        <v>344279</v>
      </c>
      <c r="J4" s="1">
        <v>344709</v>
      </c>
    </row>
    <row r="5" spans="1:10">
      <c r="A5" t="s">
        <v>11</v>
      </c>
      <c r="B5" t="s">
        <v>16</v>
      </c>
      <c r="C5" t="s">
        <v>13</v>
      </c>
      <c r="D5" s="1">
        <v>297293</v>
      </c>
      <c r="E5" s="1">
        <v>261991</v>
      </c>
      <c r="F5" s="1">
        <v>285344</v>
      </c>
      <c r="G5" s="1">
        <f>1075749-SUM(D5:F5)</f>
        <v>231121</v>
      </c>
      <c r="H5" s="1">
        <v>266668</v>
      </c>
      <c r="I5" s="1">
        <v>293651</v>
      </c>
      <c r="J5" s="1">
        <v>287558</v>
      </c>
    </row>
    <row r="6" spans="1:10">
      <c r="A6" t="s">
        <v>11</v>
      </c>
      <c r="B6" t="s">
        <v>17</v>
      </c>
      <c r="C6" t="s">
        <v>13</v>
      </c>
      <c r="D6" s="1">
        <v>300904</v>
      </c>
      <c r="E6" s="1">
        <v>259812</v>
      </c>
      <c r="F6" s="1">
        <v>282490</v>
      </c>
      <c r="G6" s="1">
        <f>1077878-SUM(D6:F6)</f>
        <v>234672</v>
      </c>
      <c r="H6" s="1">
        <v>276838</v>
      </c>
      <c r="I6" s="1">
        <v>306419</v>
      </c>
      <c r="J6" s="1">
        <v>286238</v>
      </c>
    </row>
    <row r="7" spans="1:10">
      <c r="A7" t="s">
        <v>11</v>
      </c>
      <c r="B7" t="s">
        <v>18</v>
      </c>
      <c r="C7" t="s">
        <v>13</v>
      </c>
      <c r="D7" s="1">
        <v>96635</v>
      </c>
      <c r="E7" s="1">
        <f>594202-D7</f>
        <v>497567</v>
      </c>
      <c r="F7" s="1">
        <f>842440-SUM(D7:E7)</f>
        <v>248238</v>
      </c>
      <c r="G7" s="1">
        <f>1078869-SUM(D7:F7)</f>
        <v>236429</v>
      </c>
      <c r="H7" s="1">
        <v>185706</v>
      </c>
      <c r="I7" s="1">
        <f>706657-H7</f>
        <v>520951</v>
      </c>
      <c r="J7" s="1">
        <f>1064629-SUM(H7:I7)</f>
        <v>357972</v>
      </c>
    </row>
    <row r="8" spans="1:10">
      <c r="A8" t="s">
        <v>11</v>
      </c>
      <c r="B8" t="s">
        <v>19</v>
      </c>
      <c r="C8" t="s">
        <v>13</v>
      </c>
      <c r="D8" s="1">
        <v>-213979</v>
      </c>
      <c r="E8" s="1">
        <f>-447735-D8</f>
        <v>-233756</v>
      </c>
      <c r="F8" s="1">
        <f>-567964-SUM(D8:E8)</f>
        <v>-120229</v>
      </c>
      <c r="G8" s="1">
        <f>-732480-SUM(D8:F8)</f>
        <v>-164516</v>
      </c>
      <c r="H8" s="1">
        <v>-133858</v>
      </c>
      <c r="I8" s="1">
        <f>-475897-H8</f>
        <v>-342039</v>
      </c>
      <c r="J8" s="1">
        <f>-681708-SUM(H8:I8)</f>
        <v>-205811</v>
      </c>
    </row>
    <row r="9" spans="1:10">
      <c r="A9" t="s">
        <v>11</v>
      </c>
      <c r="B9" t="s">
        <v>20</v>
      </c>
      <c r="C9" t="s">
        <v>13</v>
      </c>
      <c r="D9" s="1">
        <v>-117344</v>
      </c>
      <c r="E9" s="1">
        <f>146467-D9</f>
        <v>263811</v>
      </c>
      <c r="F9" s="1">
        <f>274475-SUM(D9:E9)</f>
        <v>128008</v>
      </c>
      <c r="G9" s="1">
        <f>346389-SUM(D9:F9)</f>
        <v>71914</v>
      </c>
      <c r="H9" s="1">
        <v>51847</v>
      </c>
      <c r="I9" s="1">
        <f>230760-H9</f>
        <v>178913</v>
      </c>
      <c r="J9" s="1">
        <f>382921-SUM(H9:I9)</f>
        <v>152161</v>
      </c>
    </row>
    <row r="10" spans="1:10">
      <c r="A10" t="s">
        <v>11</v>
      </c>
      <c r="B10" t="s">
        <v>21</v>
      </c>
      <c r="C10" t="s">
        <v>13</v>
      </c>
      <c r="D10" s="1">
        <v>-124731</v>
      </c>
      <c r="E10" s="1">
        <f>-403624-D10</f>
        <v>-278893</v>
      </c>
      <c r="F10" s="1">
        <f>-524954-SUM(D10:E10)</f>
        <v>-121330</v>
      </c>
      <c r="G10" s="1">
        <f>-669837-SUM(D10:F10)</f>
        <v>-144883</v>
      </c>
      <c r="H10" s="1">
        <v>-85453</v>
      </c>
      <c r="I10" s="1">
        <f>-218467-H10</f>
        <v>-133014</v>
      </c>
      <c r="J10" s="1">
        <f>-244300-SUM(H10:I10)</f>
        <v>-25833</v>
      </c>
    </row>
    <row r="11" customFormat="1"/>
    <row r="12" customFormat="1"/>
    <row r="13" customFormat="1"/>
    <row r="14" customFormat="1" spans="1:10">
      <c r="A14" t="s">
        <v>22</v>
      </c>
      <c r="B14" t="s">
        <v>18</v>
      </c>
      <c r="C14" t="s">
        <v>23</v>
      </c>
      <c r="F14" s="2">
        <v>1048.4</v>
      </c>
      <c r="J14">
        <v>989.4</v>
      </c>
    </row>
    <row r="15" spans="1:10">
      <c r="A15" t="s">
        <v>22</v>
      </c>
      <c r="B15" t="s">
        <v>19</v>
      </c>
      <c r="C15" t="s">
        <v>23</v>
      </c>
      <c r="F15">
        <v>38.2</v>
      </c>
      <c r="J15">
        <v>-695.8</v>
      </c>
    </row>
    <row r="16" spans="1:10">
      <c r="A16" t="s">
        <v>22</v>
      </c>
      <c r="B16" t="s">
        <v>21</v>
      </c>
      <c r="C16" t="s">
        <v>23</v>
      </c>
      <c r="F16">
        <v>-380.8</v>
      </c>
      <c r="J16">
        <v>-164.2</v>
      </c>
    </row>
    <row r="17" spans="1:10">
      <c r="A17" t="s">
        <v>22</v>
      </c>
      <c r="B17" t="s">
        <v>20</v>
      </c>
      <c r="C17" t="s">
        <v>23</v>
      </c>
      <c r="F17" s="2">
        <v>1086.7</v>
      </c>
      <c r="J17">
        <v>293.6</v>
      </c>
    </row>
    <row r="18" spans="1:10">
      <c r="A18" t="s">
        <v>22</v>
      </c>
      <c r="B18" t="s">
        <v>24</v>
      </c>
      <c r="C18" t="s">
        <v>23</v>
      </c>
      <c r="F18">
        <v>20.5</v>
      </c>
      <c r="J18">
        <v>63.1</v>
      </c>
    </row>
    <row r="19" spans="1:10">
      <c r="A19" t="s">
        <v>22</v>
      </c>
      <c r="B19" t="s">
        <v>25</v>
      </c>
      <c r="C19" t="s">
        <v>23</v>
      </c>
      <c r="F19" s="2">
        <v>1107.2</v>
      </c>
      <c r="J19">
        <v>356.7</v>
      </c>
    </row>
    <row r="20" spans="1:10">
      <c r="A20" t="s">
        <v>22</v>
      </c>
      <c r="B20" t="s">
        <v>26</v>
      </c>
      <c r="C20" t="s">
        <v>23</v>
      </c>
      <c r="F20">
        <v>540.6</v>
      </c>
      <c r="J20">
        <v>463.5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4"/>
  <sheetViews>
    <sheetView workbookViewId="0">
      <selection activeCell="D27" sqref="D27"/>
    </sheetView>
  </sheetViews>
  <sheetFormatPr defaultColWidth="9" defaultRowHeight="13.5" outlineLevelCol="7"/>
  <cols>
    <col min="2" max="2" width="19.625" customWidth="1"/>
    <col min="4" max="6" width="10.125" customWidth="1"/>
    <col min="7" max="7" width="11.5" customWidth="1"/>
    <col min="8" max="8" width="10.25" customWidth="1"/>
  </cols>
  <sheetData>
    <row r="2" spans="1:8">
      <c r="A2" t="s">
        <v>0</v>
      </c>
      <c r="B2" t="s">
        <v>1</v>
      </c>
      <c r="C2" t="s">
        <v>2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</row>
    <row r="3" spans="1:7">
      <c r="A3" t="s">
        <v>11</v>
      </c>
      <c r="B3" t="s">
        <v>32</v>
      </c>
      <c r="C3" t="s">
        <v>13</v>
      </c>
      <c r="D3" s="1">
        <v>11917643</v>
      </c>
      <c r="E3" s="1">
        <v>12173341</v>
      </c>
      <c r="F3" s="1">
        <v>12858776</v>
      </c>
      <c r="G3" s="1">
        <v>13456032</v>
      </c>
    </row>
    <row r="4" spans="1:7">
      <c r="A4" t="s">
        <v>11</v>
      </c>
      <c r="B4" t="s">
        <v>33</v>
      </c>
      <c r="C4" t="s">
        <v>13</v>
      </c>
      <c r="D4" s="1">
        <v>6252863</v>
      </c>
      <c r="E4" s="1">
        <v>6441969</v>
      </c>
      <c r="F4" s="1">
        <v>7102101</v>
      </c>
      <c r="G4" s="1">
        <v>7683135</v>
      </c>
    </row>
    <row r="5" spans="1:7">
      <c r="A5" t="s">
        <v>11</v>
      </c>
      <c r="B5" t="s">
        <v>34</v>
      </c>
      <c r="C5" t="s">
        <v>13</v>
      </c>
      <c r="D5" s="1">
        <v>5664780</v>
      </c>
      <c r="E5" s="1">
        <v>5731372</v>
      </c>
      <c r="F5" s="1">
        <v>5756675</v>
      </c>
      <c r="G5" s="1">
        <v>5772897</v>
      </c>
    </row>
    <row r="6" spans="1:7">
      <c r="A6" t="s">
        <v>11</v>
      </c>
      <c r="B6" t="s">
        <v>35</v>
      </c>
      <c r="C6" t="s">
        <v>13</v>
      </c>
      <c r="D6" s="1">
        <v>8330544</v>
      </c>
      <c r="E6" s="1">
        <v>8560372</v>
      </c>
      <c r="F6" s="1">
        <v>9114219</v>
      </c>
      <c r="G6" s="1">
        <v>9476726</v>
      </c>
    </row>
    <row r="7" spans="1:7">
      <c r="A7" t="s">
        <v>11</v>
      </c>
      <c r="B7" t="s">
        <v>36</v>
      </c>
      <c r="C7" t="s">
        <v>13</v>
      </c>
      <c r="D7" s="1">
        <v>3587098</v>
      </c>
      <c r="E7" s="1">
        <v>3612970</v>
      </c>
      <c r="F7" s="1">
        <v>3744556</v>
      </c>
      <c r="G7" s="1">
        <v>3979306</v>
      </c>
    </row>
    <row r="8" spans="1:7">
      <c r="A8" t="s">
        <v>11</v>
      </c>
      <c r="B8" t="s">
        <v>37</v>
      </c>
      <c r="C8" t="s">
        <v>13</v>
      </c>
      <c r="D8" s="1">
        <v>1616687</v>
      </c>
      <c r="E8" s="1">
        <v>1766567</v>
      </c>
      <c r="F8" s="1">
        <v>1884194</v>
      </c>
      <c r="G8" s="1">
        <v>2475955</v>
      </c>
    </row>
    <row r="9" spans="1:7">
      <c r="A9" t="s">
        <v>11</v>
      </c>
      <c r="B9" t="s">
        <v>38</v>
      </c>
      <c r="C9" t="s">
        <v>13</v>
      </c>
      <c r="D9" s="1">
        <v>4636176</v>
      </c>
      <c r="E9" s="1">
        <v>4675402</v>
      </c>
      <c r="F9" s="1">
        <v>5217907</v>
      </c>
      <c r="G9" s="1">
        <v>5207180</v>
      </c>
    </row>
    <row r="18" spans="1:7">
      <c r="A18" t="s">
        <v>22</v>
      </c>
      <c r="B18" t="s">
        <v>36</v>
      </c>
      <c r="C18" t="s">
        <v>23</v>
      </c>
      <c r="D18" s="2">
        <v>4948.1</v>
      </c>
      <c r="G18" s="2">
        <v>5327.7</v>
      </c>
    </row>
    <row r="19" spans="1:7">
      <c r="A19" t="s">
        <v>22</v>
      </c>
      <c r="B19" t="s">
        <v>35</v>
      </c>
      <c r="C19" t="s">
        <v>23</v>
      </c>
      <c r="D19" s="2">
        <v>9734.1</v>
      </c>
      <c r="G19" s="2">
        <v>10065.3</v>
      </c>
    </row>
    <row r="20" spans="1:7">
      <c r="A20" t="s">
        <v>22</v>
      </c>
      <c r="B20" t="s">
        <v>32</v>
      </c>
      <c r="C20" t="s">
        <v>23</v>
      </c>
      <c r="D20" s="2">
        <v>14682.2</v>
      </c>
      <c r="G20" s="2">
        <v>15393</v>
      </c>
    </row>
    <row r="21" spans="1:7">
      <c r="A21" t="s">
        <v>22</v>
      </c>
      <c r="B21" t="s">
        <v>38</v>
      </c>
      <c r="C21" t="s">
        <v>23</v>
      </c>
      <c r="D21" s="2">
        <v>6372.6</v>
      </c>
      <c r="G21" s="2">
        <v>7057</v>
      </c>
    </row>
    <row r="22" spans="1:7">
      <c r="A22" t="s">
        <v>22</v>
      </c>
      <c r="B22" t="s">
        <v>37</v>
      </c>
      <c r="C22" t="s">
        <v>23</v>
      </c>
      <c r="D22" s="2">
        <v>4626.5</v>
      </c>
      <c r="G22" s="2">
        <v>4490.9</v>
      </c>
    </row>
    <row r="23" spans="1:7">
      <c r="A23" t="s">
        <v>22</v>
      </c>
      <c r="B23" t="s">
        <v>33</v>
      </c>
      <c r="C23" t="s">
        <v>23</v>
      </c>
      <c r="D23" s="2">
        <v>10999.1</v>
      </c>
      <c r="G23" s="2">
        <v>11547.9</v>
      </c>
    </row>
    <row r="24" spans="1:7">
      <c r="A24" t="s">
        <v>22</v>
      </c>
      <c r="B24" t="s">
        <v>34</v>
      </c>
      <c r="C24" t="s">
        <v>23</v>
      </c>
      <c r="D24" s="2">
        <v>3683.1</v>
      </c>
      <c r="G24" s="2">
        <v>3845.1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flow</vt:lpstr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cnnp2</cp:lastModifiedBy>
  <dcterms:created xsi:type="dcterms:W3CDTF">2024-03-30T15:12:00Z</dcterms:created>
  <dcterms:modified xsi:type="dcterms:W3CDTF">2024-04-01T15:22:38Z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08D0205D04784BE7B3E4D4063755D46B_13</vt:lpwstr>
  </property>
  <property fmtid="{D5CDD505-2E9C-101B-9397-08002B2CF9AE}" pid="3" name="KSOProductBuildVer">
    <vt:lpwstr>1041-12.2.0.13472</vt:lpwstr>
  </property>
</Properties>
</file>