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S:\Klases\10f\msniega\"/>
    </mc:Choice>
  </mc:AlternateContent>
  <xr:revisionPtr revIDLastSave="0" documentId="13_ncr:1_{9285027A-1AF7-4849-8EF2-70BA46AC4240}" xr6:coauthVersionLast="47" xr6:coauthVersionMax="47" xr10:uidLastSave="{00000000-0000-0000-0000-000000000000}"/>
  <bookViews>
    <workbookView xWindow="-120" yWindow="-120" windowWidth="29040" windowHeight="15840" firstSheet="1" activeTab="7" xr2:uid="{00000000-000D-0000-FFFF-FFFF00000000}"/>
  </bookViews>
  <sheets>
    <sheet name="vingr1_1" sheetId="4" state="hidden" r:id="rId1"/>
    <sheet name="Rīki" sheetId="1" r:id="rId2"/>
    <sheet name="Aizpildīšana" sheetId="8" r:id="rId3"/>
    <sheet name="Formatēšana" sheetId="7" r:id="rId4"/>
    <sheet name="Kopēšana" sheetId="9" r:id="rId5"/>
    <sheet name="Aprēķini" sheetId="2" r:id="rId6"/>
    <sheet name="Funkcijas" sheetId="10" r:id="rId7"/>
    <sheet name="Vingrinājumi" sheetId="3" r:id="rId8"/>
    <sheet name="Fizika" sheetId="11" r:id="rId9"/>
  </sheets>
  <definedNames>
    <definedName name="_xlnm._FilterDatabase" localSheetId="0" hidden="1">vingr1_1!$A$2:$D$516</definedName>
    <definedName name="_xlnm._FilterDatabase" localSheetId="7" hidden="1">Vingrinājumi!$A$2:$D$516</definedName>
    <definedName name="AUSTRALIA">#REF!</definedName>
    <definedName name="CANADA">#REF!</definedName>
    <definedName name="MEXICO">#REF!</definedName>
    <definedName name="NUTS1">#REF!</definedName>
    <definedName name="SOUTHERN_AFRIC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3" l="1"/>
  <c r="K2" i="3"/>
  <c r="J2" i="3"/>
  <c r="I2" i="3"/>
  <c r="F31" i="3"/>
  <c r="F13" i="3"/>
  <c r="F14" i="3"/>
  <c r="F15" i="3"/>
  <c r="F16" i="3"/>
  <c r="F17" i="3"/>
  <c r="F18" i="3"/>
  <c r="F19" i="3"/>
  <c r="F20" i="3"/>
  <c r="F21" i="3"/>
  <c r="F22" i="3"/>
  <c r="F23" i="3"/>
  <c r="F24" i="3"/>
  <c r="F25" i="3"/>
  <c r="F26" i="3"/>
  <c r="F27" i="3"/>
  <c r="F28" i="3"/>
  <c r="F29" i="3"/>
  <c r="F30" i="3"/>
  <c r="F3" i="3"/>
  <c r="F4" i="3"/>
  <c r="F5" i="3"/>
  <c r="F6" i="3"/>
  <c r="F7" i="3"/>
  <c r="F8" i="3"/>
  <c r="F9" i="3"/>
  <c r="F10" i="3"/>
  <c r="F11" i="3"/>
  <c r="F12" i="3"/>
  <c r="F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2" i="3"/>
  <c r="C9" i="3"/>
  <c r="C10" i="3"/>
  <c r="C11" i="3"/>
  <c r="C12" i="3"/>
  <c r="C13" i="3"/>
  <c r="C14" i="3"/>
  <c r="C15" i="3"/>
  <c r="C16" i="3"/>
  <c r="C17" i="3"/>
  <c r="C18" i="3"/>
  <c r="C19" i="3"/>
  <c r="C20" i="3"/>
  <c r="C21" i="3"/>
  <c r="C22" i="3"/>
  <c r="C23" i="3"/>
  <c r="C24" i="3"/>
  <c r="C25" i="3"/>
  <c r="C26" i="3"/>
  <c r="C27" i="3"/>
  <c r="C28" i="3"/>
  <c r="C29" i="3"/>
  <c r="C30" i="3"/>
  <c r="C31" i="3"/>
  <c r="C3" i="3"/>
  <c r="C4" i="3"/>
  <c r="C5" i="3"/>
  <c r="C6" i="3"/>
  <c r="C7" i="3"/>
  <c r="C8" i="3"/>
  <c r="C2" i="3"/>
  <c r="C20" i="9"/>
  <c r="C19" i="9"/>
  <c r="C18" i="9"/>
  <c r="C17" i="9"/>
  <c r="C15" i="9"/>
  <c r="C14" i="9"/>
  <c r="C13" i="9"/>
  <c r="C12" i="9"/>
  <c r="C11" i="9"/>
  <c r="C10" i="9"/>
  <c r="C9" i="9"/>
  <c r="C8" i="9"/>
  <c r="C7" i="9"/>
  <c r="C6" i="9"/>
  <c r="C5" i="9"/>
  <c r="C4" i="9"/>
  <c r="C3" i="9"/>
  <c r="C2" i="9"/>
  <c r="N30" i="7"/>
  <c r="R19" i="8"/>
  <c r="R20" i="8"/>
  <c r="R21" i="8"/>
  <c r="R22" i="8"/>
  <c r="R18" i="8"/>
  <c r="V18" i="8"/>
  <c r="V19" i="8"/>
  <c r="V20" i="8"/>
  <c r="V21" i="8"/>
  <c r="V22" i="8"/>
  <c r="B10" i="10"/>
  <c r="B20" i="10"/>
  <c r="B17" i="10"/>
  <c r="B29" i="10" l="1"/>
  <c r="H37" i="10"/>
  <c r="H36" i="10"/>
  <c r="H35" i="10"/>
  <c r="H34" i="10"/>
  <c r="H33" i="10"/>
  <c r="H32" i="10"/>
  <c r="H31" i="10"/>
  <c r="H30" i="10"/>
  <c r="H29" i="10"/>
  <c r="H28" i="10"/>
  <c r="H27" i="10"/>
  <c r="B21" i="10"/>
  <c r="B11" i="10" s="1"/>
  <c r="H26" i="10"/>
  <c r="B22" i="10"/>
  <c r="H25" i="10"/>
  <c r="B5" i="10"/>
  <c r="H24" i="10"/>
  <c r="B30" i="10"/>
  <c r="H23" i="10"/>
  <c r="H22" i="10"/>
  <c r="B27" i="10"/>
  <c r="H21" i="10"/>
  <c r="H20" i="10"/>
  <c r="H19" i="10"/>
  <c r="B24" i="10"/>
  <c r="B26" i="10" s="1"/>
  <c r="H18" i="10"/>
  <c r="B23" i="10"/>
  <c r="H17" i="10"/>
  <c r="B19" i="10"/>
  <c r="H16" i="10"/>
  <c r="B18" i="10"/>
  <c r="H15" i="10"/>
  <c r="B16" i="10"/>
  <c r="H14" i="10"/>
  <c r="B15" i="10"/>
  <c r="H13" i="10"/>
  <c r="B14" i="10"/>
  <c r="H12" i="10"/>
  <c r="H11" i="10"/>
  <c r="B12" i="10"/>
  <c r="H10" i="10"/>
  <c r="H9" i="10"/>
  <c r="B9" i="10"/>
  <c r="H8" i="10"/>
  <c r="B8" i="10"/>
  <c r="H7" i="10"/>
  <c r="H6" i="10"/>
  <c r="B6" i="10"/>
  <c r="H5" i="10"/>
  <c r="B4" i="10"/>
  <c r="H4" i="10"/>
  <c r="H3" i="10"/>
  <c r="B7" i="10" l="1"/>
  <c r="H38" i="10"/>
  <c r="B28" i="10" s="1"/>
  <c r="B25" i="10" s="1"/>
  <c r="B13" i="10"/>
  <c r="H31" i="2"/>
  <c r="B3" i="9" l="1"/>
  <c r="B4" i="9"/>
  <c r="B5" i="9"/>
  <c r="B6" i="9"/>
  <c r="B7" i="9"/>
  <c r="B8" i="9"/>
  <c r="B9" i="9"/>
  <c r="B10" i="9"/>
  <c r="B11" i="9"/>
  <c r="B12" i="9"/>
  <c r="B13" i="9"/>
  <c r="B14" i="9"/>
  <c r="B15" i="9"/>
  <c r="B17" i="9"/>
  <c r="B18" i="9"/>
  <c r="B19" i="9"/>
  <c r="B20" i="9"/>
  <c r="B2" i="9"/>
  <c r="F8" i="2"/>
  <c r="K2" i="4" l="1"/>
  <c r="G9" i="2" l="1"/>
  <c r="G10" i="2"/>
  <c r="G8" i="2"/>
  <c r="F9" i="2"/>
  <c r="F10" i="2"/>
  <c r="L2" i="4" l="1"/>
  <c r="J2"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2" i="4"/>
  <c r="D3" i="4" l="1"/>
  <c r="E3" i="4"/>
  <c r="F3" i="4"/>
  <c r="D4" i="4"/>
  <c r="E4" i="4"/>
  <c r="F4" i="4"/>
  <c r="D5" i="4"/>
  <c r="N2" i="4" s="1"/>
  <c r="E5" i="4"/>
  <c r="F5" i="4"/>
  <c r="D6" i="4"/>
  <c r="E6" i="4"/>
  <c r="F6" i="4"/>
  <c r="D7" i="4"/>
  <c r="E7" i="4"/>
  <c r="F7" i="4"/>
  <c r="D8" i="4"/>
  <c r="E8" i="4"/>
  <c r="F8" i="4"/>
  <c r="D9" i="4"/>
  <c r="E9" i="4"/>
  <c r="F9" i="4"/>
  <c r="M2" i="4" s="1"/>
  <c r="D10" i="4"/>
  <c r="E10" i="4"/>
  <c r="F10" i="4"/>
  <c r="D11" i="4"/>
  <c r="E11" i="4"/>
  <c r="F11" i="4"/>
  <c r="D12" i="4"/>
  <c r="E12" i="4"/>
  <c r="F12" i="4"/>
  <c r="D13" i="4"/>
  <c r="E13" i="4"/>
  <c r="F13" i="4"/>
  <c r="D14" i="4"/>
  <c r="E14" i="4"/>
  <c r="F14" i="4"/>
  <c r="D15" i="4"/>
  <c r="E15" i="4"/>
  <c r="F15" i="4"/>
  <c r="D16" i="4"/>
  <c r="E16" i="4"/>
  <c r="F16" i="4"/>
  <c r="D17" i="4"/>
  <c r="E17" i="4"/>
  <c r="F17" i="4"/>
  <c r="D18" i="4"/>
  <c r="E18" i="4"/>
  <c r="F18" i="4"/>
  <c r="D19" i="4"/>
  <c r="E19" i="4"/>
  <c r="F19" i="4"/>
  <c r="D20" i="4"/>
  <c r="E20" i="4"/>
  <c r="F20" i="4"/>
  <c r="D21" i="4"/>
  <c r="E21" i="4"/>
  <c r="F21" i="4"/>
  <c r="D22" i="4"/>
  <c r="E22" i="4"/>
  <c r="F22" i="4"/>
  <c r="D23" i="4"/>
  <c r="E23" i="4"/>
  <c r="F23" i="4"/>
  <c r="D24" i="4"/>
  <c r="E24" i="4"/>
  <c r="F24" i="4"/>
  <c r="D25" i="4"/>
  <c r="E25" i="4"/>
  <c r="F25" i="4"/>
  <c r="D26" i="4"/>
  <c r="E26" i="4"/>
  <c r="F26" i="4"/>
  <c r="D27" i="4"/>
  <c r="E27" i="4"/>
  <c r="F27" i="4"/>
  <c r="D28" i="4"/>
  <c r="E28" i="4"/>
  <c r="F28" i="4"/>
  <c r="D29" i="4"/>
  <c r="E29" i="4"/>
  <c r="F29" i="4"/>
  <c r="D30" i="4"/>
  <c r="E30" i="4"/>
  <c r="F30" i="4"/>
  <c r="D31" i="4"/>
  <c r="E31" i="4"/>
  <c r="F31" i="4"/>
  <c r="F2" i="4"/>
  <c r="E2"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2" i="4"/>
  <c r="B4" i="2"/>
  <c r="B3" i="2"/>
  <c r="B2" i="2"/>
  <c r="E2" i="2"/>
  <c r="F2" i="2" l="1"/>
  <c r="F31" i="2" s="1"/>
  <c r="D31" i="2"/>
  <c r="E31" i="2" s="1"/>
</calcChain>
</file>

<file path=xl/sharedStrings.xml><?xml version="1.0" encoding="utf-8"?>
<sst xmlns="http://schemas.openxmlformats.org/spreadsheetml/2006/main" count="257" uniqueCount="242">
  <si>
    <t>Skaitlis X</t>
  </si>
  <si>
    <t>Skaitlis Y</t>
  </si>
  <si>
    <t>X+Y</t>
  </si>
  <si>
    <t>X-Y</t>
  </si>
  <si>
    <t>15% no Y</t>
  </si>
  <si>
    <t>X/Y procentos</t>
  </si>
  <si>
    <t>x - pāra vai nepāra</t>
  </si>
  <si>
    <r>
      <t>sinuss no X</t>
    </r>
    <r>
      <rPr>
        <vertAlign val="superscript"/>
        <sz val="10"/>
        <rFont val="Arial"/>
        <family val="2"/>
        <charset val="186"/>
      </rPr>
      <t>o</t>
    </r>
  </si>
  <si>
    <t>mazākais no visiem Y</t>
  </si>
  <si>
    <t>lielākais no visiem Y</t>
  </si>
  <si>
    <t>vidējais no visiem X</t>
  </si>
  <si>
    <t>visu X un Y summa</t>
  </si>
  <si>
    <t>F9 šūnas saturs, noapaļots līdz 1 zīmei aiz komata</t>
  </si>
  <si>
    <t>D5 šūnas satura modulis</t>
  </si>
  <si>
    <t>Kā orientēties starp daudzajiem rīkiem?</t>
  </si>
  <si>
    <t>Rīki (tools) ir izvietoti pa lentām (ribbon) diezgan loģiski:</t>
  </si>
  <si>
    <r>
      <t xml:space="preserve">Lentē </t>
    </r>
    <r>
      <rPr>
        <b/>
        <sz val="12"/>
        <color theme="1"/>
        <rFont val="Calibri"/>
        <family val="2"/>
        <charset val="186"/>
        <scheme val="minor"/>
      </rPr>
      <t>Home</t>
    </r>
    <r>
      <rPr>
        <sz val="12"/>
        <color theme="1"/>
        <rFont val="Calibri"/>
        <family val="2"/>
        <charset val="186"/>
        <scheme val="minor"/>
      </rPr>
      <t xml:space="preserve"> (Sākums) atrodas biežāk izmantojamie rīki - kopēšanas rīki , teksta  un skaitļu formatēšanas rīki, aprēķiniem biežāk lietojamās funkcijas, automātiskās šūnu aizpildīšanas rīki, datu kārtošanas  un filtrēšanas rīki, meklēšanas un aizvietošanas rīki. </t>
    </r>
  </si>
  <si>
    <r>
      <t xml:space="preserve">Lentē </t>
    </r>
    <r>
      <rPr>
        <b/>
        <sz val="12"/>
        <color theme="1"/>
        <rFont val="Calibri"/>
        <family val="2"/>
        <charset val="186"/>
        <scheme val="minor"/>
      </rPr>
      <t>Insert</t>
    </r>
    <r>
      <rPr>
        <sz val="12"/>
        <color theme="1"/>
        <rFont val="Calibri"/>
        <family val="2"/>
        <charset val="186"/>
        <scheme val="minor"/>
      </rPr>
      <t xml:space="preserve"> (Ievietošana)  meklējam rīkus, lai kaut ko ievietotu darblapā – attēlus, diagrammas, galveni un kājeni, simbolus un formulas  u.c.</t>
    </r>
  </si>
  <si>
    <r>
      <t xml:space="preserve">Lentē </t>
    </r>
    <r>
      <rPr>
        <b/>
        <sz val="12"/>
        <color theme="1"/>
        <rFont val="Calibri"/>
        <family val="2"/>
        <charset val="186"/>
        <scheme val="minor"/>
      </rPr>
      <t>Page Layout</t>
    </r>
    <r>
      <rPr>
        <sz val="12"/>
        <color theme="1"/>
        <rFont val="Calibri"/>
        <family val="2"/>
        <charset val="186"/>
        <scheme val="minor"/>
      </rPr>
      <t xml:space="preserve"> (Izkārtojums) var mainīt lapas orientāciju, izmēru, piemaļu (margin) izmēru,  iestatīt drukas apgabalu un mērogu, mainīt objektu savstarpējo izkārtojumu</t>
    </r>
  </si>
  <si>
    <r>
      <t xml:space="preserve">Lentē </t>
    </r>
    <r>
      <rPr>
        <b/>
        <sz val="12"/>
        <color theme="1"/>
        <rFont val="Calibri"/>
        <family val="2"/>
        <charset val="186"/>
        <scheme val="minor"/>
      </rPr>
      <t>Formulas</t>
    </r>
    <r>
      <rPr>
        <sz val="12"/>
        <color theme="1"/>
        <rFont val="Calibri"/>
        <family val="2"/>
        <charset val="186"/>
        <scheme val="minor"/>
      </rPr>
      <t xml:space="preserve"> (Formulas) dažādas funkcijas ir sagrupētas pēc to pielietojuma. Daļēji dublējas ar Home rīku lentas funkciju rīkiem.</t>
    </r>
  </si>
  <si>
    <r>
      <t xml:space="preserve">Lentē </t>
    </r>
    <r>
      <rPr>
        <b/>
        <sz val="12"/>
        <color theme="1"/>
        <rFont val="Calibri"/>
        <family val="2"/>
        <charset val="186"/>
        <scheme val="minor"/>
      </rPr>
      <t>Data</t>
    </r>
    <r>
      <rPr>
        <sz val="12"/>
        <color theme="1"/>
        <rFont val="Calibri"/>
        <family val="2"/>
        <charset val="186"/>
        <scheme val="minor"/>
      </rPr>
      <t xml:space="preserve"> (Dati) atrodas rīki informācijas grupēšanai un atlasei no liela apjoma datiem. Daļēji dublējas ar Home rīku lentas rīkiem.</t>
    </r>
  </si>
  <si>
    <r>
      <t xml:space="preserve">Lentē </t>
    </r>
    <r>
      <rPr>
        <b/>
        <sz val="12"/>
        <color theme="1"/>
        <rFont val="Calibri"/>
        <family val="2"/>
        <charset val="186"/>
        <scheme val="minor"/>
      </rPr>
      <t>Review</t>
    </r>
    <r>
      <rPr>
        <sz val="12"/>
        <color theme="1"/>
        <rFont val="Calibri"/>
        <family val="2"/>
        <charset val="186"/>
        <scheme val="minor"/>
      </rPr>
      <t xml:space="preserve"> (pārskatīšana) var atrast rīkus pareizrakstības pārbaudei un darblapas rediģēšanai gadījumam, ja pie darbgrāmatas strādā vairāki cilvēki. Šie rīki jālieto tāpat kā MsWord programmā. </t>
    </r>
  </si>
  <si>
    <r>
      <t xml:space="preserve">Lentē </t>
    </r>
    <r>
      <rPr>
        <b/>
        <sz val="12"/>
        <color theme="1"/>
        <rFont val="Calibri"/>
        <family val="2"/>
        <charset val="186"/>
        <scheme val="minor"/>
      </rPr>
      <t>View</t>
    </r>
    <r>
      <rPr>
        <sz val="12"/>
        <color theme="1"/>
        <rFont val="Calibri"/>
        <family val="2"/>
        <charset val="186"/>
        <scheme val="minor"/>
      </rPr>
      <t xml:space="preserve"> (Skats) varam mainīt to, ko un kā redzam vai neredzam Excel logā, piemēram, parādīt vai paslēpt formulu rindu, iesaldēt, parādīt  vai paslēpt rindas un kolonnas u.c.</t>
    </r>
  </si>
  <si>
    <t>Kā ātri aizpildīt šūnas ar datiem?</t>
  </si>
  <si>
    <t>Šūnas var saturēt tekstu, skaitļus un formulas. Šūnu aizpildišanai ar skaitļiem un formulām noder automātiskā aizpildījuma rīki.</t>
  </si>
  <si>
    <t>Automātiskā aizpildījuma rīki ir piemēroti tādiem datiem, kas veido virkni ar noteiktu soli, piemēram, dienas, mēneši, pāra vai nepāra skaitļi un citi.</t>
  </si>
  <si>
    <t>1. Piemērs - kā ātri aizpildīt šūnas ar virknes 1, 3, 5, .. 21 vērtībām:</t>
  </si>
  <si>
    <r>
      <t xml:space="preserve">Šūnā </t>
    </r>
    <r>
      <rPr>
        <b/>
        <sz val="12"/>
        <color theme="1"/>
        <rFont val="Calibri"/>
        <family val="2"/>
        <scheme val="minor"/>
      </rPr>
      <t>R2</t>
    </r>
    <r>
      <rPr>
        <sz val="12"/>
        <color theme="1"/>
        <rFont val="Calibri"/>
        <family val="2"/>
        <scheme val="minor"/>
      </rPr>
      <t xml:space="preserve"> ierakstiet vērtību </t>
    </r>
    <r>
      <rPr>
        <b/>
        <sz val="12"/>
        <color theme="1"/>
        <rFont val="Calibri"/>
        <family val="2"/>
        <scheme val="minor"/>
      </rPr>
      <t>1</t>
    </r>
    <r>
      <rPr>
        <sz val="12"/>
        <color theme="1"/>
        <rFont val="Calibri"/>
        <family val="2"/>
        <scheme val="minor"/>
      </rPr>
      <t xml:space="preserve">, šūnā </t>
    </r>
    <r>
      <rPr>
        <b/>
        <sz val="12"/>
        <color theme="1"/>
        <rFont val="Calibri"/>
        <family val="2"/>
        <scheme val="minor"/>
      </rPr>
      <t>R3</t>
    </r>
    <r>
      <rPr>
        <sz val="12"/>
        <color theme="1"/>
        <rFont val="Calibri"/>
        <family val="2"/>
        <scheme val="minor"/>
      </rPr>
      <t xml:space="preserve"> vērtību</t>
    </r>
    <r>
      <rPr>
        <b/>
        <sz val="12"/>
        <color theme="1"/>
        <rFont val="Calibri"/>
        <family val="2"/>
        <scheme val="minor"/>
      </rPr>
      <t xml:space="preserve"> 3</t>
    </r>
  </si>
  <si>
    <r>
      <t xml:space="preserve">Iezīmējiet šūnu apgabalu </t>
    </r>
    <r>
      <rPr>
        <b/>
        <sz val="12"/>
        <color theme="1"/>
        <rFont val="Calibri"/>
        <family val="2"/>
        <scheme val="minor"/>
      </rPr>
      <t>R2:R3</t>
    </r>
    <r>
      <rPr>
        <sz val="12"/>
        <color theme="1"/>
        <rFont val="Calibri"/>
        <family val="2"/>
        <scheme val="minor"/>
      </rPr>
      <t xml:space="preserve"> un ar peli velciet aizpildījuma turi (mazo kvadrātiņu apakšējā labajā iezīmējuma stūrī)</t>
    </r>
  </si>
  <si>
    <r>
      <t>Ja nepieciešams, noklikšķiniet uz</t>
    </r>
    <r>
      <rPr>
        <b/>
        <sz val="12"/>
        <color theme="1"/>
        <rFont val="Calibri"/>
        <family val="2"/>
        <scheme val="minor"/>
      </rPr>
      <t> Automātiskā aizpildījuma opcijas</t>
    </r>
    <r>
      <rPr>
        <sz val="12"/>
        <color theme="1"/>
        <rFont val="Calibri"/>
        <family val="2"/>
        <scheme val="minor"/>
      </rPr>
      <t> un izvēlieties vajadzīgo opciju</t>
    </r>
  </si>
  <si>
    <t>2. Piemērs - kā ātri aizpildīt šūnas ar datumiem:</t>
  </si>
  <si>
    <r>
      <t xml:space="preserve">Šūnā </t>
    </r>
    <r>
      <rPr>
        <b/>
        <sz val="12"/>
        <color theme="1"/>
        <rFont val="Calibri"/>
        <family val="2"/>
        <scheme val="minor"/>
      </rPr>
      <t>T3</t>
    </r>
    <r>
      <rPr>
        <sz val="12"/>
        <color theme="1"/>
        <rFont val="Calibri"/>
        <family val="2"/>
        <scheme val="minor"/>
      </rPr>
      <t xml:space="preserve"> ierakstiet datumu "</t>
    </r>
    <r>
      <rPr>
        <b/>
        <sz val="12"/>
        <color theme="1"/>
        <rFont val="Calibri"/>
        <family val="2"/>
        <scheme val="minor"/>
      </rPr>
      <t>2020. gada 10. februāris</t>
    </r>
    <r>
      <rPr>
        <sz val="12"/>
        <color theme="1"/>
        <rFont val="Calibri"/>
        <family val="2"/>
        <scheme val="minor"/>
      </rPr>
      <t>" datuma formātā - tā, kā redzams</t>
    </r>
    <r>
      <rPr>
        <b/>
        <sz val="12"/>
        <color theme="1"/>
        <rFont val="Calibri"/>
        <family val="2"/>
        <scheme val="minor"/>
      </rPr>
      <t xml:space="preserve"> T2</t>
    </r>
    <r>
      <rPr>
        <sz val="12"/>
        <color theme="1"/>
        <rFont val="Calibri"/>
        <family val="2"/>
        <scheme val="minor"/>
      </rPr>
      <t xml:space="preserve"> šūnā</t>
    </r>
  </si>
  <si>
    <r>
      <t>Iezīmējiet šūnu apgabalu T</t>
    </r>
    <r>
      <rPr>
        <b/>
        <sz val="12"/>
        <color theme="1"/>
        <rFont val="Calibri"/>
        <family val="2"/>
        <scheme val="minor"/>
      </rPr>
      <t>2:T3</t>
    </r>
    <r>
      <rPr>
        <sz val="12"/>
        <color theme="1"/>
        <rFont val="Calibri"/>
        <family val="2"/>
        <scheme val="minor"/>
      </rPr>
      <t xml:space="preserve"> un ar peli velciet aizpildījuma turi (mazo kvadrātiņu apakšējā labajā iezīmējuma stūrī)</t>
    </r>
  </si>
  <si>
    <r>
      <t>Pamēģiniet noklikšķināt uz</t>
    </r>
    <r>
      <rPr>
        <b/>
        <sz val="12"/>
        <color theme="1"/>
        <rFont val="Calibri"/>
        <family val="2"/>
        <scheme val="minor"/>
      </rPr>
      <t> Automātiskā aizpildījuma opcijas</t>
    </r>
    <r>
      <rPr>
        <sz val="12"/>
        <color theme="1"/>
        <rFont val="Calibri"/>
        <family val="2"/>
        <scheme val="minor"/>
      </rPr>
      <t> un izvēlēties opciju Fill Weekdays - aizpildīšana tikai ar darba dienu datumiem</t>
    </r>
  </si>
  <si>
    <t>3. piemērs - kā ātri aizpildīt šūnas bez peles vilkšanas:</t>
  </si>
  <si>
    <r>
      <t xml:space="preserve">Šūnā </t>
    </r>
    <r>
      <rPr>
        <b/>
        <sz val="12"/>
        <color theme="1"/>
        <rFont val="Calibri"/>
        <family val="2"/>
        <scheme val="minor"/>
      </rPr>
      <t>V2</t>
    </r>
    <r>
      <rPr>
        <sz val="12"/>
        <color theme="1"/>
        <rFont val="Calibri"/>
        <family val="2"/>
        <scheme val="minor"/>
      </rPr>
      <t xml:space="preserve"> ierakstiet skaitli </t>
    </r>
    <r>
      <rPr>
        <b/>
        <sz val="12"/>
        <color theme="1"/>
        <rFont val="Calibri"/>
        <family val="2"/>
        <scheme val="minor"/>
      </rPr>
      <t>1</t>
    </r>
  </si>
  <si>
    <r>
      <t xml:space="preserve">Atrodoties šūnā </t>
    </r>
    <r>
      <rPr>
        <b/>
        <sz val="12"/>
        <color theme="1"/>
        <rFont val="Calibri"/>
        <family val="2"/>
        <scheme val="minor"/>
      </rPr>
      <t>V2,</t>
    </r>
    <r>
      <rPr>
        <sz val="12"/>
        <color theme="1"/>
        <rFont val="Calibri"/>
        <family val="2"/>
        <scheme val="minor"/>
      </rPr>
      <t xml:space="preserve"> izvēlieties rīku </t>
    </r>
    <r>
      <rPr>
        <b/>
        <sz val="12"/>
        <color theme="1"/>
        <rFont val="Calibri"/>
        <family val="2"/>
        <scheme val="minor"/>
      </rPr>
      <t>Home - Fill - Series..</t>
    </r>
    <r>
      <rPr>
        <sz val="12"/>
        <color theme="1"/>
        <rFont val="Calibri"/>
        <family val="2"/>
        <scheme val="minor"/>
      </rPr>
      <t xml:space="preserve"> un aizpildiet dialoglodziņu kā redzams attēlā</t>
    </r>
  </si>
  <si>
    <t>Lai šūnas ātri aizpildītu ar formulām, jāuzraksta pirmā formula un pēc tam ar peli jāvelk aizpildījuma turis.</t>
  </si>
  <si>
    <t>Ja formulai blakus ir jau aizpildīta kolonna, šūnas ātrāk var aizpildīt, izpildot dubultklikšķi uz aizpildījuma tura (mazā kvadrātiņa apakšējā labajā iezīmējuma stūrī)</t>
  </si>
  <si>
    <r>
      <t xml:space="preserve">1. Vingrinājums - nostājieties šūnā </t>
    </r>
    <r>
      <rPr>
        <b/>
        <sz val="12"/>
        <color theme="1"/>
        <rFont val="Calibri"/>
        <family val="2"/>
        <scheme val="minor"/>
      </rPr>
      <t>V18</t>
    </r>
    <r>
      <rPr>
        <sz val="12"/>
        <color theme="1"/>
        <rFont val="Calibri"/>
        <family val="2"/>
        <scheme val="minor"/>
      </rPr>
      <t xml:space="preserve"> un velciet ar peli aizpildījuma turi līdz </t>
    </r>
    <r>
      <rPr>
        <b/>
        <sz val="12"/>
        <color theme="1"/>
        <rFont val="Calibri"/>
        <family val="2"/>
        <scheme val="minor"/>
      </rPr>
      <t>V22</t>
    </r>
    <r>
      <rPr>
        <sz val="12"/>
        <color theme="1"/>
        <rFont val="Calibri"/>
        <family val="2"/>
        <scheme val="minor"/>
      </rPr>
      <t xml:space="preserve"> šūnai, tā kopējot formulu, kas aprēķina kolonnā </t>
    </r>
    <r>
      <rPr>
        <b/>
        <sz val="12"/>
        <color theme="1"/>
        <rFont val="Calibri"/>
        <family val="2"/>
        <scheme val="minor"/>
      </rPr>
      <t>T</t>
    </r>
    <r>
      <rPr>
        <sz val="12"/>
        <color theme="1"/>
        <rFont val="Calibri"/>
        <family val="2"/>
        <scheme val="minor"/>
      </rPr>
      <t xml:space="preserve"> esošās vērtības kāpinājumu kvadrātā</t>
    </r>
  </si>
  <si>
    <r>
      <t xml:space="preserve">2. Vingrinājums - nostājieties šūnā </t>
    </r>
    <r>
      <rPr>
        <b/>
        <sz val="12"/>
        <color theme="1"/>
        <rFont val="Calibri"/>
        <family val="2"/>
        <charset val="186"/>
        <scheme val="minor"/>
      </rPr>
      <t>R</t>
    </r>
    <r>
      <rPr>
        <b/>
        <sz val="12"/>
        <color theme="1"/>
        <rFont val="Calibri"/>
        <family val="2"/>
        <scheme val="minor"/>
      </rPr>
      <t>18</t>
    </r>
    <r>
      <rPr>
        <sz val="12"/>
        <color theme="1"/>
        <rFont val="Calibri"/>
        <family val="2"/>
        <scheme val="minor"/>
      </rPr>
      <t xml:space="preserve"> un ar peli uzklikķiniet aizpildījuma turim, tā kopējot formulu, kas aprēķina kolonnā</t>
    </r>
    <r>
      <rPr>
        <b/>
        <sz val="12"/>
        <color theme="1"/>
        <rFont val="Calibri"/>
        <family val="2"/>
        <charset val="186"/>
        <scheme val="minor"/>
      </rPr>
      <t xml:space="preserve"> Q</t>
    </r>
    <r>
      <rPr>
        <sz val="12"/>
        <color theme="1"/>
        <rFont val="Calibri"/>
        <family val="2"/>
        <scheme val="minor"/>
      </rPr>
      <t xml:space="preserve"> esošās vērtības kāpinājumu kvadrātā</t>
    </r>
  </si>
  <si>
    <t>Šūnu skaitlisko vērtību formatēšana</t>
  </si>
  <si>
    <t>Šūnas formātas maiņa neietekmē šūnas skaitlisko vērtību, bet maina šīs vērtības attēlojumu</t>
  </si>
  <si>
    <t>Number</t>
  </si>
  <si>
    <t>Currency</t>
  </si>
  <si>
    <t>Accounting</t>
  </si>
  <si>
    <t>Date</t>
  </si>
  <si>
    <t>Time</t>
  </si>
  <si>
    <t>Percentage</t>
  </si>
  <si>
    <t>Fraction</t>
  </si>
  <si>
    <t>Scientific</t>
  </si>
  <si>
    <t>Text</t>
  </si>
  <si>
    <t>Special</t>
  </si>
  <si>
    <t>Custom</t>
  </si>
  <si>
    <r>
      <t xml:space="preserve">Šūnu apgabalā </t>
    </r>
    <r>
      <rPr>
        <b/>
        <sz val="11"/>
        <color theme="1"/>
        <rFont val="Calibri"/>
        <family val="2"/>
        <charset val="186"/>
        <scheme val="minor"/>
      </rPr>
      <t>K4:U21</t>
    </r>
    <r>
      <rPr>
        <sz val="11"/>
        <color theme="1"/>
        <rFont val="Calibri"/>
        <family val="2"/>
        <charset val="186"/>
        <scheme val="minor"/>
      </rPr>
      <t xml:space="preserve"> visās kolonnās atrodas vienādas, bet atšķirīgi formatētas skaitliskās vērtības</t>
    </r>
  </si>
  <si>
    <r>
      <t xml:space="preserve">Biežāk lietoto skaitlisko formātu iegūšanai var izmantot pogas no </t>
    </r>
    <r>
      <rPr>
        <b/>
        <sz val="11"/>
        <color theme="1"/>
        <rFont val="Calibri"/>
        <family val="2"/>
        <charset val="186"/>
        <scheme val="minor"/>
      </rPr>
      <t>Home - Number</t>
    </r>
    <r>
      <rPr>
        <sz val="11"/>
        <color theme="1"/>
        <rFont val="Calibri"/>
        <family val="2"/>
        <charset val="186"/>
        <scheme val="minor"/>
      </rPr>
      <t xml:space="preserve"> paneļa </t>
    </r>
  </si>
  <si>
    <r>
      <t>Visu formātu sarakstu var iegūt, klikšķinot uz</t>
    </r>
    <r>
      <rPr>
        <b/>
        <sz val="11"/>
        <color theme="1"/>
        <rFont val="Calibri"/>
        <family val="2"/>
        <charset val="186"/>
        <scheme val="minor"/>
      </rPr>
      <t xml:space="preserve"> Home - Number</t>
    </r>
    <r>
      <rPr>
        <sz val="11"/>
        <color theme="1"/>
        <rFont val="Calibri"/>
        <family val="2"/>
        <charset val="186"/>
        <scheme val="minor"/>
      </rPr>
      <t xml:space="preserve"> paneļa slēdža labajā apakšējā stūrī</t>
    </r>
  </si>
  <si>
    <r>
      <t xml:space="preserve">Sākot darbu tukšā darblapā, parasti visām šūnām ir </t>
    </r>
    <r>
      <rPr>
        <b/>
        <sz val="11"/>
        <color theme="1"/>
        <rFont val="Calibri"/>
        <family val="2"/>
        <charset val="186"/>
        <scheme val="minor"/>
      </rPr>
      <t>General</t>
    </r>
    <r>
      <rPr>
        <sz val="11"/>
        <color theme="1"/>
        <rFont val="Calibri"/>
        <family val="2"/>
        <charset val="186"/>
        <scheme val="minor"/>
      </rPr>
      <t xml:space="preserve"> formāts</t>
    </r>
  </si>
  <si>
    <r>
      <t xml:space="preserve">General </t>
    </r>
    <r>
      <rPr>
        <sz val="11"/>
        <color theme="1"/>
        <rFont val="Calibri"/>
        <family val="2"/>
        <charset val="186"/>
        <scheme val="minor"/>
      </rPr>
      <t>formāts datus atstāj tādā izskatā, kā lietotājs ievada</t>
    </r>
  </si>
  <si>
    <r>
      <rPr>
        <b/>
        <sz val="11"/>
        <color theme="1"/>
        <rFont val="Calibri"/>
        <family val="2"/>
        <charset val="186"/>
        <scheme val="minor"/>
      </rPr>
      <t>Number</t>
    </r>
    <r>
      <rPr>
        <sz val="11"/>
        <color theme="1"/>
        <rFont val="Calibri"/>
        <family val="2"/>
        <charset val="186"/>
        <scheme val="minor"/>
      </rPr>
      <t xml:space="preserve"> formāts ļauj regulēt decimālciparu skaitu un tūkstošu atdalīšanu</t>
    </r>
  </si>
  <si>
    <t>1. vingrinājums</t>
  </si>
  <si>
    <r>
      <t xml:space="preserve">Ierakstiet šūnā </t>
    </r>
    <r>
      <rPr>
        <b/>
        <sz val="12"/>
        <color theme="1"/>
        <rFont val="Calibri"/>
        <family val="2"/>
        <charset val="186"/>
        <scheme val="minor"/>
      </rPr>
      <t>K22</t>
    </r>
    <r>
      <rPr>
        <sz val="12"/>
        <color theme="1"/>
        <rFont val="Calibri"/>
        <family val="2"/>
        <charset val="186"/>
        <scheme val="minor"/>
      </rPr>
      <t xml:space="preserve"> skaitli </t>
    </r>
    <r>
      <rPr>
        <b/>
        <sz val="12"/>
        <color theme="1"/>
        <rFont val="Calibri"/>
        <family val="2"/>
        <charset val="186"/>
        <scheme val="minor"/>
      </rPr>
      <t>1024</t>
    </r>
  </si>
  <si>
    <r>
      <t xml:space="preserve">Pēc tam mainiet šūnas </t>
    </r>
    <r>
      <rPr>
        <b/>
        <sz val="12"/>
        <color theme="1"/>
        <rFont val="Calibri"/>
        <family val="2"/>
        <charset val="186"/>
        <scheme val="minor"/>
      </rPr>
      <t>K22</t>
    </r>
    <r>
      <rPr>
        <sz val="12"/>
        <color theme="1"/>
        <rFont val="Calibri"/>
        <family val="2"/>
        <charset val="186"/>
        <scheme val="minor"/>
      </rPr>
      <t xml:space="preserve"> formāta </t>
    </r>
    <r>
      <rPr>
        <b/>
        <sz val="12"/>
        <color theme="1"/>
        <rFont val="Calibri"/>
        <family val="2"/>
        <charset val="186"/>
        <scheme val="minor"/>
      </rPr>
      <t>Number</t>
    </r>
    <r>
      <rPr>
        <sz val="12"/>
        <color theme="1"/>
        <rFont val="Calibri"/>
        <family val="2"/>
        <charset val="186"/>
        <scheme val="minor"/>
      </rPr>
      <t xml:space="preserve"> parametrus, izslēdzot tūkstošu atdalīšanu</t>
    </r>
  </si>
  <si>
    <r>
      <t xml:space="preserve">Ierakstiet šūnā </t>
    </r>
    <r>
      <rPr>
        <b/>
        <sz val="12"/>
        <color theme="1"/>
        <rFont val="Calibri"/>
        <family val="2"/>
        <charset val="186"/>
        <scheme val="minor"/>
      </rPr>
      <t>K23</t>
    </r>
    <r>
      <rPr>
        <sz val="12"/>
        <color theme="1"/>
        <rFont val="Calibri"/>
        <family val="2"/>
        <charset val="186"/>
        <scheme val="minor"/>
      </rPr>
      <t xml:space="preserve"> skaitli </t>
    </r>
    <r>
      <rPr>
        <b/>
        <sz val="12"/>
        <color theme="1"/>
        <rFont val="Calibri"/>
        <family val="2"/>
        <charset val="186"/>
        <scheme val="minor"/>
      </rPr>
      <t>1024</t>
    </r>
  </si>
  <si>
    <r>
      <t xml:space="preserve">Noskaidrojiet šūnas </t>
    </r>
    <r>
      <rPr>
        <b/>
        <sz val="12"/>
        <color theme="1"/>
        <rFont val="Calibri"/>
        <family val="2"/>
        <charset val="186"/>
        <scheme val="minor"/>
      </rPr>
      <t>K23</t>
    </r>
    <r>
      <rPr>
        <sz val="12"/>
        <color theme="1"/>
        <rFont val="Calibri"/>
        <family val="2"/>
        <charset val="186"/>
        <scheme val="minor"/>
      </rPr>
      <t xml:space="preserve"> formātu un ierakstiet to šūnā </t>
    </r>
    <r>
      <rPr>
        <b/>
        <sz val="12"/>
        <color theme="1"/>
        <rFont val="Calibri"/>
        <family val="2"/>
        <charset val="186"/>
        <scheme val="minor"/>
      </rPr>
      <t>J14</t>
    </r>
  </si>
  <si>
    <t>Šūnas formāts saglabājas arī tad, ja šūnas saturu izdzēš ar taustiņu DELETE</t>
  </si>
  <si>
    <r>
      <t xml:space="preserve">Ja nepieciešams dzēst ar vai tikai šūnu formātus, jāizmanto rīks </t>
    </r>
    <r>
      <rPr>
        <b/>
        <sz val="12"/>
        <color theme="1"/>
        <rFont val="Calibri"/>
        <family val="2"/>
        <charset val="186"/>
        <scheme val="minor"/>
      </rPr>
      <t>Home - Editing - Clear..</t>
    </r>
  </si>
  <si>
    <r>
      <rPr>
        <b/>
        <sz val="11"/>
        <color theme="1"/>
        <rFont val="Calibri"/>
        <family val="2"/>
        <charset val="186"/>
        <scheme val="minor"/>
      </rPr>
      <t>Currency</t>
    </r>
    <r>
      <rPr>
        <sz val="11"/>
        <color theme="1"/>
        <rFont val="Calibri"/>
        <family val="2"/>
        <charset val="186"/>
        <scheme val="minor"/>
      </rPr>
      <t xml:space="preserve"> un </t>
    </r>
    <r>
      <rPr>
        <b/>
        <sz val="11"/>
        <color theme="1"/>
        <rFont val="Calibri"/>
        <family val="2"/>
        <charset val="186"/>
        <scheme val="minor"/>
      </rPr>
      <t>Accounting</t>
    </r>
    <r>
      <rPr>
        <sz val="11"/>
        <color theme="1"/>
        <rFont val="Calibri"/>
        <family val="2"/>
        <charset val="186"/>
        <scheme val="minor"/>
      </rPr>
      <t xml:space="preserve"> formāti skaitli attēlo ar valūtas simbolu.</t>
    </r>
  </si>
  <si>
    <t>Date formāts skaitli attēlo kā datumu kādā no datumu formātu paveidiem</t>
  </si>
  <si>
    <t>Darbs ar datumiem notiek, par atskaites punktu pieņemot 1900. gada 1. janvāri.</t>
  </si>
  <si>
    <t>Līdz ar to skaitlis 1 datuma formātā atbilst datumam 1900-01-01,</t>
  </si>
  <si>
    <t>bet skaitlis 32 atbilst datumam 1900-02-01 jeb datums, kāds būtu 32 dienas uz priekšu no 1900-01-01</t>
  </si>
  <si>
    <t>Tā kā datumi šajā gadījumā ir skaitļi, tos var atņemt un uzzināt cik dienas pagājušas starp tiem.</t>
  </si>
  <si>
    <t>Lai to izdarītu, svarīgi datumu vienmēr ievadīt tādā formātā, kāds iestatīts datora reģionālajos uzstādījumos.</t>
  </si>
  <si>
    <t>Ja datumu ievada nepareizā formātā, dators to uztver kā tekstu un neļauj veikt formāta maiņu</t>
  </si>
  <si>
    <t>2. vingrinājums</t>
  </si>
  <si>
    <r>
      <t xml:space="preserve">Ierakstiet šūnā </t>
    </r>
    <r>
      <rPr>
        <b/>
        <sz val="11"/>
        <color theme="1"/>
        <rFont val="Calibri"/>
        <family val="2"/>
        <charset val="186"/>
        <scheme val="minor"/>
      </rPr>
      <t>N26</t>
    </r>
    <r>
      <rPr>
        <sz val="11"/>
        <color theme="1"/>
        <rFont val="Calibri"/>
        <family val="2"/>
        <charset val="186"/>
        <scheme val="minor"/>
      </rPr>
      <t xml:space="preserve"> datumu 2019.10.09</t>
    </r>
  </si>
  <si>
    <r>
      <t xml:space="preserve">Ierakstiet šūnā </t>
    </r>
    <r>
      <rPr>
        <b/>
        <sz val="11"/>
        <color theme="1"/>
        <rFont val="Calibri"/>
        <family val="2"/>
        <charset val="186"/>
        <scheme val="minor"/>
      </rPr>
      <t>N25</t>
    </r>
    <r>
      <rPr>
        <sz val="11"/>
        <color theme="1"/>
        <rFont val="Calibri"/>
        <family val="2"/>
        <charset val="186"/>
        <scheme val="minor"/>
      </rPr>
      <t xml:space="preserve"> datumu 2019.10.09.</t>
    </r>
  </si>
  <si>
    <r>
      <t xml:space="preserve">Ierakstiet šūnā </t>
    </r>
    <r>
      <rPr>
        <b/>
        <sz val="11"/>
        <color theme="1"/>
        <rFont val="Calibri"/>
        <family val="2"/>
        <charset val="186"/>
        <scheme val="minor"/>
      </rPr>
      <t>N24</t>
    </r>
    <r>
      <rPr>
        <sz val="11"/>
        <color theme="1"/>
        <rFont val="Calibri"/>
        <family val="2"/>
        <charset val="186"/>
        <scheme val="minor"/>
      </rPr>
      <t xml:space="preserve"> datumu 2019.10.09</t>
    </r>
  </si>
  <si>
    <r>
      <t xml:space="preserve">Iezīmējiet šūnu apgabalu </t>
    </r>
    <r>
      <rPr>
        <b/>
        <sz val="11"/>
        <color theme="1"/>
        <rFont val="Calibri"/>
        <family val="2"/>
        <charset val="186"/>
        <scheme val="minor"/>
      </rPr>
      <t>N24:N26</t>
    </r>
    <r>
      <rPr>
        <sz val="11"/>
        <color theme="1"/>
        <rFont val="Calibri"/>
        <family val="2"/>
        <charset val="186"/>
        <scheme val="minor"/>
      </rPr>
      <t xml:space="preserve"> un ieslēdziet tam formātu Number, nospiežot pogu </t>
    </r>
    <r>
      <rPr>
        <b/>
        <sz val="11"/>
        <color theme="1"/>
        <rFont val="Calibri"/>
        <family val="2"/>
        <charset val="186"/>
        <scheme val="minor"/>
      </rPr>
      <t xml:space="preserve">Home - Number </t>
    </r>
    <r>
      <rPr>
        <sz val="11"/>
        <color theme="1"/>
        <rFont val="Calibri"/>
        <family val="2"/>
        <charset val="186"/>
        <scheme val="minor"/>
      </rPr>
      <t>panelī</t>
    </r>
  </si>
  <si>
    <r>
      <t xml:space="preserve">Ierakstiet  šūnā </t>
    </r>
    <r>
      <rPr>
        <b/>
        <sz val="11"/>
        <color theme="1"/>
        <rFont val="Calibri"/>
        <family val="2"/>
        <charset val="186"/>
        <scheme val="minor"/>
      </rPr>
      <t>N28</t>
    </r>
    <r>
      <rPr>
        <sz val="11"/>
        <color theme="1"/>
        <rFont val="Calibri"/>
        <family val="2"/>
        <charset val="186"/>
        <scheme val="minor"/>
      </rPr>
      <t xml:space="preserve"> šodienas datumu datuma formātā</t>
    </r>
  </si>
  <si>
    <r>
      <t xml:space="preserve">Ierakstiet  šūnā </t>
    </r>
    <r>
      <rPr>
        <b/>
        <sz val="11"/>
        <color theme="1"/>
        <rFont val="Calibri"/>
        <family val="2"/>
        <charset val="186"/>
        <scheme val="minor"/>
      </rPr>
      <t>N29</t>
    </r>
    <r>
      <rPr>
        <sz val="11"/>
        <color theme="1"/>
        <rFont val="Calibri"/>
        <family val="2"/>
        <charset val="186"/>
        <scheme val="minor"/>
      </rPr>
      <t xml:space="preserve"> savu dzimšanas datumu datuma formātā</t>
    </r>
  </si>
  <si>
    <r>
      <t xml:space="preserve">Ierakstiet šūnā </t>
    </r>
    <r>
      <rPr>
        <b/>
        <sz val="11"/>
        <color theme="1"/>
        <rFont val="Calibri"/>
        <family val="2"/>
        <charset val="186"/>
        <scheme val="minor"/>
      </rPr>
      <t>N30</t>
    </r>
    <r>
      <rPr>
        <sz val="11"/>
        <color theme="1"/>
        <rFont val="Calibri"/>
        <family val="2"/>
        <charset val="186"/>
        <scheme val="minor"/>
      </rPr>
      <t xml:space="preserve"> formulu, kas aprēķina starpību starp </t>
    </r>
    <r>
      <rPr>
        <b/>
        <sz val="11"/>
        <color theme="1"/>
        <rFont val="Calibri"/>
        <family val="2"/>
        <charset val="186"/>
        <scheme val="minor"/>
      </rPr>
      <t>N28</t>
    </r>
    <r>
      <rPr>
        <sz val="11"/>
        <color theme="1"/>
        <rFont val="Calibri"/>
        <family val="2"/>
        <charset val="186"/>
        <scheme val="minor"/>
      </rPr>
      <t xml:space="preserve"> un </t>
    </r>
    <r>
      <rPr>
        <b/>
        <sz val="11"/>
        <color theme="1"/>
        <rFont val="Calibri"/>
        <family val="2"/>
        <charset val="186"/>
        <scheme val="minor"/>
      </rPr>
      <t>N29</t>
    </r>
    <r>
      <rPr>
        <sz val="11"/>
        <color theme="1"/>
        <rFont val="Calibri"/>
        <family val="2"/>
        <charset val="186"/>
        <scheme val="minor"/>
      </rPr>
      <t xml:space="preserve"> šūnu saturu</t>
    </r>
  </si>
  <si>
    <r>
      <t xml:space="preserve">Formatējiet šūnu </t>
    </r>
    <r>
      <rPr>
        <b/>
        <sz val="11"/>
        <color theme="1"/>
        <rFont val="Calibri"/>
        <family val="2"/>
        <charset val="186"/>
        <scheme val="minor"/>
      </rPr>
      <t>N30</t>
    </r>
    <r>
      <rPr>
        <sz val="11"/>
        <color theme="1"/>
        <rFont val="Calibri"/>
        <family val="2"/>
        <charset val="186"/>
        <scheme val="minor"/>
      </rPr>
      <t xml:space="preserve"> piemērotā formātā, lai redzētu savu nodzīvoto dienu skaitu.</t>
    </r>
  </si>
  <si>
    <r>
      <rPr>
        <b/>
        <sz val="11"/>
        <color theme="1"/>
        <rFont val="Calibri"/>
        <family val="2"/>
        <charset val="186"/>
        <scheme val="minor"/>
      </rPr>
      <t>Percentage</t>
    </r>
    <r>
      <rPr>
        <sz val="11"/>
        <color theme="1"/>
        <rFont val="Calibri"/>
        <family val="2"/>
        <charset val="186"/>
        <scheme val="minor"/>
      </rPr>
      <t xml:space="preserve"> formatē skaitli procentu formātā</t>
    </r>
  </si>
  <si>
    <r>
      <rPr>
        <b/>
        <sz val="11"/>
        <color theme="1"/>
        <rFont val="Calibri"/>
        <family val="2"/>
        <charset val="186"/>
        <scheme val="minor"/>
      </rPr>
      <t>Fraction</t>
    </r>
    <r>
      <rPr>
        <sz val="11"/>
        <color theme="1"/>
        <rFont val="Calibri"/>
        <family val="2"/>
        <charset val="186"/>
        <scheme val="minor"/>
      </rPr>
      <t xml:space="preserve"> skaitli attēlo kā īstu daļskaitli, taču jāņem vērā, ka piemēram, skaitli 0.3 nevar precīzi izteikt kā trešdaļas</t>
    </r>
  </si>
  <si>
    <r>
      <rPr>
        <b/>
        <sz val="11"/>
        <color theme="1"/>
        <rFont val="Calibri"/>
        <family val="2"/>
        <charset val="186"/>
        <scheme val="minor"/>
      </rPr>
      <t>Scientific</t>
    </r>
    <r>
      <rPr>
        <sz val="11"/>
        <color theme="1"/>
        <rFont val="Calibri"/>
        <family val="2"/>
        <charset val="186"/>
        <scheme val="minor"/>
      </rPr>
      <t xml:space="preserve"> formātu dators visbiežāk izvēlas pats, ja jāattēlo ļoti lieli vai ļoti mazi skaitļi.</t>
    </r>
  </si>
  <si>
    <r>
      <t>Šajā formātā skaitli izsaka ar mantisu un pakāpi. E apzīmē desmit, līdz ar to 5.00E-01 ir 5*10</t>
    </r>
    <r>
      <rPr>
        <vertAlign val="superscript"/>
        <sz val="11"/>
        <color theme="1"/>
        <rFont val="Calibri"/>
        <family val="2"/>
        <charset val="186"/>
        <scheme val="minor"/>
      </rPr>
      <t>-1</t>
    </r>
    <r>
      <rPr>
        <sz val="11"/>
        <color theme="1"/>
        <rFont val="Calibri"/>
        <family val="2"/>
        <charset val="186"/>
        <scheme val="minor"/>
      </rPr>
      <t xml:space="preserve"> jeb 0.5</t>
    </r>
  </si>
  <si>
    <t>Special formāts ļauj izvēlēties citu reģionālo iestatījumu parametrus, kolonnā T ir Japāņu iestatījumi</t>
  </si>
  <si>
    <t>Custom formāts lietotājam ļauj uzbūvēt pašam savus formātus, izmantojot apzīmējumus 0, y,m,d un citus.</t>
  </si>
  <si>
    <t>Kolonnā U ir izmantots formāts 00.000, kas datoram liek skaitli arī viencipara skaitļus attēlot ar diviem cipariem un trīs decimāl cipariem</t>
  </si>
  <si>
    <t>3. vingrinājums</t>
  </si>
  <si>
    <r>
      <t xml:space="preserve">Izveidojiet savu </t>
    </r>
    <r>
      <rPr>
        <b/>
        <sz val="11"/>
        <color theme="1"/>
        <rFont val="Calibri"/>
        <family val="2"/>
        <charset val="186"/>
        <scheme val="minor"/>
      </rPr>
      <t>Custom</t>
    </r>
    <r>
      <rPr>
        <sz val="11"/>
        <color theme="1"/>
        <rFont val="Calibri"/>
        <family val="2"/>
        <charset val="186"/>
        <scheme val="minor"/>
      </rPr>
      <t xml:space="preserve"> formātu </t>
    </r>
    <r>
      <rPr>
        <b/>
        <sz val="11"/>
        <color theme="1"/>
        <rFont val="Calibri"/>
        <family val="2"/>
        <charset val="186"/>
        <scheme val="minor"/>
      </rPr>
      <t>dddd</t>
    </r>
    <r>
      <rPr>
        <sz val="11"/>
        <color theme="1"/>
        <rFont val="Calibri"/>
        <family val="2"/>
        <charset val="186"/>
        <scheme val="minor"/>
      </rPr>
      <t xml:space="preserve"> un pielietojiet to šūnai </t>
    </r>
    <r>
      <rPr>
        <b/>
        <sz val="11"/>
        <color theme="1"/>
        <rFont val="Calibri"/>
        <family val="2"/>
        <charset val="186"/>
        <scheme val="minor"/>
      </rPr>
      <t>N29</t>
    </r>
    <r>
      <rPr>
        <sz val="11"/>
        <color theme="1"/>
        <rFont val="Calibri"/>
        <family val="2"/>
        <charset val="186"/>
        <scheme val="minor"/>
      </rPr>
      <t>. Tā uzzināsiet kurā nedēļas dienā esat dzimis.</t>
    </r>
  </si>
  <si>
    <t>Kā MsExcel šūnās veikt aprēķinus?</t>
  </si>
  <si>
    <t>Cena</t>
  </si>
  <si>
    <t>Daudzums</t>
  </si>
  <si>
    <t>Cik jāmaksā</t>
  </si>
  <si>
    <t>Maksa ar atlaidi</t>
  </si>
  <si>
    <t>Atlaide</t>
  </si>
  <si>
    <r>
      <t xml:space="preserve">Aprēķinus var veikt, šūnā ievadot formulu. Ikvienai formulai ir jāsākas ar vienādības zīmi </t>
    </r>
    <r>
      <rPr>
        <b/>
        <sz val="12"/>
        <color theme="1"/>
        <rFont val="Calibri"/>
        <family val="2"/>
        <scheme val="minor"/>
      </rPr>
      <t>=</t>
    </r>
    <r>
      <rPr>
        <sz val="12"/>
        <color theme="1"/>
        <rFont val="Calibri"/>
        <family val="2"/>
        <scheme val="minor"/>
      </rPr>
      <t>, piemēram</t>
    </r>
    <r>
      <rPr>
        <b/>
        <sz val="12"/>
        <color theme="1"/>
        <rFont val="Calibri"/>
        <family val="2"/>
        <scheme val="minor"/>
      </rPr>
      <t xml:space="preserve"> =2.5+2.8</t>
    </r>
    <r>
      <rPr>
        <sz val="12"/>
        <color theme="1"/>
        <rFont val="Calibri"/>
        <family val="2"/>
        <scheme val="minor"/>
      </rPr>
      <t xml:space="preserve"> šūnā </t>
    </r>
    <r>
      <rPr>
        <b/>
        <sz val="12"/>
        <color theme="1"/>
        <rFont val="Calibri"/>
        <family val="2"/>
        <scheme val="minor"/>
      </rPr>
      <t>B2</t>
    </r>
  </si>
  <si>
    <r>
      <t xml:space="preserve">Aprēķinos var izmantot darbību zīmes </t>
    </r>
    <r>
      <rPr>
        <b/>
        <sz val="12"/>
        <color theme="1"/>
        <rFont val="Calibri"/>
        <family val="2"/>
        <scheme val="minor"/>
      </rPr>
      <t xml:space="preserve">+ </t>
    </r>
    <r>
      <rPr>
        <sz val="12"/>
        <color theme="1"/>
        <rFont val="Calibri"/>
        <family val="2"/>
        <scheme val="minor"/>
      </rPr>
      <t xml:space="preserve">(saskaitīšana), </t>
    </r>
    <r>
      <rPr>
        <b/>
        <sz val="12"/>
        <color theme="1"/>
        <rFont val="Calibri"/>
        <family val="2"/>
        <scheme val="minor"/>
      </rPr>
      <t xml:space="preserve">- </t>
    </r>
    <r>
      <rPr>
        <sz val="12"/>
        <color theme="1"/>
        <rFont val="Calibri"/>
        <family val="2"/>
        <scheme val="minor"/>
      </rPr>
      <t xml:space="preserve">(atņemšana), </t>
    </r>
    <r>
      <rPr>
        <b/>
        <sz val="12"/>
        <color theme="1"/>
        <rFont val="Calibri"/>
        <family val="2"/>
        <scheme val="minor"/>
      </rPr>
      <t>*</t>
    </r>
    <r>
      <rPr>
        <sz val="12"/>
        <color theme="1"/>
        <rFont val="Calibri"/>
        <family val="2"/>
        <scheme val="minor"/>
      </rPr>
      <t xml:space="preserve">(reizināšana), </t>
    </r>
    <r>
      <rPr>
        <b/>
        <sz val="12"/>
        <color theme="1"/>
        <rFont val="Calibri"/>
        <family val="2"/>
        <scheme val="minor"/>
      </rPr>
      <t>/</t>
    </r>
    <r>
      <rPr>
        <sz val="12"/>
        <color theme="1"/>
        <rFont val="Calibri"/>
        <family val="2"/>
        <scheme val="minor"/>
      </rPr>
      <t xml:space="preserve">(dalīšana), ^ (kāpināšana), iekavas (), skaitļus un vērtības no šūnām, piemēram, </t>
    </r>
    <r>
      <rPr>
        <b/>
        <sz val="12"/>
        <color theme="1"/>
        <rFont val="Calibri"/>
        <family val="2"/>
        <scheme val="minor"/>
      </rPr>
      <t>=C2*D2</t>
    </r>
    <r>
      <rPr>
        <sz val="12"/>
        <color theme="1"/>
        <rFont val="Calibri"/>
        <family val="2"/>
        <scheme val="minor"/>
      </rPr>
      <t xml:space="preserve"> šūnā </t>
    </r>
    <r>
      <rPr>
        <b/>
        <sz val="12"/>
        <color theme="1"/>
        <rFont val="Calibri"/>
        <family val="2"/>
        <scheme val="minor"/>
      </rPr>
      <t>E2</t>
    </r>
  </si>
  <si>
    <r>
      <t xml:space="preserve">Ja vienkārši jāsareizina vai jāsaskaita divi skaitļi, var lietot arī programmu Kalkulators. Programma MsExcel ir neaizvietojama, lai sagatavotu formulas, kas automātiski tiks pārrēķinātas, ja mainīsies to šūnu saturs, uz kurām atsaucas formula. Piemēram, ja mainīsies preces cena šūnā </t>
    </r>
    <r>
      <rPr>
        <b/>
        <sz val="12"/>
        <color theme="1"/>
        <rFont val="Calibri"/>
        <family val="2"/>
        <scheme val="minor"/>
      </rPr>
      <t>C2</t>
    </r>
    <r>
      <rPr>
        <sz val="12"/>
        <color theme="1"/>
        <rFont val="Calibri"/>
        <family val="2"/>
        <scheme val="minor"/>
      </rPr>
      <t xml:space="preserve">, automātiski mainīsies arī vērtība šūnā </t>
    </r>
    <r>
      <rPr>
        <b/>
        <sz val="12"/>
        <color theme="1"/>
        <rFont val="Calibri"/>
        <family val="2"/>
        <scheme val="minor"/>
      </rPr>
      <t>E2</t>
    </r>
    <r>
      <rPr>
        <sz val="12"/>
        <color theme="1"/>
        <rFont val="Calibri"/>
        <family val="2"/>
        <scheme val="minor"/>
      </rPr>
      <t>. Tāpēc formulās jāraksta nevis skaitlis, kas ir šūnā, bet šūnas adrese.</t>
    </r>
  </si>
  <si>
    <r>
      <t xml:space="preserve">Lai aprēķinātu procentus, jāizmanto skaitļi, kas formatēti procentu formātā vai tīem atbilstošās decimāldaļas, kā to var redzēt šūnās </t>
    </r>
    <r>
      <rPr>
        <b/>
        <sz val="12"/>
        <color theme="1"/>
        <rFont val="Calibri"/>
        <family val="2"/>
        <scheme val="minor"/>
      </rPr>
      <t>B2</t>
    </r>
    <r>
      <rPr>
        <sz val="12"/>
        <color theme="1"/>
        <rFont val="Calibri"/>
        <family val="2"/>
        <scheme val="minor"/>
      </rPr>
      <t xml:space="preserve">, </t>
    </r>
    <r>
      <rPr>
        <b/>
        <sz val="12"/>
        <color theme="1"/>
        <rFont val="Calibri"/>
        <family val="2"/>
        <scheme val="minor"/>
      </rPr>
      <t>B3</t>
    </r>
    <r>
      <rPr>
        <sz val="12"/>
        <color theme="1"/>
        <rFont val="Calibri"/>
        <family val="2"/>
        <scheme val="minor"/>
      </rPr>
      <t xml:space="preserve"> un </t>
    </r>
    <r>
      <rPr>
        <b/>
        <sz val="12"/>
        <color theme="1"/>
        <rFont val="Calibri"/>
        <family val="2"/>
        <scheme val="minor"/>
      </rPr>
      <t>G2</t>
    </r>
  </si>
  <si>
    <t xml:space="preserve"> </t>
  </si>
  <si>
    <r>
      <t>Pierakstot formulas MsExcel šūnās, var iznākt lietot iekavas pat tad, ja formulā to nav, jo Excel formulas jāraksta vienā rindā. Piemēram, kvadrātvienādojuma</t>
    </r>
    <r>
      <rPr>
        <b/>
        <sz val="12"/>
        <color theme="1"/>
        <rFont val="Calibri"/>
        <family val="2"/>
        <scheme val="minor"/>
      </rPr>
      <t xml:space="preserve"> ax</t>
    </r>
    <r>
      <rPr>
        <b/>
        <vertAlign val="superscript"/>
        <sz val="12"/>
        <color theme="1"/>
        <rFont val="Calibri"/>
        <family val="2"/>
        <scheme val="minor"/>
      </rPr>
      <t>2</t>
    </r>
    <r>
      <rPr>
        <b/>
        <sz val="12"/>
        <color theme="1"/>
        <rFont val="Calibri"/>
        <family val="2"/>
        <scheme val="minor"/>
      </rPr>
      <t>+bx+c=0</t>
    </r>
    <r>
      <rPr>
        <sz val="12"/>
        <color theme="1"/>
        <rFont val="Calibri"/>
        <family val="2"/>
        <scheme val="minor"/>
      </rPr>
      <t xml:space="preserve"> sakņu aprēķināšāna </t>
    </r>
    <r>
      <rPr>
        <b/>
        <sz val="12"/>
        <color theme="1"/>
        <rFont val="Calibri"/>
        <family val="2"/>
        <scheme val="minor"/>
      </rPr>
      <t>F8</t>
    </r>
    <r>
      <rPr>
        <sz val="12"/>
        <color theme="1"/>
        <rFont val="Calibri"/>
        <family val="2"/>
        <scheme val="minor"/>
      </rPr>
      <t xml:space="preserve"> līdz </t>
    </r>
    <r>
      <rPr>
        <b/>
        <sz val="12"/>
        <color theme="1"/>
        <rFont val="Calibri"/>
        <family val="2"/>
        <scheme val="minor"/>
      </rPr>
      <t>G10</t>
    </r>
    <r>
      <rPr>
        <sz val="12"/>
        <color theme="1"/>
        <rFont val="Calibri"/>
        <family val="2"/>
        <scheme val="minor"/>
      </rPr>
      <t xml:space="preserve"> šūnās.</t>
    </r>
  </si>
  <si>
    <t>a</t>
  </si>
  <si>
    <t>b</t>
  </si>
  <si>
    <t>c</t>
  </si>
  <si>
    <t>x1</t>
  </si>
  <si>
    <t>x2</t>
  </si>
  <si>
    <t>Sakņu formulā nav iekavu, bet Excel formulā tās nepieciešamas!</t>
  </si>
  <si>
    <t>Kvadrātsaknes iegūšanai jāizmanto funkcija sqrt()</t>
  </si>
  <si>
    <t xml:space="preserve">MsExcel ir iebūvētas vairāk kā 300 dažādu funkciju. </t>
  </si>
  <si>
    <r>
      <t xml:space="preserve">Biežāk lietotās var atrast </t>
    </r>
    <r>
      <rPr>
        <b/>
        <sz val="12"/>
        <color theme="1"/>
        <rFont val="Calibri"/>
        <family val="2"/>
        <scheme val="minor"/>
      </rPr>
      <t>Home</t>
    </r>
    <r>
      <rPr>
        <sz val="12"/>
        <color theme="1"/>
        <rFont val="Calibri"/>
        <family val="2"/>
        <scheme val="minor"/>
      </rPr>
      <t xml:space="preserve"> rīku paneļa labajā pusē</t>
    </r>
    <r>
      <rPr>
        <b/>
        <sz val="12"/>
        <color theme="1"/>
        <rFont val="Calibri"/>
        <family val="2"/>
        <scheme val="minor"/>
      </rPr>
      <t xml:space="preserve"> AutoSum</t>
    </r>
    <r>
      <rPr>
        <sz val="12"/>
        <color theme="1"/>
        <rFont val="Calibri"/>
        <family val="2"/>
        <scheme val="minor"/>
      </rPr>
      <t xml:space="preserve"> izvēlnē. Visu funkciju sarakstu var iegut spiežot pogu </t>
    </r>
    <r>
      <rPr>
        <b/>
        <sz val="12"/>
        <color theme="1"/>
        <rFont val="Calibri"/>
        <family val="2"/>
        <scheme val="minor"/>
      </rPr>
      <t>fx</t>
    </r>
    <r>
      <rPr>
        <sz val="12"/>
        <color theme="1"/>
        <rFont val="Calibri"/>
        <family val="2"/>
        <scheme val="minor"/>
      </rPr>
      <t xml:space="preserve">, kas atrodas virs kolonnu nosaukumiem un rīku panelī </t>
    </r>
    <r>
      <rPr>
        <b/>
        <sz val="12"/>
        <color theme="1"/>
        <rFont val="Calibri"/>
        <family val="2"/>
        <scheme val="minor"/>
      </rPr>
      <t>Formulas</t>
    </r>
    <r>
      <rPr>
        <sz val="12"/>
        <color theme="1"/>
        <rFont val="Calibri"/>
        <family val="2"/>
        <scheme val="minor"/>
      </rPr>
      <t>.</t>
    </r>
  </si>
  <si>
    <r>
      <t xml:space="preserve">Pogas </t>
    </r>
    <r>
      <rPr>
        <b/>
        <sz val="12"/>
        <color theme="1"/>
        <rFont val="Calibri"/>
        <family val="2"/>
        <scheme val="minor"/>
      </rPr>
      <t>fx</t>
    </r>
    <r>
      <rPr>
        <sz val="12"/>
        <color theme="1"/>
        <rFont val="Calibri"/>
        <family val="2"/>
        <scheme val="minor"/>
      </rPr>
      <t xml:space="preserve"> nospiešana atver dialoglogu </t>
    </r>
    <r>
      <rPr>
        <b/>
        <sz val="12"/>
        <color theme="1"/>
        <rFont val="Calibri"/>
        <family val="2"/>
        <scheme val="minor"/>
      </rPr>
      <t>Insert Function</t>
    </r>
    <r>
      <rPr>
        <sz val="12"/>
        <color theme="1"/>
        <rFont val="Calibri"/>
        <family val="2"/>
        <scheme val="minor"/>
      </rPr>
      <t xml:space="preserve">, kurā var meklēt funkciju pēc tās nosaukuma, redzēt pēdējo lietoto funkciju sarakstu un izvēlni </t>
    </r>
    <r>
      <rPr>
        <b/>
        <sz val="12"/>
        <color theme="1"/>
        <rFont val="Calibri"/>
        <family val="2"/>
        <scheme val="minor"/>
      </rPr>
      <t>select a category</t>
    </r>
    <r>
      <rPr>
        <sz val="12"/>
        <color theme="1"/>
        <rFont val="Calibri"/>
        <family val="2"/>
        <scheme val="minor"/>
      </rPr>
      <t>, kura ļauj izvēlēties funkciju grupas. Ja meklējam matemātikas funkcijas, varam izvēlēties grupu</t>
    </r>
    <r>
      <rPr>
        <b/>
        <sz val="12"/>
        <color theme="1"/>
        <rFont val="Calibri"/>
        <family val="2"/>
        <scheme val="minor"/>
      </rPr>
      <t xml:space="preserve"> Math&amp;Trig</t>
    </r>
    <r>
      <rPr>
        <sz val="12"/>
        <color theme="1"/>
        <rFont val="Calibri"/>
        <family val="2"/>
        <scheme val="minor"/>
      </rPr>
      <t>, taču ja neesam pārliecināti par grupu, var izvēlēties</t>
    </r>
    <r>
      <rPr>
        <b/>
        <sz val="12"/>
        <color theme="1"/>
        <rFont val="Calibri"/>
        <family val="2"/>
        <scheme val="minor"/>
      </rPr>
      <t xml:space="preserve"> All</t>
    </r>
    <r>
      <rPr>
        <sz val="12"/>
        <color theme="1"/>
        <rFont val="Calibri"/>
        <family val="2"/>
        <scheme val="minor"/>
      </rPr>
      <t xml:space="preserve"> un iegūt visu funkciju sarakstu alfabētiskā secībā.</t>
    </r>
  </si>
  <si>
    <t>Pa funkciju nosaukumu sarakstu var pārvietoties, izmantojot peli vai klaviatūru. Nostājoties uz kādas funkcijas nosaukuma, dialogloga lejasdaļā var redzēt paskaidrojumu, kam paredzēta šī funkcija.</t>
  </si>
  <si>
    <r>
      <t xml:space="preserve">Funkciju dialogloga kreisajā apakšējā stūrī var klikšķināt uz hipersaites </t>
    </r>
    <r>
      <rPr>
        <b/>
        <sz val="12"/>
        <color theme="1"/>
        <rFont val="Calibri"/>
        <family val="2"/>
        <scheme val="minor"/>
      </rPr>
      <t>Help on this function</t>
    </r>
    <r>
      <rPr>
        <sz val="12"/>
        <color theme="1"/>
        <rFont val="Calibri"/>
        <family val="2"/>
        <scheme val="minor"/>
      </rPr>
      <t>, kas atvērs Microsoft Office palīdzības sistēmu ar izvēlētās funkcijas aprakstu un piemēriem.</t>
    </r>
  </si>
  <si>
    <r>
      <t xml:space="preserve">Kad funkciju sarakstā atrasta vajadzīgā funkcija, jāspiež poga </t>
    </r>
    <r>
      <rPr>
        <b/>
        <sz val="12"/>
        <color theme="1"/>
        <rFont val="Calibri"/>
        <family val="2"/>
        <scheme val="minor"/>
      </rPr>
      <t>OK</t>
    </r>
    <r>
      <rPr>
        <sz val="12"/>
        <color theme="1"/>
        <rFont val="Calibri"/>
        <family val="2"/>
        <scheme val="minor"/>
      </rPr>
      <t>. Rezultātā atvērsies konkrētās funkcijas dialoglogs.</t>
    </r>
  </si>
  <si>
    <r>
      <t xml:space="preserve">Piemēram, izvēloties noapaļošanas funkciju </t>
    </r>
    <r>
      <rPr>
        <b/>
        <sz val="12"/>
        <color theme="1"/>
        <rFont val="Calibri"/>
        <family val="2"/>
        <scheme val="minor"/>
      </rPr>
      <t>ROUND</t>
    </r>
    <r>
      <rPr>
        <sz val="12"/>
        <color theme="1"/>
        <rFont val="Calibri"/>
        <family val="2"/>
        <scheme val="minor"/>
      </rPr>
      <t>, atvērsies blakus attēlā redzamais logs ar diviem ievadlaukiem, jo šai funkcijai nepieciešami divi parametri.</t>
    </r>
  </si>
  <si>
    <t>Atkarībā no tā, kurā ievadlaukā atradīsies kursors, mainīsies zemāk redzamais paskaidrojums par katra parametra nozīmi.</t>
  </si>
  <si>
    <r>
      <t xml:space="preserve">Piemēram, atrodoties funkcijas </t>
    </r>
    <r>
      <rPr>
        <b/>
        <sz val="12"/>
        <color theme="1"/>
        <rFont val="Calibri"/>
        <family val="2"/>
        <scheme val="minor"/>
      </rPr>
      <t>ROUND</t>
    </r>
    <r>
      <rPr>
        <sz val="12"/>
        <color theme="1"/>
        <rFont val="Calibri"/>
        <family val="2"/>
        <scheme val="minor"/>
      </rPr>
      <t xml:space="preserve"> ievadlaukā </t>
    </r>
    <r>
      <rPr>
        <b/>
        <sz val="12"/>
        <color theme="1"/>
        <rFont val="Calibri"/>
        <family val="2"/>
        <scheme val="minor"/>
      </rPr>
      <t>Number</t>
    </r>
    <r>
      <rPr>
        <sz val="12"/>
        <color theme="1"/>
        <rFont val="Calibri"/>
        <family val="2"/>
        <scheme val="minor"/>
      </rPr>
      <t xml:space="preserve">, būs redzams paskaidrojums, ka tur jāievada skaitlis, kuru noapaļos tik ciparus aiz komata, cik būs rakstīts ievadlaukā </t>
    </r>
    <r>
      <rPr>
        <b/>
        <sz val="12"/>
        <color theme="1"/>
        <rFont val="Calibri"/>
        <family val="2"/>
        <scheme val="minor"/>
      </rPr>
      <t>Num_digits</t>
    </r>
  </si>
  <si>
    <r>
      <t xml:space="preserve">Savukārt atrodoties funkcijas </t>
    </r>
    <r>
      <rPr>
        <b/>
        <sz val="12"/>
        <color theme="1"/>
        <rFont val="Calibri"/>
        <family val="2"/>
        <scheme val="minor"/>
      </rPr>
      <t>ROUND</t>
    </r>
    <r>
      <rPr>
        <sz val="12"/>
        <color theme="1"/>
        <rFont val="Calibri"/>
        <family val="2"/>
        <scheme val="minor"/>
      </rPr>
      <t xml:space="preserve"> ievadlaukā </t>
    </r>
    <r>
      <rPr>
        <b/>
        <sz val="12"/>
        <color theme="1"/>
        <rFont val="Calibri"/>
        <family val="2"/>
        <scheme val="minor"/>
      </rPr>
      <t>Num_digits</t>
    </r>
    <r>
      <rPr>
        <sz val="12"/>
        <color theme="1"/>
        <rFont val="Calibri"/>
        <family val="2"/>
        <scheme val="minor"/>
      </rPr>
      <t>, redzams paskaidrojums, ka tur jāievada ciparu skaits, līdz kuram jānoapaļo skaitlis, kā arī paskaidrojums, kas tiks iegūts, ievadot negatīvu ciparu skaitu vai nulli.</t>
    </r>
  </si>
  <si>
    <r>
      <t xml:space="preserve">Parametru ievadlaukos skaitļa vietā var rakstīt arī izteiksmi ar šūnu adresēm, piemēram, </t>
    </r>
    <r>
      <rPr>
        <b/>
        <sz val="12"/>
        <color theme="1"/>
        <rFont val="Calibri"/>
        <family val="2"/>
        <scheme val="minor"/>
      </rPr>
      <t>E2*(1-G2)</t>
    </r>
  </si>
  <si>
    <r>
      <t>Šāda formula redzama šūnā</t>
    </r>
    <r>
      <rPr>
        <b/>
        <sz val="12"/>
        <color theme="1"/>
        <rFont val="Calibri"/>
        <family val="2"/>
        <scheme val="minor"/>
      </rPr>
      <t xml:space="preserve"> D31</t>
    </r>
    <r>
      <rPr>
        <sz val="12"/>
        <color theme="1"/>
        <rFont val="Calibri"/>
        <family val="2"/>
        <scheme val="minor"/>
      </rPr>
      <t xml:space="preserve">. Atrodoties šūnā </t>
    </r>
    <r>
      <rPr>
        <b/>
        <sz val="12"/>
        <color theme="1"/>
        <rFont val="Calibri"/>
        <family val="2"/>
        <scheme val="minor"/>
      </rPr>
      <t>D31</t>
    </r>
    <r>
      <rPr>
        <sz val="12"/>
        <color theme="1"/>
        <rFont val="Calibri"/>
        <family val="2"/>
        <scheme val="minor"/>
      </rPr>
      <t xml:space="preserve">, der nospiest pogu </t>
    </r>
    <r>
      <rPr>
        <b/>
        <sz val="12"/>
        <color theme="1"/>
        <rFont val="Calibri"/>
        <family val="2"/>
        <scheme val="minor"/>
      </rPr>
      <t>fx</t>
    </r>
    <r>
      <rPr>
        <sz val="12"/>
        <color theme="1"/>
        <rFont val="Calibri"/>
        <family val="2"/>
        <scheme val="minor"/>
      </rPr>
      <t>, lai ieraudzītu kā formulas pieraksts izskatās fukcijas dialoglogā</t>
    </r>
  </si>
  <si>
    <r>
      <t xml:space="preserve">Svarīgi ir saprast atšķirību starp noapaļošanu un formatēšanu. Gan noapaļojot, gan formatējot var iegūt vizuāli vienādus rezultātus, kā to var redzēt šūnās </t>
    </r>
    <r>
      <rPr>
        <b/>
        <sz val="12"/>
        <color theme="1"/>
        <rFont val="Calibri"/>
        <family val="2"/>
        <scheme val="minor"/>
      </rPr>
      <t>F2</t>
    </r>
    <r>
      <rPr>
        <sz val="12"/>
        <color theme="1"/>
        <rFont val="Calibri"/>
        <family val="2"/>
        <charset val="186"/>
        <scheme val="minor"/>
      </rPr>
      <t xml:space="preserve"> un </t>
    </r>
    <r>
      <rPr>
        <b/>
        <sz val="12"/>
        <color theme="1"/>
        <rFont val="Calibri"/>
        <family val="2"/>
        <scheme val="minor"/>
      </rPr>
      <t>D31</t>
    </r>
    <r>
      <rPr>
        <sz val="12"/>
        <color theme="1"/>
        <rFont val="Calibri"/>
        <family val="2"/>
        <charset val="186"/>
        <scheme val="minor"/>
      </rPr>
      <t>, tomēr to patiesā vērtība var atšķirties.</t>
    </r>
  </si>
  <si>
    <r>
      <t>Formatēšana TIKAI PARĀDA citādu vērtību, noapaļošana to patiešām maina. Atšķirību var redzēt, vai nu mainot šūnu formātus, vai arī iegūtās vērtības izmantojot turpmākos aprēķinos, kā tas redzams šūnās</t>
    </r>
    <r>
      <rPr>
        <b/>
        <sz val="12"/>
        <color theme="1"/>
        <rFont val="Calibri"/>
        <family val="2"/>
        <scheme val="minor"/>
      </rPr>
      <t xml:space="preserve"> E31 </t>
    </r>
    <r>
      <rPr>
        <sz val="12"/>
        <color theme="1"/>
        <rFont val="Calibri"/>
        <family val="2"/>
        <scheme val="minor"/>
      </rPr>
      <t xml:space="preserve">un </t>
    </r>
    <r>
      <rPr>
        <b/>
        <sz val="12"/>
        <color theme="1"/>
        <rFont val="Calibri"/>
        <family val="2"/>
        <scheme val="minor"/>
      </rPr>
      <t>F31</t>
    </r>
  </si>
  <si>
    <t>Parametru ievadlaukos skaitļa vietā var rakstīt arī  tekstu vai citas funkcijas.</t>
  </si>
  <si>
    <r>
      <t xml:space="preserve">Šūnā </t>
    </r>
    <r>
      <rPr>
        <b/>
        <sz val="12"/>
        <color theme="1"/>
        <rFont val="Calibri"/>
        <family val="2"/>
        <scheme val="minor"/>
      </rPr>
      <t>H31</t>
    </r>
    <r>
      <rPr>
        <sz val="12"/>
        <color theme="1"/>
        <rFont val="Calibri"/>
        <family val="2"/>
        <scheme val="minor"/>
      </rPr>
      <t xml:space="preserve"> redzama funkcija, kas izveido jaunu tekstu, konketenējot jeb savienojot tekstu no šūnas </t>
    </r>
    <r>
      <rPr>
        <b/>
        <sz val="12"/>
        <color theme="1"/>
        <rFont val="Calibri"/>
        <family val="2"/>
        <scheme val="minor"/>
      </rPr>
      <t>G1</t>
    </r>
    <r>
      <rPr>
        <sz val="12"/>
        <color theme="1"/>
        <rFont val="Calibri"/>
        <family val="2"/>
        <scheme val="minor"/>
      </rPr>
      <t xml:space="preserve"> ar tekstu " procentos". Apskatiet šūnas</t>
    </r>
    <r>
      <rPr>
        <b/>
        <sz val="12"/>
        <color theme="1"/>
        <rFont val="Calibri"/>
        <family val="2"/>
        <scheme val="minor"/>
      </rPr>
      <t xml:space="preserve"> H31</t>
    </r>
    <r>
      <rPr>
        <sz val="12"/>
        <color theme="1"/>
        <rFont val="Calibri"/>
        <family val="2"/>
        <scheme val="minor"/>
      </rPr>
      <t xml:space="preserve"> saturu, nospiežot pogu </t>
    </r>
    <r>
      <rPr>
        <b/>
        <sz val="12"/>
        <color theme="1"/>
        <rFont val="Calibri"/>
        <family val="2"/>
        <scheme val="minor"/>
      </rPr>
      <t>fx</t>
    </r>
    <r>
      <rPr>
        <sz val="12"/>
        <color theme="1"/>
        <rFont val="Calibri"/>
        <family val="2"/>
        <scheme val="minor"/>
      </rPr>
      <t>!</t>
    </r>
  </si>
  <si>
    <r>
      <t xml:space="preserve">Attēlā pa labi redzams formulas piemērs, kurā funkcijas </t>
    </r>
    <r>
      <rPr>
        <b/>
        <sz val="12"/>
        <color theme="1"/>
        <rFont val="Calibri"/>
        <family val="2"/>
        <scheme val="minor"/>
      </rPr>
      <t>ROUND</t>
    </r>
    <r>
      <rPr>
        <sz val="12"/>
        <color theme="1"/>
        <rFont val="Calibri"/>
        <family val="2"/>
        <scheme val="minor"/>
      </rPr>
      <t xml:space="preserve"> ievadlaukā </t>
    </r>
    <r>
      <rPr>
        <b/>
        <sz val="12"/>
        <color theme="1"/>
        <rFont val="Calibri"/>
        <family val="2"/>
        <scheme val="minor"/>
      </rPr>
      <t>Number</t>
    </r>
    <r>
      <rPr>
        <sz val="12"/>
        <color theme="1"/>
        <rFont val="Calibri"/>
        <family val="2"/>
        <scheme val="minor"/>
      </rPr>
      <t xml:space="preserve"> ierakstīta funkcija </t>
    </r>
    <r>
      <rPr>
        <b/>
        <sz val="12"/>
        <color theme="1"/>
        <rFont val="Calibri"/>
        <family val="2"/>
        <scheme val="minor"/>
      </rPr>
      <t>PI()</t>
    </r>
    <r>
      <rPr>
        <sz val="12"/>
        <color theme="1"/>
        <rFont val="Calibri"/>
        <family val="2"/>
        <scheme val="minor"/>
      </rPr>
      <t xml:space="preserve">. Ierakstiet šādu formulu šūnā </t>
    </r>
    <r>
      <rPr>
        <b/>
        <sz val="12"/>
        <color theme="1"/>
        <rFont val="Calibri"/>
        <family val="2"/>
        <scheme val="minor"/>
      </rPr>
      <t>D33</t>
    </r>
    <r>
      <rPr>
        <sz val="12"/>
        <color theme="1"/>
        <rFont val="Calibri"/>
        <family val="2"/>
        <scheme val="minor"/>
      </rPr>
      <t>!</t>
    </r>
  </si>
  <si>
    <t>Funkciju saraksts, kas varētu noderēt informātikas un fizikas stundās</t>
  </si>
  <si>
    <t>Preces nosaukums</t>
  </si>
  <si>
    <t>Cik nopirka</t>
  </si>
  <si>
    <t>FUNKCIJA</t>
  </si>
  <si>
    <t>PIEMĒRS</t>
  </si>
  <si>
    <t>SKAIDROJUMS</t>
  </si>
  <si>
    <t xml:space="preserve"> SIĻĶE KAŽOKĀ </t>
  </si>
  <si>
    <t>SUM</t>
  </si>
  <si>
    <t>Summē šūnu vērtības norādītajā apgabalā. 2-3 vērtības var summēt arī izmantojot zīmi +</t>
  </si>
  <si>
    <t xml:space="preserve">KRABJU SALĀTI </t>
  </si>
  <si>
    <t>ABS</t>
  </si>
  <si>
    <t>Iegūst skaitļa absolūto vērtību jeb moduli</t>
  </si>
  <si>
    <t xml:space="preserve">SALĀTI ''SIĻĶĪTE'' </t>
  </si>
  <si>
    <t>AVERAGE</t>
  </si>
  <si>
    <t>Aprēķina vidējo aritmētisko no vērtībām, kas norādītas šūnu apgabalā</t>
  </si>
  <si>
    <t xml:space="preserve"> GAĻAS SALĀTI </t>
  </si>
  <si>
    <t>COS</t>
  </si>
  <si>
    <t>Aprēķina kosinusu no leņķa vērtības, kas dota radiānos</t>
  </si>
  <si>
    <t xml:space="preserve">GAĻAS-SIERA SALĀTI </t>
  </si>
  <si>
    <t>COUNT</t>
  </si>
  <si>
    <t>Atrod cik norādītajā apgabalā ir tādu šūnu, kurās ierakstīts skaitlis</t>
  </si>
  <si>
    <t xml:space="preserve">ŠĶIŅĶA SALĀTI </t>
  </si>
  <si>
    <t>COUNTA</t>
  </si>
  <si>
    <t>Atrod cik norādītajā apgabalā ir aizpildītu šūnu</t>
  </si>
  <si>
    <t xml:space="preserve">ROSOLS </t>
  </si>
  <si>
    <t>DEGREES</t>
  </si>
  <si>
    <t>Pārveido leņķa vērtību no radiāniem uz grādiem</t>
  </si>
  <si>
    <t xml:space="preserve">ANANĀSS LIELS </t>
  </si>
  <si>
    <t>IF</t>
  </si>
  <si>
    <t>Funkcija, kas atkarībā no tā, vai dotais nosaījums ir patiess vai nepatiess, izvēlas vienu vai otru rezultāta izteiksmi</t>
  </si>
  <si>
    <t xml:space="preserve">  BANĀNI </t>
  </si>
  <si>
    <t>INT</t>
  </si>
  <si>
    <t>Iegūst dotā skaitļa veselo daļu, atmetot visus ciparus aiz komata</t>
  </si>
  <si>
    <t xml:space="preserve">  GREIFRŪTI </t>
  </si>
  <si>
    <t>LN</t>
  </si>
  <si>
    <t>Aprēķina naturālo logaritmu</t>
  </si>
  <si>
    <t xml:space="preserve">  TOMĀTI </t>
  </si>
  <si>
    <t>LOG</t>
  </si>
  <si>
    <t>Aprēķina logaritmu</t>
  </si>
  <si>
    <t xml:space="preserve">  MANDARĪNI </t>
  </si>
  <si>
    <t>MAX</t>
  </si>
  <si>
    <t>Atrod lielāko skaitlisko vērtību norādītajā apgabalā</t>
  </si>
  <si>
    <t xml:space="preserve">  APELSĪNI </t>
  </si>
  <si>
    <t>MIN</t>
  </si>
  <si>
    <t>Atrod mazāko skaitlisko vērtību norādītajā apgabalā</t>
  </si>
  <si>
    <t xml:space="preserve">  BUMBIERI </t>
  </si>
  <si>
    <t>MOD</t>
  </si>
  <si>
    <t>Atrod atlikumu, dalot veselos skaitļos pirmo parametru ar otru</t>
  </si>
  <si>
    <t xml:space="preserve">  CITRONI </t>
  </si>
  <si>
    <t>PI</t>
  </si>
  <si>
    <r>
      <t xml:space="preserve">Iegūst skaitļa  </t>
    </r>
    <r>
      <rPr>
        <b/>
        <sz val="12"/>
        <rFont val="Symbol"/>
        <family val="1"/>
        <charset val="2"/>
      </rPr>
      <t>p</t>
    </r>
    <r>
      <rPr>
        <sz val="10"/>
        <rFont val="Arial"/>
        <family val="2"/>
      </rPr>
      <t xml:space="preserve"> vērtību ar 9 cipariem aiz komata</t>
    </r>
  </si>
  <si>
    <t xml:space="preserve">  RUDZU SALDSKĀBMAIZE </t>
  </si>
  <si>
    <t>RADIANS</t>
  </si>
  <si>
    <t>Pārveido leņķa vērtību no grādiem uz radiāniem</t>
  </si>
  <si>
    <t xml:space="preserve">  RANKAS RUDZU RUPJĀ MAIZE (GRIEZTA) </t>
  </si>
  <si>
    <t>ROUND</t>
  </si>
  <si>
    <t>Noapaļo skaitli līdz dotajam ciparu skaitam aiz komata</t>
  </si>
  <si>
    <t xml:space="preserve">  AUSEKLĪTIS LIMBAŽU KLONA MAIZE </t>
  </si>
  <si>
    <t>SIN</t>
  </si>
  <si>
    <t>Aprēķina sinusu no leņķa vērtības, kas dota radiānos</t>
  </si>
  <si>
    <t xml:space="preserve">  ĀGENSKALNA BALTMAIZE (SAGRIESTA) </t>
  </si>
  <si>
    <t>SQRT</t>
  </si>
  <si>
    <t>Aprēķina kvadrātsakni</t>
  </si>
  <si>
    <t xml:space="preserve">  PĻAVAS MAIZE GUNDEGA (GAĪŠĀ SĒKLU ) </t>
  </si>
  <si>
    <t>SUMPRODUCT</t>
  </si>
  <si>
    <t>Aprēķina reizinājumu summu, savstarpēji reizinot tos norādītā apgabala elementus, kas atrodas vienā rindā</t>
  </si>
  <si>
    <t xml:space="preserve">  PĻAVAS MAIZE VIZBULĪTE (TUMŠĀ SĒKLU) </t>
  </si>
  <si>
    <t>TAN</t>
  </si>
  <si>
    <t>Aprēķina tangensu no leņķa vērtības, kas dota radiānos</t>
  </si>
  <si>
    <t>ŠPROTES</t>
  </si>
  <si>
    <t>AND</t>
  </si>
  <si>
    <t>Apvieno vairākus loģiskos nosacījumus. Vērtība būs TRUE tikai tad, ja katrs no nosacījumiem ir patiess</t>
  </si>
  <si>
    <t>BRĒTLIŅAS TOMĀTOS</t>
  </si>
  <si>
    <t>OR</t>
  </si>
  <si>
    <t>Apvieno vairākus loģiskos nosacījumus. Vērtība būs FALSE tikai tad, ja katrs no nosacījumiem ir nepatiess</t>
  </si>
  <si>
    <t>TUNCIS SAVĀ SULĀ</t>
  </si>
  <si>
    <t>NOT</t>
  </si>
  <si>
    <t>Noliedz loģiskos nosacījumus. Vērtība būs TRUE, ja loģiskais nosacījumus būs nepatiess.</t>
  </si>
  <si>
    <t>PIENS 2%</t>
  </si>
  <si>
    <t>PIENS 3.2%</t>
  </si>
  <si>
    <t>PIENS 0.5%</t>
  </si>
  <si>
    <t>KRĒJUMS 15%</t>
  </si>
  <si>
    <t>KRĒJUMS 25%</t>
  </si>
  <si>
    <t>STELPES SVIESTS</t>
  </si>
  <si>
    <t>LIMBAŽU SVIESTS</t>
  </si>
  <si>
    <t>CUKURS</t>
  </si>
  <si>
    <t>MILTI A/L</t>
  </si>
  <si>
    <t>EĻĻA RISO</t>
  </si>
  <si>
    <t>MARGARĪNS RAMA</t>
  </si>
  <si>
    <t>Kopēšanas speciālgadījumi</t>
  </si>
  <si>
    <t>Gadījuma skaitļi no 1 līdz 10</t>
  </si>
  <si>
    <t>Tikai vērtības</t>
  </si>
  <si>
    <t>Pagriezti dati</t>
  </si>
  <si>
    <t>Rīks Format Painter kopē tikai formātu - tāpat, kā Wordā.</t>
  </si>
  <si>
    <t>Standarta kopēšanas rīki CTRL-C, CTRL-V vai Copy-Paste kopē visu šūnas saturu - formulu, datus un formatējumu.</t>
  </si>
  <si>
    <r>
      <t xml:space="preserve">Rīks </t>
    </r>
    <r>
      <rPr>
        <b/>
        <sz val="11"/>
        <color theme="1"/>
        <rFont val="Calibri"/>
        <family val="2"/>
        <scheme val="minor"/>
      </rPr>
      <t>Paste Special</t>
    </r>
    <r>
      <rPr>
        <sz val="11"/>
        <color theme="1"/>
        <rFont val="Calibri"/>
        <family val="2"/>
        <charset val="186"/>
        <scheme val="minor"/>
      </rPr>
      <t xml:space="preserve"> piedāvā dažādas iespējas pēc kopēšanas ielīmēt, piemēram,  tikai vērtības vai tikai formulas.</t>
    </r>
  </si>
  <si>
    <r>
      <t xml:space="preserve">Rīks </t>
    </r>
    <r>
      <rPr>
        <b/>
        <sz val="11"/>
        <color theme="1"/>
        <rFont val="Calibri"/>
        <family val="2"/>
        <scheme val="minor"/>
      </rPr>
      <t>Paste Special,</t>
    </r>
    <r>
      <rPr>
        <sz val="11"/>
        <color theme="1"/>
        <rFont val="Calibri"/>
        <family val="2"/>
        <scheme val="minor"/>
      </rPr>
      <t xml:space="preserve"> ielīmējot datus, tos var arī pagriezt vai pieskaitīt jau esošajiem datiem.</t>
    </r>
  </si>
  <si>
    <t>Vingrinājums</t>
  </si>
  <si>
    <r>
      <t>Nokopējiet apgabala</t>
    </r>
    <r>
      <rPr>
        <b/>
        <sz val="11"/>
        <color theme="1"/>
        <rFont val="Calibri"/>
        <family val="2"/>
        <scheme val="minor"/>
      </rPr>
      <t xml:space="preserve"> B2:B20</t>
    </r>
    <r>
      <rPr>
        <sz val="11"/>
        <color theme="1"/>
        <rFont val="Calibri"/>
        <family val="2"/>
        <charset val="186"/>
        <scheme val="minor"/>
      </rPr>
      <t xml:space="preserve"> saturu.</t>
    </r>
  </si>
  <si>
    <r>
      <t xml:space="preserve">Izmantojot </t>
    </r>
    <r>
      <rPr>
        <b/>
        <sz val="11"/>
        <color theme="1"/>
        <rFont val="Calibri"/>
        <family val="2"/>
        <scheme val="minor"/>
      </rPr>
      <t xml:space="preserve">Paste Special -Values </t>
    </r>
    <r>
      <rPr>
        <sz val="11"/>
        <color theme="1"/>
        <rFont val="Calibri"/>
        <family val="2"/>
        <charset val="186"/>
        <scheme val="minor"/>
      </rPr>
      <t xml:space="preserve">, šūnu apgabalā </t>
    </r>
    <r>
      <rPr>
        <b/>
        <sz val="11"/>
        <color theme="1"/>
        <rFont val="Calibri"/>
        <family val="2"/>
        <scheme val="minor"/>
      </rPr>
      <t>C2:C20</t>
    </r>
    <r>
      <rPr>
        <sz val="11"/>
        <color theme="1"/>
        <rFont val="Calibri"/>
        <family val="2"/>
        <charset val="186"/>
        <scheme val="minor"/>
      </rPr>
      <t xml:space="preserve"> ielīmējiet tikai vērtības bez formulām.</t>
    </r>
  </si>
  <si>
    <r>
      <t xml:space="preserve">Izmantojot </t>
    </r>
    <r>
      <rPr>
        <b/>
        <sz val="11"/>
        <color theme="1"/>
        <rFont val="Calibri"/>
        <family val="2"/>
        <scheme val="minor"/>
      </rPr>
      <t>Paste Special - Transpose</t>
    </r>
    <r>
      <rPr>
        <sz val="11"/>
        <color theme="1"/>
        <rFont val="Calibri"/>
        <family val="2"/>
        <charset val="186"/>
        <scheme val="minor"/>
      </rPr>
      <t>, šūnu apgabalā</t>
    </r>
    <r>
      <rPr>
        <b/>
        <sz val="11"/>
        <color theme="1"/>
        <rFont val="Calibri"/>
        <family val="2"/>
        <scheme val="minor"/>
      </rPr>
      <t xml:space="preserve"> D2:V2</t>
    </r>
    <r>
      <rPr>
        <sz val="11"/>
        <color theme="1"/>
        <rFont val="Calibri"/>
        <family val="2"/>
        <charset val="186"/>
        <scheme val="minor"/>
      </rPr>
      <t xml:space="preserve"> ielīmējiet visu šūnu saturu, pagriežot to par 90</t>
    </r>
    <r>
      <rPr>
        <vertAlign val="superscript"/>
        <sz val="11"/>
        <color theme="1"/>
        <rFont val="Calibri"/>
        <family val="2"/>
        <scheme val="minor"/>
      </rPr>
      <t>o</t>
    </r>
    <r>
      <rPr>
        <sz val="11"/>
        <color theme="1"/>
        <rFont val="Calibri"/>
        <family val="2"/>
        <charset val="186"/>
        <scheme val="minor"/>
      </rPr>
      <t>.</t>
    </r>
  </si>
  <si>
    <t>`</t>
  </si>
  <si>
    <t>aritmētiskais vidējais no visiem X</t>
  </si>
  <si>
    <t>D5 modulis</t>
  </si>
  <si>
    <t>Aizpildiet ar formulām visas šūnas, kurām ir rāmīši!</t>
  </si>
  <si>
    <t>Kopā:</t>
  </si>
  <si>
    <t>cik reižu katra vērtība atkārtojas</t>
  </si>
  <si>
    <t>COUNTIF</t>
  </si>
  <si>
    <t>MEDIAN</t>
  </si>
  <si>
    <t>Atrod datu vērtibas, kas sakārtotā datu sarakstā atrodas vidū</t>
  </si>
  <si>
    <t>MODE</t>
  </si>
  <si>
    <t>Atrod biežāk izmantoto datu vērtību</t>
  </si>
  <si>
    <t>Izveidot attēlā redzamo tabulu fizikas laboratorijas darba mērījumu apstrādei, aprēķinu daļā ievadot atbilstošās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</si>
</sst>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0.00\ &quot;€&quot;;[Red]\-#,##0.00\ &quot;€&quot;"/>
    <numFmt numFmtId="44" formatCode="_-* #,##0.00\ &quot;€&quot;_-;\-* #,##0.00\ &quot;€&quot;_-;_-* &quot;-&quot;??\ &quot;€&quot;_-;_-@_-"/>
    <numFmt numFmtId="43" formatCode="_-* #,##0.00_-;\-* #,##0.00_-;_-* &quot;-&quot;??_-;_-@_-"/>
    <numFmt numFmtId="164" formatCode="_-* #,##0.0000_-;\-* #,##0.0000_-;_-* &quot;-&quot;??_-;_-@_-"/>
    <numFmt numFmtId="165" formatCode="[$-426]dddd\,\ yyyy&quot;. gada &quot;d/\ mmmm;@"/>
    <numFmt numFmtId="166" formatCode="[$-F400]h:mm:ss\ AM/PM"/>
    <numFmt numFmtId="167" formatCode="#&quot; &quot;?/4"/>
    <numFmt numFmtId="168" formatCode="[DBNum2][$-411]General"/>
    <numFmt numFmtId="169" formatCode="00.000"/>
    <numFmt numFmtId="170" formatCode="0.00000"/>
    <numFmt numFmtId="171" formatCode="_-* #,##0.00\ _L_s_-;\-* #,##0.00\ _L_s_-;_-* &quot;-&quot;??\ _L_s_-;_-@_-"/>
    <numFmt numFmtId="174" formatCode="dddd"/>
  </numFmts>
  <fonts count="23" x14ac:knownFonts="1">
    <font>
      <sz val="11"/>
      <color theme="1"/>
      <name val="Calibri"/>
      <family val="2"/>
      <charset val="186"/>
      <scheme val="minor"/>
    </font>
    <font>
      <b/>
      <sz val="15"/>
      <color theme="3"/>
      <name val="Calibri"/>
      <family val="2"/>
      <charset val="186"/>
      <scheme val="minor"/>
    </font>
    <font>
      <sz val="12"/>
      <color theme="1"/>
      <name val="Calibri"/>
      <family val="2"/>
      <charset val="186"/>
      <scheme val="minor"/>
    </font>
    <font>
      <b/>
      <sz val="12"/>
      <color theme="1"/>
      <name val="Calibri"/>
      <family val="2"/>
      <charset val="186"/>
      <scheme val="minor"/>
    </font>
    <font>
      <sz val="11"/>
      <color theme="1"/>
      <name val="Calibri"/>
      <family val="2"/>
      <charset val="186"/>
      <scheme val="minor"/>
    </font>
    <font>
      <b/>
      <sz val="12"/>
      <color theme="1"/>
      <name val="Calibri"/>
      <family val="2"/>
      <scheme val="minor"/>
    </font>
    <font>
      <sz val="12"/>
      <color theme="1"/>
      <name val="Calibri"/>
      <family val="2"/>
      <scheme val="minor"/>
    </font>
    <font>
      <sz val="10"/>
      <name val="Arial"/>
      <family val="2"/>
    </font>
    <font>
      <vertAlign val="superscript"/>
      <sz val="10"/>
      <name val="Arial"/>
      <family val="2"/>
      <charset val="186"/>
    </font>
    <font>
      <b/>
      <sz val="11"/>
      <color theme="1"/>
      <name val="Calibri"/>
      <family val="2"/>
      <scheme val="minor"/>
    </font>
    <font>
      <b/>
      <vertAlign val="superscript"/>
      <sz val="12"/>
      <color theme="1"/>
      <name val="Calibri"/>
      <family val="2"/>
      <scheme val="minor"/>
    </font>
    <font>
      <b/>
      <sz val="10"/>
      <name val="Arial"/>
      <family val="2"/>
    </font>
    <font>
      <b/>
      <sz val="10"/>
      <name val="Tahoma"/>
      <family val="2"/>
      <charset val="186"/>
    </font>
    <font>
      <sz val="10"/>
      <name val="Tahoma"/>
      <family val="2"/>
      <charset val="186"/>
    </font>
    <font>
      <b/>
      <sz val="12"/>
      <name val="Symbol"/>
      <family val="1"/>
      <charset val="2"/>
    </font>
    <font>
      <sz val="8"/>
      <name val="Calibri"/>
      <family val="2"/>
      <charset val="186"/>
      <scheme val="minor"/>
    </font>
    <font>
      <b/>
      <sz val="11"/>
      <color theme="1"/>
      <name val="Calibri"/>
      <family val="2"/>
      <charset val="186"/>
      <scheme val="minor"/>
    </font>
    <font>
      <vertAlign val="superscript"/>
      <sz val="11"/>
      <color theme="1"/>
      <name val="Calibri"/>
      <family val="2"/>
      <charset val="186"/>
      <scheme val="minor"/>
    </font>
    <font>
      <sz val="11"/>
      <color theme="1"/>
      <name val="Calibri"/>
      <family val="2"/>
      <scheme val="minor"/>
    </font>
    <font>
      <vertAlign val="superscript"/>
      <sz val="11"/>
      <color theme="1"/>
      <name val="Calibri"/>
      <family val="2"/>
      <scheme val="minor"/>
    </font>
    <font>
      <b/>
      <sz val="11"/>
      <color theme="1"/>
      <name val="Consolas"/>
      <family val="3"/>
    </font>
    <font>
      <b/>
      <sz val="10"/>
      <name val="Arial"/>
      <family val="2"/>
      <charset val="186"/>
    </font>
    <font>
      <sz val="10"/>
      <name val="Arial"/>
      <family val="2"/>
      <charset val="186"/>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8">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7">
    <xf numFmtId="0" fontId="0" fillId="0" borderId="0"/>
    <xf numFmtId="0" fontId="1" fillId="0" borderId="1" applyNumberFormat="0" applyFill="0" applyAlignment="0" applyProtection="0"/>
    <xf numFmtId="43" fontId="4" fillId="0" borderId="0" applyFont="0" applyFill="0" applyBorder="0" applyAlignment="0" applyProtection="0"/>
    <xf numFmtId="9" fontId="4" fillId="0" borderId="0" applyFont="0" applyFill="0" applyBorder="0" applyAlignment="0" applyProtection="0"/>
    <xf numFmtId="0" fontId="7" fillId="0" borderId="0"/>
    <xf numFmtId="171" fontId="22" fillId="0" borderId="0" applyFont="0" applyFill="0" applyBorder="0" applyAlignment="0" applyProtection="0"/>
    <xf numFmtId="9" fontId="22" fillId="0" borderId="0" applyFont="0" applyFill="0" applyBorder="0" applyAlignment="0" applyProtection="0"/>
  </cellStyleXfs>
  <cellXfs count="90">
    <xf numFmtId="0" fontId="0" fillId="0" borderId="0" xfId="0"/>
    <xf numFmtId="0" fontId="2" fillId="0" borderId="0" xfId="0" applyFont="1"/>
    <xf numFmtId="0" fontId="3" fillId="0" borderId="0" xfId="0" applyFont="1"/>
    <xf numFmtId="0" fontId="1" fillId="0" borderId="1" xfId="1"/>
    <xf numFmtId="0" fontId="6" fillId="0" borderId="0" xfId="0" applyFont="1" applyAlignment="1">
      <alignment wrapText="1"/>
    </xf>
    <xf numFmtId="0" fontId="0" fillId="0" borderId="0" xfId="0" applyAlignment="1">
      <alignment horizontal="center"/>
    </xf>
    <xf numFmtId="0" fontId="7" fillId="0" borderId="2" xfId="4" applyBorder="1" applyAlignment="1">
      <alignment horizontal="center" vertical="center" wrapText="1"/>
    </xf>
    <xf numFmtId="0" fontId="7" fillId="0" borderId="0" xfId="4" applyAlignment="1">
      <alignment horizontal="center" vertical="center" wrapText="1"/>
    </xf>
    <xf numFmtId="0" fontId="7" fillId="0" borderId="2" xfId="4" applyBorder="1" applyAlignment="1">
      <alignment horizontal="center"/>
    </xf>
    <xf numFmtId="0" fontId="7" fillId="0" borderId="2" xfId="4" applyBorder="1"/>
    <xf numFmtId="0" fontId="7" fillId="0" borderId="0" xfId="4"/>
    <xf numFmtId="0" fontId="7" fillId="0" borderId="0" xfId="4" applyAlignment="1">
      <alignment horizontal="center"/>
    </xf>
    <xf numFmtId="2" fontId="7" fillId="0" borderId="2" xfId="4" applyNumberFormat="1" applyBorder="1" applyAlignment="1">
      <alignment horizontal="center"/>
    </xf>
    <xf numFmtId="0" fontId="6" fillId="0" borderId="0" xfId="0" applyFont="1"/>
    <xf numFmtId="0" fontId="2" fillId="0" borderId="0" xfId="0" applyFont="1" applyAlignment="1">
      <alignment wrapText="1"/>
    </xf>
    <xf numFmtId="0" fontId="0" fillId="2" borderId="0" xfId="0" applyFill="1"/>
    <xf numFmtId="0" fontId="9" fillId="2" borderId="0" xfId="0" applyFont="1" applyFill="1" applyAlignment="1">
      <alignment horizontal="center"/>
    </xf>
    <xf numFmtId="0" fontId="0" fillId="2" borderId="0" xfId="0" applyFill="1" applyAlignment="1">
      <alignment horizontal="center"/>
    </xf>
    <xf numFmtId="43" fontId="0" fillId="2" borderId="0" xfId="2" applyFont="1" applyFill="1"/>
    <xf numFmtId="9" fontId="0" fillId="2" borderId="0" xfId="3" applyFont="1" applyFill="1"/>
    <xf numFmtId="43" fontId="6" fillId="2" borderId="0" xfId="2" applyFont="1" applyFill="1" applyAlignment="1">
      <alignment horizontal="center"/>
    </xf>
    <xf numFmtId="164" fontId="6" fillId="2" borderId="0" xfId="0" applyNumberFormat="1" applyFont="1" applyFill="1"/>
    <xf numFmtId="0" fontId="6" fillId="2" borderId="0" xfId="0" applyFont="1" applyFill="1" applyAlignment="1"/>
    <xf numFmtId="0" fontId="11" fillId="0" borderId="0" xfId="4" applyFont="1" applyAlignment="1">
      <alignment horizontal="center" vertical="center" wrapText="1"/>
    </xf>
    <xf numFmtId="0" fontId="12" fillId="0" borderId="0" xfId="4" applyFont="1" applyAlignment="1">
      <alignment horizontal="left"/>
    </xf>
    <xf numFmtId="0" fontId="11" fillId="0" borderId="0" xfId="4" applyFont="1"/>
    <xf numFmtId="0" fontId="13" fillId="0" borderId="0" xfId="4" applyFont="1" applyAlignment="1">
      <alignment horizontal="left"/>
    </xf>
    <xf numFmtId="0" fontId="13" fillId="0" borderId="0" xfId="4" applyFont="1" applyAlignment="1">
      <alignment horizontal="center"/>
    </xf>
    <xf numFmtId="0" fontId="7" fillId="0" borderId="0" xfId="4" applyAlignment="1">
      <alignment horizontal="left"/>
    </xf>
    <xf numFmtId="0" fontId="12" fillId="0" borderId="0" xfId="4" applyFont="1" applyAlignment="1">
      <alignment horizontal="center" vertical="center"/>
    </xf>
    <xf numFmtId="0" fontId="11" fillId="0" borderId="6" xfId="4" applyFont="1" applyBorder="1" applyAlignment="1">
      <alignment vertical="center" wrapText="1"/>
    </xf>
    <xf numFmtId="0" fontId="6" fillId="2" borderId="0" xfId="0" applyFont="1" applyFill="1"/>
    <xf numFmtId="43" fontId="1" fillId="0" borderId="0" xfId="2" applyFont="1" applyBorder="1" applyAlignment="1"/>
    <xf numFmtId="0" fontId="16" fillId="0" borderId="0" xfId="0" applyFont="1"/>
    <xf numFmtId="4" fontId="0" fillId="0" borderId="0" xfId="2" applyNumberFormat="1" applyFont="1"/>
    <xf numFmtId="14" fontId="0" fillId="0" borderId="0" xfId="0" applyNumberFormat="1"/>
    <xf numFmtId="0" fontId="16" fillId="4" borderId="0" xfId="0" applyFont="1" applyFill="1"/>
    <xf numFmtId="4" fontId="0" fillId="4" borderId="0" xfId="2" applyNumberFormat="1" applyFont="1" applyFill="1"/>
    <xf numFmtId="8" fontId="0" fillId="4" borderId="0" xfId="0" applyNumberFormat="1" applyFill="1"/>
    <xf numFmtId="44" fontId="0" fillId="4" borderId="0" xfId="0" applyNumberFormat="1" applyFill="1"/>
    <xf numFmtId="165" fontId="0" fillId="4" borderId="0" xfId="0" applyNumberFormat="1" applyFill="1"/>
    <xf numFmtId="166" fontId="0" fillId="4" borderId="0" xfId="0" applyNumberFormat="1" applyFill="1"/>
    <xf numFmtId="9" fontId="0" fillId="4" borderId="0" xfId="3" applyFont="1" applyFill="1"/>
    <xf numFmtId="167" fontId="0" fillId="4" borderId="0" xfId="0" applyNumberFormat="1" applyFill="1"/>
    <xf numFmtId="11" fontId="0" fillId="4" borderId="0" xfId="0" applyNumberFormat="1" applyFill="1"/>
    <xf numFmtId="49" fontId="0" fillId="4" borderId="0" xfId="0" applyNumberFormat="1" applyFill="1"/>
    <xf numFmtId="168" fontId="0" fillId="4" borderId="0" xfId="0" applyNumberFormat="1" applyFill="1"/>
    <xf numFmtId="169" fontId="0" fillId="4" borderId="0" xfId="0" applyNumberFormat="1" applyFill="1"/>
    <xf numFmtId="0" fontId="0" fillId="5" borderId="7" xfId="2" applyNumberFormat="1" applyFont="1" applyFill="1" applyBorder="1"/>
    <xf numFmtId="0" fontId="6" fillId="5" borderId="2" xfId="0" applyFont="1" applyFill="1" applyBorder="1" applyAlignment="1">
      <alignment horizontal="center"/>
    </xf>
    <xf numFmtId="14" fontId="6" fillId="5" borderId="2" xfId="2" applyNumberFormat="1" applyFont="1" applyFill="1" applyBorder="1"/>
    <xf numFmtId="0" fontId="6" fillId="5" borderId="2" xfId="0" applyFont="1" applyFill="1" applyBorder="1"/>
    <xf numFmtId="0" fontId="0" fillId="5" borderId="3" xfId="0" applyFill="1" applyBorder="1" applyAlignment="1">
      <alignment horizontal="center"/>
    </xf>
    <xf numFmtId="0" fontId="7" fillId="0" borderId="2" xfId="4" applyBorder="1" applyAlignment="1">
      <alignment horizontal="left" vertical="center" wrapText="1"/>
    </xf>
    <xf numFmtId="0" fontId="11" fillId="0" borderId="5" xfId="4" applyFont="1" applyBorder="1" applyAlignment="1">
      <alignment horizontal="center" vertical="center" wrapText="1"/>
    </xf>
    <xf numFmtId="0" fontId="0" fillId="0" borderId="0" xfId="0" applyAlignment="1">
      <alignment horizontal="left"/>
    </xf>
    <xf numFmtId="0" fontId="0" fillId="0" borderId="2" xfId="0" applyBorder="1" applyAlignment="1">
      <alignment horizontal="center" wrapText="1"/>
    </xf>
    <xf numFmtId="0" fontId="0" fillId="3" borderId="2" xfId="0" applyFill="1" applyBorder="1" applyAlignment="1">
      <alignment horizontal="center"/>
    </xf>
    <xf numFmtId="0" fontId="0" fillId="0" borderId="2" xfId="0" applyBorder="1" applyAlignment="1">
      <alignment horizontal="center"/>
    </xf>
    <xf numFmtId="0" fontId="0" fillId="0" borderId="2" xfId="0" applyBorder="1" applyAlignment="1">
      <alignment wrapText="1"/>
    </xf>
    <xf numFmtId="0" fontId="0" fillId="5" borderId="0" xfId="0" applyFill="1"/>
    <xf numFmtId="0" fontId="2" fillId="0" borderId="0" xfId="0" applyFont="1" applyAlignment="1">
      <alignment horizontal="center"/>
    </xf>
    <xf numFmtId="0" fontId="1" fillId="0" borderId="1" xfId="1" applyAlignment="1">
      <alignment horizontal="center"/>
    </xf>
    <xf numFmtId="0" fontId="7" fillId="0" borderId="0" xfId="4" applyAlignment="1">
      <alignment horizontal="right"/>
    </xf>
    <xf numFmtId="0" fontId="2" fillId="0" borderId="2" xfId="0" applyFont="1" applyBorder="1"/>
    <xf numFmtId="0" fontId="11" fillId="0" borderId="4" xfId="4" applyFont="1" applyBorder="1" applyAlignment="1">
      <alignment horizontal="center" vertical="center" wrapText="1"/>
    </xf>
    <xf numFmtId="0" fontId="20" fillId="0" borderId="2" xfId="0" applyFont="1" applyBorder="1" applyAlignment="1">
      <alignment horizontal="center"/>
    </xf>
    <xf numFmtId="43" fontId="1" fillId="0" borderId="1" xfId="2" applyFont="1" applyBorder="1" applyAlignment="1">
      <alignment vertical="center"/>
    </xf>
    <xf numFmtId="0" fontId="7" fillId="0" borderId="0" xfId="4" applyAlignment="1">
      <alignment vertical="center"/>
    </xf>
    <xf numFmtId="170" fontId="7" fillId="0" borderId="0" xfId="4" applyNumberFormat="1" applyAlignment="1">
      <alignment horizontal="right"/>
    </xf>
    <xf numFmtId="0" fontId="0" fillId="0" borderId="0" xfId="5" applyNumberFormat="1" applyFont="1" applyBorder="1" applyAlignment="1">
      <alignment horizontal="right"/>
    </xf>
    <xf numFmtId="9" fontId="0" fillId="0" borderId="0" xfId="6" applyFont="1"/>
    <xf numFmtId="171" fontId="0" fillId="0" borderId="0" xfId="5" applyFont="1"/>
    <xf numFmtId="43" fontId="7" fillId="0" borderId="0" xfId="4" applyNumberFormat="1"/>
    <xf numFmtId="0" fontId="1" fillId="0" borderId="1" xfId="1" applyAlignment="1">
      <alignment horizontal="center"/>
    </xf>
    <xf numFmtId="43" fontId="1" fillId="0" borderId="1" xfId="2" applyFont="1" applyBorder="1" applyAlignment="1">
      <alignment horizontal="center"/>
    </xf>
    <xf numFmtId="43" fontId="1" fillId="0" borderId="0" xfId="2" applyFont="1" applyBorder="1" applyAlignment="1">
      <alignment horizontal="center"/>
    </xf>
    <xf numFmtId="0" fontId="6" fillId="0" borderId="0" xfId="0" applyFont="1" applyAlignment="1">
      <alignment horizontal="left" wrapText="1"/>
    </xf>
    <xf numFmtId="0" fontId="6" fillId="0" borderId="0" xfId="0" applyFont="1" applyAlignment="1">
      <alignment horizontal="left" vertical="center" wrapText="1"/>
    </xf>
    <xf numFmtId="0" fontId="6" fillId="0" borderId="0" xfId="0" applyFont="1" applyAlignment="1">
      <alignment vertical="center" wrapText="1"/>
    </xf>
    <xf numFmtId="0" fontId="1" fillId="0" borderId="0" xfId="1" applyBorder="1" applyAlignment="1">
      <alignment horizontal="center"/>
    </xf>
    <xf numFmtId="0" fontId="21" fillId="0" borderId="0" xfId="4" applyFont="1" applyAlignment="1">
      <alignment horizontal="center" vertical="center"/>
    </xf>
    <xf numFmtId="0" fontId="6" fillId="5" borderId="2" xfId="0" applyNumberFormat="1" applyFont="1" applyFill="1" applyBorder="1" applyAlignment="1">
      <alignment horizontal="center"/>
    </xf>
    <xf numFmtId="14" fontId="6" fillId="5" borderId="2" xfId="0" applyNumberFormat="1" applyFont="1" applyFill="1" applyBorder="1"/>
    <xf numFmtId="3" fontId="0" fillId="5" borderId="2" xfId="2" applyNumberFormat="1" applyFont="1" applyFill="1" applyBorder="1"/>
    <xf numFmtId="14" fontId="0" fillId="5" borderId="2" xfId="0" applyNumberFormat="1" applyFill="1" applyBorder="1"/>
    <xf numFmtId="2" fontId="0" fillId="5" borderId="2" xfId="0" applyNumberFormat="1" applyFill="1" applyBorder="1"/>
    <xf numFmtId="174" fontId="0" fillId="0" borderId="0" xfId="0" applyNumberFormat="1"/>
    <xf numFmtId="174" fontId="0" fillId="5" borderId="2" xfId="0" applyNumberFormat="1" applyFill="1" applyBorder="1"/>
    <xf numFmtId="10" fontId="7" fillId="0" borderId="2" xfId="4" applyNumberFormat="1" applyBorder="1"/>
  </cellXfs>
  <cellStyles count="7">
    <cellStyle name="Comma" xfId="2" builtinId="3"/>
    <cellStyle name="Comma 2" xfId="5" xr:uid="{31E5D6A8-664D-45F5-9320-E69DE181C292}"/>
    <cellStyle name="Heading 1" xfId="1" builtinId="16"/>
    <cellStyle name="Normal" xfId="0" builtinId="0"/>
    <cellStyle name="Normal 2" xfId="4" xr:uid="{00000000-0005-0000-0000-000003000000}"/>
    <cellStyle name="Percent" xfId="3" builtinId="5"/>
    <cellStyle name="Percent 2" xfId="6" xr:uid="{0553A0B0-758F-4FA2-A64F-2A6D6C401FFD}"/>
  </cellStyles>
  <dxfs count="8">
    <dxf>
      <fill>
        <patternFill>
          <bgColor rgb="FF92D050"/>
        </patternFill>
      </fill>
    </dxf>
    <dxf>
      <font>
        <color theme="1"/>
      </font>
      <fill>
        <patternFill>
          <bgColor rgb="FF88E63A"/>
        </patternFill>
      </fill>
    </dxf>
    <dxf>
      <fill>
        <patternFill>
          <bgColor theme="9"/>
        </patternFill>
      </fill>
    </dxf>
    <dxf>
      <fill>
        <patternFill>
          <bgColor theme="9"/>
        </patternFill>
      </fill>
    </dxf>
    <dxf>
      <fill>
        <patternFill>
          <bgColor rgb="FF00B05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88E6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tmp"/></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gif"/><Relationship Id="rId1" Type="http://schemas.openxmlformats.org/officeDocument/2006/relationships/image" Target="../media/image5.gi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2</xdr:col>
      <xdr:colOff>161925</xdr:colOff>
      <xdr:row>3</xdr:row>
      <xdr:rowOff>114300</xdr:rowOff>
    </xdr:from>
    <xdr:to>
      <xdr:col>22</xdr:col>
      <xdr:colOff>49311</xdr:colOff>
      <xdr:row>10</xdr:row>
      <xdr:rowOff>9696</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1381125" y="781050"/>
          <a:ext cx="12079386" cy="1295571"/>
          <a:chOff x="1381125" y="685800"/>
          <a:chExt cx="12079386" cy="1228896"/>
        </a:xfrm>
      </xdr:grpSpPr>
      <xdr:pic>
        <xdr:nvPicPr>
          <xdr:cNvPr id="2" name="Picture 1" descr="Screen Clippi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685800"/>
            <a:ext cx="12079386" cy="1228896"/>
          </a:xfrm>
          <a:prstGeom prst="rect">
            <a:avLst/>
          </a:prstGeom>
        </xdr:spPr>
      </xdr:pic>
      <xdr:sp macro="" textlink="">
        <xdr:nvSpPr>
          <xdr:cNvPr id="3" name="Line Callout 1 2">
            <a:extLst>
              <a:ext uri="{FF2B5EF4-FFF2-40B4-BE49-F238E27FC236}">
                <a16:creationId xmlns:a16="http://schemas.microsoft.com/office/drawing/2014/main" id="{00000000-0008-0000-0000-000003000000}"/>
              </a:ext>
            </a:extLst>
          </xdr:cNvPr>
          <xdr:cNvSpPr/>
        </xdr:nvSpPr>
        <xdr:spPr>
          <a:xfrm>
            <a:off x="1495425" y="1009650"/>
            <a:ext cx="1428750" cy="847725"/>
          </a:xfrm>
          <a:prstGeom prst="borderCallout1">
            <a:avLst>
              <a:gd name="adj1" fmla="val -3722"/>
              <a:gd name="adj2" fmla="val 61000"/>
              <a:gd name="adj3" fmla="val -51545"/>
              <a:gd name="adj4" fmla="val 125000"/>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4" name="Line Callout 1 3">
            <a:extLst>
              <a:ext uri="{FF2B5EF4-FFF2-40B4-BE49-F238E27FC236}">
                <a16:creationId xmlns:a16="http://schemas.microsoft.com/office/drawing/2014/main" id="{00000000-0008-0000-0000-000004000000}"/>
              </a:ext>
            </a:extLst>
          </xdr:cNvPr>
          <xdr:cNvSpPr/>
        </xdr:nvSpPr>
        <xdr:spPr>
          <a:xfrm>
            <a:off x="2924175" y="1000125"/>
            <a:ext cx="4476750" cy="866775"/>
          </a:xfrm>
          <a:prstGeom prst="borderCallout1">
            <a:avLst>
              <a:gd name="adj1" fmla="val -3722"/>
              <a:gd name="adj2" fmla="val 30574"/>
              <a:gd name="adj3" fmla="val -52644"/>
              <a:gd name="adj4" fmla="val 33298"/>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5" name="Line Callout 1 4">
            <a:extLst>
              <a:ext uri="{FF2B5EF4-FFF2-40B4-BE49-F238E27FC236}">
                <a16:creationId xmlns:a16="http://schemas.microsoft.com/office/drawing/2014/main" id="{00000000-0008-0000-0000-000005000000}"/>
              </a:ext>
            </a:extLst>
          </xdr:cNvPr>
          <xdr:cNvSpPr/>
        </xdr:nvSpPr>
        <xdr:spPr>
          <a:xfrm>
            <a:off x="7410450" y="1000125"/>
            <a:ext cx="4324350" cy="866775"/>
          </a:xfrm>
          <a:prstGeom prst="borderCallout1">
            <a:avLst>
              <a:gd name="adj1" fmla="val -3722"/>
              <a:gd name="adj2" fmla="val 61000"/>
              <a:gd name="adj3" fmla="val -50446"/>
              <a:gd name="adj4" fmla="val -52533"/>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6" name="Line Callout 1 5">
            <a:extLst>
              <a:ext uri="{FF2B5EF4-FFF2-40B4-BE49-F238E27FC236}">
                <a16:creationId xmlns:a16="http://schemas.microsoft.com/office/drawing/2014/main" id="{00000000-0008-0000-0000-000006000000}"/>
              </a:ext>
            </a:extLst>
          </xdr:cNvPr>
          <xdr:cNvSpPr/>
        </xdr:nvSpPr>
        <xdr:spPr>
          <a:xfrm>
            <a:off x="11734800" y="1219201"/>
            <a:ext cx="942975" cy="247650"/>
          </a:xfrm>
          <a:prstGeom prst="borderCallout1">
            <a:avLst>
              <a:gd name="adj1" fmla="val -3722"/>
              <a:gd name="adj2" fmla="val 61000"/>
              <a:gd name="adj3" fmla="val -266930"/>
              <a:gd name="adj4" fmla="val -306034"/>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8" name="Line Callout 1 7">
            <a:extLst>
              <a:ext uri="{FF2B5EF4-FFF2-40B4-BE49-F238E27FC236}">
                <a16:creationId xmlns:a16="http://schemas.microsoft.com/office/drawing/2014/main" id="{00000000-0008-0000-0000-000008000000}"/>
              </a:ext>
            </a:extLst>
          </xdr:cNvPr>
          <xdr:cNvSpPr/>
        </xdr:nvSpPr>
        <xdr:spPr>
          <a:xfrm>
            <a:off x="11753850" y="971550"/>
            <a:ext cx="904875" cy="257175"/>
          </a:xfrm>
          <a:prstGeom prst="borderCallout1">
            <a:avLst>
              <a:gd name="adj1" fmla="val -3722"/>
              <a:gd name="adj2" fmla="val 61000"/>
              <a:gd name="adj3" fmla="val -162656"/>
              <a:gd name="adj4" fmla="val -500263"/>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9" name="Line Callout 1 8">
            <a:extLst>
              <a:ext uri="{FF2B5EF4-FFF2-40B4-BE49-F238E27FC236}">
                <a16:creationId xmlns:a16="http://schemas.microsoft.com/office/drawing/2014/main" id="{00000000-0008-0000-0000-000009000000}"/>
              </a:ext>
            </a:extLst>
          </xdr:cNvPr>
          <xdr:cNvSpPr/>
        </xdr:nvSpPr>
        <xdr:spPr>
          <a:xfrm>
            <a:off x="12687300" y="1000126"/>
            <a:ext cx="409575" cy="695324"/>
          </a:xfrm>
          <a:prstGeom prst="borderCallout1">
            <a:avLst>
              <a:gd name="adj1" fmla="val -3722"/>
              <a:gd name="adj2" fmla="val 61000"/>
              <a:gd name="adj3" fmla="val -62504"/>
              <a:gd name="adj4" fmla="val -286628"/>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10" name="Line Callout 1 9">
            <a:extLst>
              <a:ext uri="{FF2B5EF4-FFF2-40B4-BE49-F238E27FC236}">
                <a16:creationId xmlns:a16="http://schemas.microsoft.com/office/drawing/2014/main" id="{00000000-0008-0000-0000-00000A000000}"/>
              </a:ext>
            </a:extLst>
          </xdr:cNvPr>
          <xdr:cNvSpPr/>
        </xdr:nvSpPr>
        <xdr:spPr>
          <a:xfrm>
            <a:off x="13068300" y="981075"/>
            <a:ext cx="371475" cy="714375"/>
          </a:xfrm>
          <a:prstGeom prst="borderCallout1">
            <a:avLst>
              <a:gd name="adj1" fmla="val -3722"/>
              <a:gd name="adj2" fmla="val 61000"/>
              <a:gd name="adj3" fmla="val -59545"/>
              <a:gd name="adj4" fmla="val 148077"/>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grpSp>
    <xdr:clientData/>
  </xdr:twoCellAnchor>
  <xdr:twoCellAnchor>
    <xdr:from>
      <xdr:col>0</xdr:col>
      <xdr:colOff>85725</xdr:colOff>
      <xdr:row>13</xdr:row>
      <xdr:rowOff>76200</xdr:rowOff>
    </xdr:from>
    <xdr:to>
      <xdr:col>25</xdr:col>
      <xdr:colOff>287905</xdr:colOff>
      <xdr:row>19</xdr:row>
      <xdr:rowOff>85894</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85725" y="2743200"/>
          <a:ext cx="15442180" cy="1209844"/>
          <a:chOff x="85725" y="2676525"/>
          <a:chExt cx="15442180" cy="1209844"/>
        </a:xfrm>
      </xdr:grpSpPr>
      <xdr:pic>
        <xdr:nvPicPr>
          <xdr:cNvPr id="12" name="Picture 11" descr="Screen Clippi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725" y="2676525"/>
            <a:ext cx="15442180" cy="1209844"/>
          </a:xfrm>
          <a:prstGeom prst="rect">
            <a:avLst/>
          </a:prstGeom>
        </xdr:spPr>
      </xdr:pic>
      <xdr:sp macro="" textlink="">
        <xdr:nvSpPr>
          <xdr:cNvPr id="13" name="Line Callout 1 12">
            <a:extLst>
              <a:ext uri="{FF2B5EF4-FFF2-40B4-BE49-F238E27FC236}">
                <a16:creationId xmlns:a16="http://schemas.microsoft.com/office/drawing/2014/main" id="{00000000-0008-0000-0000-00000D000000}"/>
              </a:ext>
            </a:extLst>
          </xdr:cNvPr>
          <xdr:cNvSpPr/>
        </xdr:nvSpPr>
        <xdr:spPr>
          <a:xfrm>
            <a:off x="6238875" y="2943225"/>
            <a:ext cx="2495550" cy="904875"/>
          </a:xfrm>
          <a:prstGeom prst="borderCallout1">
            <a:avLst>
              <a:gd name="adj1" fmla="val -3722"/>
              <a:gd name="adj2" fmla="val 61000"/>
              <a:gd name="adj3" fmla="val -59920"/>
              <a:gd name="adj4" fmla="val -33067"/>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14" name="Line Callout 1 13">
            <a:extLst>
              <a:ext uri="{FF2B5EF4-FFF2-40B4-BE49-F238E27FC236}">
                <a16:creationId xmlns:a16="http://schemas.microsoft.com/office/drawing/2014/main" id="{00000000-0008-0000-0000-00000E000000}"/>
              </a:ext>
            </a:extLst>
          </xdr:cNvPr>
          <xdr:cNvSpPr/>
        </xdr:nvSpPr>
        <xdr:spPr>
          <a:xfrm>
            <a:off x="14535150" y="2905125"/>
            <a:ext cx="981075" cy="913803"/>
          </a:xfrm>
          <a:prstGeom prst="borderCallout1">
            <a:avLst>
              <a:gd name="adj1" fmla="val -3722"/>
              <a:gd name="adj2" fmla="val 61000"/>
              <a:gd name="adj3" fmla="val -53573"/>
              <a:gd name="adj4" fmla="val -645737"/>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15" name="Line Callout 1 14">
            <a:extLst>
              <a:ext uri="{FF2B5EF4-FFF2-40B4-BE49-F238E27FC236}">
                <a16:creationId xmlns:a16="http://schemas.microsoft.com/office/drawing/2014/main" id="{00000000-0008-0000-0000-00000F000000}"/>
              </a:ext>
            </a:extLst>
          </xdr:cNvPr>
          <xdr:cNvSpPr/>
        </xdr:nvSpPr>
        <xdr:spPr>
          <a:xfrm>
            <a:off x="1914525" y="2933701"/>
            <a:ext cx="2476500" cy="876300"/>
          </a:xfrm>
          <a:prstGeom prst="borderCallout1">
            <a:avLst>
              <a:gd name="adj1" fmla="val -3722"/>
              <a:gd name="adj2" fmla="val 61000"/>
              <a:gd name="adj3" fmla="val -61316"/>
              <a:gd name="adj4" fmla="val 116313"/>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sp macro="" textlink="">
        <xdr:nvSpPr>
          <xdr:cNvPr id="16" name="Line Callout 1 15">
            <a:extLst>
              <a:ext uri="{FF2B5EF4-FFF2-40B4-BE49-F238E27FC236}">
                <a16:creationId xmlns:a16="http://schemas.microsoft.com/office/drawing/2014/main" id="{00000000-0008-0000-0000-000010000000}"/>
              </a:ext>
            </a:extLst>
          </xdr:cNvPr>
          <xdr:cNvSpPr/>
        </xdr:nvSpPr>
        <xdr:spPr>
          <a:xfrm>
            <a:off x="12515851" y="2895601"/>
            <a:ext cx="571500" cy="895350"/>
          </a:xfrm>
          <a:prstGeom prst="borderCallout1">
            <a:avLst>
              <a:gd name="adj1" fmla="val -3722"/>
              <a:gd name="adj2" fmla="val 61000"/>
              <a:gd name="adj3" fmla="val -54701"/>
              <a:gd name="adj4" fmla="val -1052533"/>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grpSp>
    <xdr:clientData/>
  </xdr:twoCellAnchor>
  <xdr:twoCellAnchor editAs="oneCell">
    <xdr:from>
      <xdr:col>2</xdr:col>
      <xdr:colOff>85725</xdr:colOff>
      <xdr:row>22</xdr:row>
      <xdr:rowOff>0</xdr:rowOff>
    </xdr:from>
    <xdr:to>
      <xdr:col>18</xdr:col>
      <xdr:colOff>506245</xdr:colOff>
      <xdr:row>28</xdr:row>
      <xdr:rowOff>166</xdr:rowOff>
    </xdr:to>
    <xdr:pic>
      <xdr:nvPicPr>
        <xdr:cNvPr id="19" name="Picture 18" descr="Screen Clippi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04925" y="4600575"/>
          <a:ext cx="10174120" cy="1190791"/>
        </a:xfrm>
        <a:prstGeom prst="rect">
          <a:avLst/>
        </a:prstGeom>
      </xdr:spPr>
    </xdr:pic>
    <xdr:clientData/>
  </xdr:twoCellAnchor>
  <xdr:twoCellAnchor>
    <xdr:from>
      <xdr:col>6</xdr:col>
      <xdr:colOff>333375</xdr:colOff>
      <xdr:row>23</xdr:row>
      <xdr:rowOff>9526</xdr:rowOff>
    </xdr:from>
    <xdr:to>
      <xdr:col>12</xdr:col>
      <xdr:colOff>57150</xdr:colOff>
      <xdr:row>27</xdr:row>
      <xdr:rowOff>104776</xdr:rowOff>
    </xdr:to>
    <xdr:sp macro="" textlink="">
      <xdr:nvSpPr>
        <xdr:cNvPr id="20" name="Line Callout 1 19">
          <a:extLst>
            <a:ext uri="{FF2B5EF4-FFF2-40B4-BE49-F238E27FC236}">
              <a16:creationId xmlns:a16="http://schemas.microsoft.com/office/drawing/2014/main" id="{00000000-0008-0000-0000-000014000000}"/>
            </a:ext>
          </a:extLst>
        </xdr:cNvPr>
        <xdr:cNvSpPr/>
      </xdr:nvSpPr>
      <xdr:spPr>
        <a:xfrm>
          <a:off x="3990975" y="4810126"/>
          <a:ext cx="3381375" cy="895350"/>
        </a:xfrm>
        <a:prstGeom prst="borderCallout1">
          <a:avLst>
            <a:gd name="adj1" fmla="val -3722"/>
            <a:gd name="adj2" fmla="val 61000"/>
            <a:gd name="adj3" fmla="val -48318"/>
            <a:gd name="adj4" fmla="val 87749"/>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twoCellAnchor>
    <xdr:from>
      <xdr:col>4</xdr:col>
      <xdr:colOff>76200</xdr:colOff>
      <xdr:row>23</xdr:row>
      <xdr:rowOff>28576</xdr:rowOff>
    </xdr:from>
    <xdr:to>
      <xdr:col>6</xdr:col>
      <xdr:colOff>333375</xdr:colOff>
      <xdr:row>27</xdr:row>
      <xdr:rowOff>104776</xdr:rowOff>
    </xdr:to>
    <xdr:sp macro="" textlink="">
      <xdr:nvSpPr>
        <xdr:cNvPr id="17" name="Line Callout 1 16">
          <a:extLst>
            <a:ext uri="{FF2B5EF4-FFF2-40B4-BE49-F238E27FC236}">
              <a16:creationId xmlns:a16="http://schemas.microsoft.com/office/drawing/2014/main" id="{00000000-0008-0000-0000-000011000000}"/>
            </a:ext>
          </a:extLst>
        </xdr:cNvPr>
        <xdr:cNvSpPr/>
      </xdr:nvSpPr>
      <xdr:spPr>
        <a:xfrm>
          <a:off x="2514600" y="4829176"/>
          <a:ext cx="1476375" cy="876300"/>
        </a:xfrm>
        <a:prstGeom prst="borderCallout1">
          <a:avLst>
            <a:gd name="adj1" fmla="val -3722"/>
            <a:gd name="adj2" fmla="val 61000"/>
            <a:gd name="adj3" fmla="val -51533"/>
            <a:gd name="adj4" fmla="val 73273"/>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twoCellAnchor>
    <xdr:from>
      <xdr:col>14</xdr:col>
      <xdr:colOff>0</xdr:colOff>
      <xdr:row>23</xdr:row>
      <xdr:rowOff>38101</xdr:rowOff>
    </xdr:from>
    <xdr:to>
      <xdr:col>18</xdr:col>
      <xdr:colOff>466725</xdr:colOff>
      <xdr:row>27</xdr:row>
      <xdr:rowOff>95251</xdr:rowOff>
    </xdr:to>
    <xdr:sp macro="" textlink="">
      <xdr:nvSpPr>
        <xdr:cNvPr id="21" name="Line Callout 1 20">
          <a:extLst>
            <a:ext uri="{FF2B5EF4-FFF2-40B4-BE49-F238E27FC236}">
              <a16:creationId xmlns:a16="http://schemas.microsoft.com/office/drawing/2014/main" id="{00000000-0008-0000-0000-000015000000}"/>
            </a:ext>
          </a:extLst>
        </xdr:cNvPr>
        <xdr:cNvSpPr/>
      </xdr:nvSpPr>
      <xdr:spPr>
        <a:xfrm>
          <a:off x="8534400" y="4838701"/>
          <a:ext cx="2905125" cy="857250"/>
        </a:xfrm>
        <a:prstGeom prst="borderCallout1">
          <a:avLst>
            <a:gd name="adj1" fmla="val -3722"/>
            <a:gd name="adj2" fmla="val 61000"/>
            <a:gd name="adj3" fmla="val -52668"/>
            <a:gd name="adj4" fmla="val 29434"/>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twoCellAnchor editAs="oneCell">
    <xdr:from>
      <xdr:col>1</xdr:col>
      <xdr:colOff>0</xdr:colOff>
      <xdr:row>33</xdr:row>
      <xdr:rowOff>0</xdr:rowOff>
    </xdr:from>
    <xdr:to>
      <xdr:col>17</xdr:col>
      <xdr:colOff>48993</xdr:colOff>
      <xdr:row>39</xdr:row>
      <xdr:rowOff>168</xdr:rowOff>
    </xdr:to>
    <xdr:pic>
      <xdr:nvPicPr>
        <xdr:cNvPr id="22" name="Picture 21" descr="Screen Clippi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6800850"/>
          <a:ext cx="9802593" cy="1200318"/>
        </a:xfrm>
        <a:prstGeom prst="rect">
          <a:avLst/>
        </a:prstGeom>
      </xdr:spPr>
    </xdr:pic>
    <xdr:clientData/>
  </xdr:twoCellAnchor>
  <xdr:twoCellAnchor>
    <xdr:from>
      <xdr:col>10</xdr:col>
      <xdr:colOff>466725</xdr:colOff>
      <xdr:row>34</xdr:row>
      <xdr:rowOff>19050</xdr:rowOff>
    </xdr:from>
    <xdr:to>
      <xdr:col>12</xdr:col>
      <xdr:colOff>228600</xdr:colOff>
      <xdr:row>38</xdr:row>
      <xdr:rowOff>132753</xdr:rowOff>
    </xdr:to>
    <xdr:sp macro="" textlink="">
      <xdr:nvSpPr>
        <xdr:cNvPr id="23" name="Line Callout 1 22">
          <a:extLst>
            <a:ext uri="{FF2B5EF4-FFF2-40B4-BE49-F238E27FC236}">
              <a16:creationId xmlns:a16="http://schemas.microsoft.com/office/drawing/2014/main" id="{00000000-0008-0000-0000-000017000000}"/>
            </a:ext>
          </a:extLst>
        </xdr:cNvPr>
        <xdr:cNvSpPr/>
      </xdr:nvSpPr>
      <xdr:spPr>
        <a:xfrm>
          <a:off x="6562725" y="7019925"/>
          <a:ext cx="981075" cy="913803"/>
        </a:xfrm>
        <a:prstGeom prst="borderCallout1">
          <a:avLst>
            <a:gd name="adj1" fmla="val -3722"/>
            <a:gd name="adj2" fmla="val 61000"/>
            <a:gd name="adj3" fmla="val -46277"/>
            <a:gd name="adj4" fmla="val 127079"/>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twoCellAnchor>
    <xdr:from>
      <xdr:col>4</xdr:col>
      <xdr:colOff>57150</xdr:colOff>
      <xdr:row>34</xdr:row>
      <xdr:rowOff>9525</xdr:rowOff>
    </xdr:from>
    <xdr:to>
      <xdr:col>6</xdr:col>
      <xdr:colOff>542925</xdr:colOff>
      <xdr:row>38</xdr:row>
      <xdr:rowOff>142875</xdr:rowOff>
    </xdr:to>
    <xdr:sp macro="" textlink="">
      <xdr:nvSpPr>
        <xdr:cNvPr id="24" name="Line Callout 1 23">
          <a:extLst>
            <a:ext uri="{FF2B5EF4-FFF2-40B4-BE49-F238E27FC236}">
              <a16:creationId xmlns:a16="http://schemas.microsoft.com/office/drawing/2014/main" id="{00000000-0008-0000-0000-000018000000}"/>
            </a:ext>
          </a:extLst>
        </xdr:cNvPr>
        <xdr:cNvSpPr/>
      </xdr:nvSpPr>
      <xdr:spPr>
        <a:xfrm>
          <a:off x="2495550" y="7010400"/>
          <a:ext cx="1704975" cy="933450"/>
        </a:xfrm>
        <a:prstGeom prst="borderCallout1">
          <a:avLst>
            <a:gd name="adj1" fmla="val -3722"/>
            <a:gd name="adj2" fmla="val 61000"/>
            <a:gd name="adj3" fmla="val -42349"/>
            <a:gd name="adj4" fmla="val 254822"/>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579120</xdr:colOff>
      <xdr:row>4</xdr:row>
      <xdr:rowOff>15240</xdr:rowOff>
    </xdr:from>
    <xdr:to>
      <xdr:col>15</xdr:col>
      <xdr:colOff>70714</xdr:colOff>
      <xdr:row>5</xdr:row>
      <xdr:rowOff>152400</xdr:rowOff>
    </xdr:to>
    <xdr:pic>
      <xdr:nvPicPr>
        <xdr:cNvPr id="2" name="Picture 1" descr="Aizpildījuma turis">
          <a:extLst>
            <a:ext uri="{FF2B5EF4-FFF2-40B4-BE49-F238E27FC236}">
              <a16:creationId xmlns:a16="http://schemas.microsoft.com/office/drawing/2014/main" id="{05A40302-9A0D-4CB4-B804-466B26BD6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3920" y="876300"/>
          <a:ext cx="710794" cy="33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xdr:row>
      <xdr:rowOff>190500</xdr:rowOff>
    </xdr:from>
    <xdr:to>
      <xdr:col>14</xdr:col>
      <xdr:colOff>342900</xdr:colOff>
      <xdr:row>7</xdr:row>
      <xdr:rowOff>137160</xdr:rowOff>
    </xdr:to>
    <xdr:pic>
      <xdr:nvPicPr>
        <xdr:cNvPr id="4" name="Picture 3" descr="Pogas attēls">
          <a:extLst>
            <a:ext uri="{FF2B5EF4-FFF2-40B4-BE49-F238E27FC236}">
              <a16:creationId xmlns:a16="http://schemas.microsoft.com/office/drawing/2014/main" id="{31692DC9-54B7-4F80-8635-1DB0031E02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249680"/>
          <a:ext cx="3429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186690</xdr:colOff>
      <xdr:row>3</xdr:row>
      <xdr:rowOff>15241</xdr:rowOff>
    </xdr:from>
    <xdr:to>
      <xdr:col>26</xdr:col>
      <xdr:colOff>308610</xdr:colOff>
      <xdr:row>13</xdr:row>
      <xdr:rowOff>185172</xdr:rowOff>
    </xdr:to>
    <xdr:pic>
      <xdr:nvPicPr>
        <xdr:cNvPr id="5" name="Picture 4">
          <a:extLst>
            <a:ext uri="{FF2B5EF4-FFF2-40B4-BE49-F238E27FC236}">
              <a16:creationId xmlns:a16="http://schemas.microsoft.com/office/drawing/2014/main" id="{94B7C696-1541-4271-9BE9-00E20B2D5715}"/>
            </a:ext>
          </a:extLst>
        </xdr:cNvPr>
        <xdr:cNvPicPr>
          <a:picLocks noChangeAspect="1"/>
        </xdr:cNvPicPr>
      </xdr:nvPicPr>
      <xdr:blipFill>
        <a:blip xmlns:r="http://schemas.openxmlformats.org/officeDocument/2006/relationships" r:embed="rId3"/>
        <a:stretch>
          <a:fillRect/>
        </a:stretch>
      </xdr:blipFill>
      <xdr:spPr>
        <a:xfrm>
          <a:off x="13578840" y="681991"/>
          <a:ext cx="2560320" cy="21701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6370320</xdr:colOff>
      <xdr:row>6</xdr:row>
      <xdr:rowOff>182880</xdr:rowOff>
    </xdr:from>
    <xdr:to>
      <xdr:col>0</xdr:col>
      <xdr:colOff>8133806</xdr:colOff>
      <xdr:row>8</xdr:row>
      <xdr:rowOff>99060</xdr:rowOff>
    </xdr:to>
    <xdr:pic>
      <xdr:nvPicPr>
        <xdr:cNvPr id="2" name="Picture 1">
          <a:extLst>
            <a:ext uri="{FF2B5EF4-FFF2-40B4-BE49-F238E27FC236}">
              <a16:creationId xmlns:a16="http://schemas.microsoft.com/office/drawing/2014/main" id="{AD9D508B-26B3-477B-A177-34E13D7695F3}"/>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70320" y="2308860"/>
          <a:ext cx="1763486"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8268021</xdr:colOff>
      <xdr:row>10</xdr:row>
      <xdr:rowOff>175262</xdr:rowOff>
    </xdr:from>
    <xdr:to>
      <xdr:col>6</xdr:col>
      <xdr:colOff>251460</xdr:colOff>
      <xdr:row>20</xdr:row>
      <xdr:rowOff>22098</xdr:rowOff>
    </xdr:to>
    <xdr:pic>
      <xdr:nvPicPr>
        <xdr:cNvPr id="3" name="Picture 2">
          <a:extLst>
            <a:ext uri="{FF2B5EF4-FFF2-40B4-BE49-F238E27FC236}">
              <a16:creationId xmlns:a16="http://schemas.microsoft.com/office/drawing/2014/main" id="{5BACA279-1E6C-4803-9094-0F882ED67C7E}"/>
            </a:ext>
          </a:extLst>
        </xdr:cNvPr>
        <xdr:cNvPicPr>
          <a:picLocks noChangeAspect="1"/>
        </xdr:cNvPicPr>
      </xdr:nvPicPr>
      <xdr:blipFill>
        <a:blip xmlns:r="http://schemas.openxmlformats.org/officeDocument/2006/relationships" r:embed="rId2"/>
        <a:stretch>
          <a:fillRect/>
        </a:stretch>
      </xdr:blipFill>
      <xdr:spPr>
        <a:xfrm>
          <a:off x="8268021" y="3436622"/>
          <a:ext cx="3954459" cy="2986276"/>
        </a:xfrm>
        <a:prstGeom prst="rect">
          <a:avLst/>
        </a:prstGeom>
      </xdr:spPr>
    </xdr:pic>
    <xdr:clientData/>
  </xdr:twoCellAnchor>
  <xdr:twoCellAnchor editAs="oneCell">
    <xdr:from>
      <xdr:col>0</xdr:col>
      <xdr:colOff>8282941</xdr:colOff>
      <xdr:row>33</xdr:row>
      <xdr:rowOff>388621</xdr:rowOff>
    </xdr:from>
    <xdr:to>
      <xdr:col>9</xdr:col>
      <xdr:colOff>68581</xdr:colOff>
      <xdr:row>43</xdr:row>
      <xdr:rowOff>100571</xdr:rowOff>
    </xdr:to>
    <xdr:pic>
      <xdr:nvPicPr>
        <xdr:cNvPr id="5" name="Picture 4">
          <a:extLst>
            <a:ext uri="{FF2B5EF4-FFF2-40B4-BE49-F238E27FC236}">
              <a16:creationId xmlns:a16="http://schemas.microsoft.com/office/drawing/2014/main" id="{D1A49B3C-C666-469C-BDAC-040C23D9FEA7}"/>
            </a:ext>
          </a:extLst>
        </xdr:cNvPr>
        <xdr:cNvPicPr>
          <a:picLocks noChangeAspect="1"/>
        </xdr:cNvPicPr>
      </xdr:nvPicPr>
      <xdr:blipFill>
        <a:blip xmlns:r="http://schemas.openxmlformats.org/officeDocument/2006/relationships" r:embed="rId3"/>
        <a:stretch>
          <a:fillRect/>
        </a:stretch>
      </xdr:blipFill>
      <xdr:spPr>
        <a:xfrm>
          <a:off x="8282941" y="10340341"/>
          <a:ext cx="5585460" cy="2226550"/>
        </a:xfrm>
        <a:prstGeom prst="rect">
          <a:avLst/>
        </a:prstGeom>
      </xdr:spPr>
    </xdr:pic>
    <xdr:clientData/>
  </xdr:twoCellAnchor>
  <xdr:twoCellAnchor editAs="oneCell">
    <xdr:from>
      <xdr:col>0</xdr:col>
      <xdr:colOff>8267701</xdr:colOff>
      <xdr:row>20</xdr:row>
      <xdr:rowOff>121921</xdr:rowOff>
    </xdr:from>
    <xdr:to>
      <xdr:col>9</xdr:col>
      <xdr:colOff>45721</xdr:colOff>
      <xdr:row>28</xdr:row>
      <xdr:rowOff>379473</xdr:rowOff>
    </xdr:to>
    <xdr:pic>
      <xdr:nvPicPr>
        <xdr:cNvPr id="6" name="Picture 5">
          <a:extLst>
            <a:ext uri="{FF2B5EF4-FFF2-40B4-BE49-F238E27FC236}">
              <a16:creationId xmlns:a16="http://schemas.microsoft.com/office/drawing/2014/main" id="{4247F35C-B04A-42ED-8AF2-56AA2D951BD3}"/>
            </a:ext>
          </a:extLst>
        </xdr:cNvPr>
        <xdr:cNvPicPr>
          <a:picLocks noChangeAspect="1"/>
        </xdr:cNvPicPr>
      </xdr:nvPicPr>
      <xdr:blipFill>
        <a:blip xmlns:r="http://schemas.openxmlformats.org/officeDocument/2006/relationships" r:embed="rId4"/>
        <a:stretch>
          <a:fillRect/>
        </a:stretch>
      </xdr:blipFill>
      <xdr:spPr>
        <a:xfrm>
          <a:off x="8267701" y="6522721"/>
          <a:ext cx="5577840" cy="22235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472440</xdr:colOff>
      <xdr:row>1</xdr:row>
      <xdr:rowOff>57150</xdr:rowOff>
    </xdr:from>
    <xdr:ext cx="3680460" cy="40767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F2B3BD0-3A52-4165-81DE-35A0BBD3341E}"/>
                </a:ext>
              </a:extLst>
            </xdr:cNvPr>
            <xdr:cNvSpPr txBox="1"/>
          </xdr:nvSpPr>
          <xdr:spPr>
            <a:xfrm>
              <a:off x="9911715" y="514350"/>
              <a:ext cx="3680460" cy="407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800" i="1">
                            <a:solidFill>
                              <a:srgbClr val="836967"/>
                            </a:solidFill>
                            <a:latin typeface="Cambria Math" panose="02040503050406030204" pitchFamily="18" charset="0"/>
                          </a:rPr>
                        </m:ctrlPr>
                      </m:sSubPr>
                      <m:e>
                        <m:r>
                          <a:rPr lang="en-GB" sz="1800" i="1">
                            <a:latin typeface="Cambria Math" panose="02040503050406030204" pitchFamily="18" charset="0"/>
                          </a:rPr>
                          <m:t>𝑉</m:t>
                        </m:r>
                      </m:e>
                      <m:sub>
                        <m:r>
                          <a:rPr lang="lv-LV" sz="1800" b="0" i="1">
                            <a:latin typeface="Cambria Math" panose="02040503050406030204" pitchFamily="18" charset="0"/>
                          </a:rPr>
                          <m:t>𝑐𝑖𝑙𝑖𝑛𝑑𝑟𝑎𝑚</m:t>
                        </m:r>
                      </m:sub>
                    </m:sSub>
                    <m:r>
                      <a:rPr lang="en-GB" sz="1800" i="0">
                        <a:latin typeface="Cambria Math" panose="02040503050406030204" pitchFamily="18" charset="0"/>
                      </a:rPr>
                      <m:t>=</m:t>
                    </m:r>
                    <m:r>
                      <a:rPr lang="en-GB" sz="1800" i="1">
                        <a:latin typeface="Cambria Math" panose="02040503050406030204" pitchFamily="18" charset="0"/>
                      </a:rPr>
                      <m:t>𝜋</m:t>
                    </m:r>
                    <m:r>
                      <a:rPr lang="en-GB" sz="1800" i="0">
                        <a:latin typeface="Cambria Math" panose="02040503050406030204" pitchFamily="18" charset="0"/>
                      </a:rPr>
                      <m:t>⋅</m:t>
                    </m:r>
                    <m:sSup>
                      <m:sSupPr>
                        <m:ctrlPr>
                          <a:rPr lang="en-GB" sz="1800" i="1">
                            <a:solidFill>
                              <a:srgbClr val="836967"/>
                            </a:solidFill>
                            <a:latin typeface="Cambria Math" panose="02040503050406030204" pitchFamily="18" charset="0"/>
                          </a:rPr>
                        </m:ctrlPr>
                      </m:sSupPr>
                      <m:e>
                        <m:r>
                          <a:rPr lang="en-GB" sz="1800" i="1">
                            <a:latin typeface="Cambria Math" panose="02040503050406030204" pitchFamily="18" charset="0"/>
                          </a:rPr>
                          <m:t>𝑟</m:t>
                        </m:r>
                      </m:e>
                      <m:sup>
                        <m:r>
                          <a:rPr lang="en-GB" sz="1800" i="0">
                            <a:latin typeface="Cambria Math" panose="02040503050406030204" pitchFamily="18" charset="0"/>
                          </a:rPr>
                          <m:t>2</m:t>
                        </m:r>
                      </m:sup>
                    </m:sSup>
                    <m:r>
                      <a:rPr lang="en-GB" sz="1800" i="0">
                        <a:latin typeface="Cambria Math" panose="02040503050406030204" pitchFamily="18" charset="0"/>
                      </a:rPr>
                      <m:t>⋅</m:t>
                    </m:r>
                    <m:r>
                      <a:rPr lang="en-GB" sz="1800" i="1">
                        <a:latin typeface="Cambria Math" panose="02040503050406030204" pitchFamily="18" charset="0"/>
                      </a:rPr>
                      <m:t>h</m:t>
                    </m:r>
                  </m:oMath>
                </m:oMathPara>
              </a14:m>
              <a:endParaRPr lang="en-GB" sz="1100"/>
            </a:p>
          </xdr:txBody>
        </xdr:sp>
      </mc:Choice>
      <mc:Fallback xmlns="">
        <xdr:sp macro="" textlink="">
          <xdr:nvSpPr>
            <xdr:cNvPr id="2" name="TextBox 1">
              <a:extLst>
                <a:ext uri="{FF2B5EF4-FFF2-40B4-BE49-F238E27FC236}">
                  <a16:creationId xmlns:a16="http://schemas.microsoft.com/office/drawing/2014/main" id="{FF2B3BD0-3A52-4165-81DE-35A0BBD3341E}"/>
                </a:ext>
              </a:extLst>
            </xdr:cNvPr>
            <xdr:cNvSpPr txBox="1"/>
          </xdr:nvSpPr>
          <xdr:spPr>
            <a:xfrm>
              <a:off x="9911715" y="514350"/>
              <a:ext cx="3680460" cy="407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GB" sz="1800" i="0">
                  <a:latin typeface="Cambria Math" panose="02040503050406030204" pitchFamily="18" charset="0"/>
                </a:rPr>
                <a:t>𝑉</a:t>
              </a:r>
              <a:r>
                <a:rPr lang="en-GB" sz="1800" i="0">
                  <a:solidFill>
                    <a:srgbClr val="836967"/>
                  </a:solidFill>
                  <a:latin typeface="Cambria Math" panose="02040503050406030204" pitchFamily="18" charset="0"/>
                </a:rPr>
                <a:t>_</a:t>
              </a:r>
              <a:r>
                <a:rPr lang="lv-LV" sz="1800" b="0" i="0">
                  <a:latin typeface="Cambria Math" panose="02040503050406030204" pitchFamily="18" charset="0"/>
                </a:rPr>
                <a:t>𝑐𝑖𝑙𝑖𝑛𝑑𝑟𝑎𝑚</a:t>
              </a:r>
              <a:r>
                <a:rPr lang="en-GB" sz="1800" i="0">
                  <a:latin typeface="Cambria Math" panose="02040503050406030204" pitchFamily="18" charset="0"/>
                </a:rPr>
                <a:t>=𝜋⋅𝑟</a:t>
              </a:r>
              <a:r>
                <a:rPr lang="en-GB" sz="1800" i="0">
                  <a:solidFill>
                    <a:srgbClr val="836967"/>
                  </a:solidFill>
                  <a:latin typeface="Cambria Math" panose="02040503050406030204" pitchFamily="18" charset="0"/>
                </a:rPr>
                <a:t>^</a:t>
              </a:r>
              <a:r>
                <a:rPr lang="en-GB" sz="1800" i="0">
                  <a:latin typeface="Cambria Math" panose="02040503050406030204" pitchFamily="18" charset="0"/>
                </a:rPr>
                <a:t>2⋅ℎ</a:t>
              </a:r>
              <a:endParaRPr lang="en-GB" sz="1100"/>
            </a:p>
          </xdr:txBody>
        </xdr:sp>
      </mc:Fallback>
    </mc:AlternateContent>
    <xdr:clientData/>
  </xdr:oneCellAnchor>
  <xdr:oneCellAnchor>
    <xdr:from>
      <xdr:col>10</xdr:col>
      <xdr:colOff>68580</xdr:colOff>
      <xdr:row>3</xdr:row>
      <xdr:rowOff>156210</xdr:rowOff>
    </xdr:from>
    <xdr:ext cx="661518" cy="47442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65C437B-ABFC-445C-8630-57702A8B95E8}"/>
                </a:ext>
              </a:extLst>
            </xdr:cNvPr>
            <xdr:cNvSpPr txBox="1"/>
          </xdr:nvSpPr>
          <xdr:spPr>
            <a:xfrm>
              <a:off x="10688955" y="1003935"/>
              <a:ext cx="661518" cy="474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800" i="1">
                        <a:latin typeface="Cambria Math" panose="02040503050406030204" pitchFamily="18" charset="0"/>
                      </a:rPr>
                      <m:t>𝜌</m:t>
                    </m:r>
                    <m:r>
                      <a:rPr lang="en-GB" sz="1800" i="0">
                        <a:latin typeface="Cambria Math" panose="02040503050406030204" pitchFamily="18" charset="0"/>
                      </a:rPr>
                      <m:t>=</m:t>
                    </m:r>
                    <m:f>
                      <m:fPr>
                        <m:ctrlPr>
                          <a:rPr lang="en-GB" sz="1800" i="1">
                            <a:solidFill>
                              <a:srgbClr val="836967"/>
                            </a:solidFill>
                            <a:latin typeface="Cambria Math" panose="02040503050406030204" pitchFamily="18" charset="0"/>
                          </a:rPr>
                        </m:ctrlPr>
                      </m:fPr>
                      <m:num>
                        <m:r>
                          <a:rPr lang="en-GB" sz="1800" i="1">
                            <a:latin typeface="Cambria Math" panose="02040503050406030204" pitchFamily="18" charset="0"/>
                          </a:rPr>
                          <m:t>𝑚</m:t>
                        </m:r>
                      </m:num>
                      <m:den>
                        <m:r>
                          <a:rPr lang="lv-LV" sz="1800" b="0" i="1">
                            <a:latin typeface="Cambria Math" panose="02040503050406030204" pitchFamily="18" charset="0"/>
                          </a:rPr>
                          <m:t>𝑉</m:t>
                        </m:r>
                      </m:den>
                    </m:f>
                  </m:oMath>
                </m:oMathPara>
              </a14:m>
              <a:endParaRPr lang="en-GB" sz="1600"/>
            </a:p>
          </xdr:txBody>
        </xdr:sp>
      </mc:Choice>
      <mc:Fallback xmlns="">
        <xdr:sp macro="" textlink="">
          <xdr:nvSpPr>
            <xdr:cNvPr id="3" name="TextBox 2">
              <a:extLst>
                <a:ext uri="{FF2B5EF4-FFF2-40B4-BE49-F238E27FC236}">
                  <a16:creationId xmlns:a16="http://schemas.microsoft.com/office/drawing/2014/main" id="{565C437B-ABFC-445C-8630-57702A8B95E8}"/>
                </a:ext>
              </a:extLst>
            </xdr:cNvPr>
            <xdr:cNvSpPr txBox="1"/>
          </xdr:nvSpPr>
          <xdr:spPr>
            <a:xfrm>
              <a:off x="10688955" y="1003935"/>
              <a:ext cx="661518" cy="474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800" i="0">
                  <a:latin typeface="Cambria Math" panose="02040503050406030204" pitchFamily="18" charset="0"/>
                </a:rPr>
                <a:t>𝜌=𝑚</a:t>
              </a:r>
              <a:r>
                <a:rPr lang="en-GB" sz="1800" i="0">
                  <a:solidFill>
                    <a:srgbClr val="836967"/>
                  </a:solidFill>
                  <a:latin typeface="Cambria Math" panose="02040503050406030204" pitchFamily="18" charset="0"/>
                </a:rPr>
                <a:t>/</a:t>
              </a:r>
              <a:r>
                <a:rPr lang="lv-LV" sz="1800" b="0" i="0">
                  <a:latin typeface="Cambria Math" panose="02040503050406030204" pitchFamily="18" charset="0"/>
                </a:rPr>
                <a:t>𝑉</a:t>
              </a:r>
              <a:endParaRPr lang="en-GB" sz="1600"/>
            </a:p>
          </xdr:txBody>
        </xdr:sp>
      </mc:Fallback>
    </mc:AlternateContent>
    <xdr:clientData/>
  </xdr:oneCellAnchor>
  <xdr:oneCellAnchor>
    <xdr:from>
      <xdr:col>9</xdr:col>
      <xdr:colOff>571500</xdr:colOff>
      <xdr:row>6</xdr:row>
      <xdr:rowOff>133350</xdr:rowOff>
    </xdr:from>
    <xdr:ext cx="2750240" cy="62235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59E1C49-2088-447D-A01F-85A7DCA3609B}"/>
                </a:ext>
              </a:extLst>
            </xdr:cNvPr>
            <xdr:cNvSpPr txBox="1"/>
          </xdr:nvSpPr>
          <xdr:spPr>
            <a:xfrm>
              <a:off x="10601325" y="1552575"/>
              <a:ext cx="275024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GB" sz="1800">
                        <a:latin typeface="Cambria Math" panose="02040503050406030204" pitchFamily="18" charset="0"/>
                      </a:rPr>
                      <m:t>Δ</m:t>
                    </m:r>
                    <m:r>
                      <a:rPr lang="en-GB" sz="1800" i="1">
                        <a:latin typeface="Cambria Math" panose="02040503050406030204" pitchFamily="18" charset="0"/>
                      </a:rPr>
                      <m:t>𝜌</m:t>
                    </m:r>
                    <m:r>
                      <a:rPr lang="en-GB" sz="1800" i="0">
                        <a:latin typeface="Cambria Math" panose="02040503050406030204" pitchFamily="18" charset="0"/>
                      </a:rPr>
                      <m:t>=</m:t>
                    </m:r>
                    <m:r>
                      <a:rPr lang="en-GB" sz="1800" i="1">
                        <a:latin typeface="Cambria Math" panose="02040503050406030204" pitchFamily="18" charset="0"/>
                      </a:rPr>
                      <m:t>𝜌</m:t>
                    </m:r>
                    <m:r>
                      <a:rPr lang="en-GB" sz="1800" i="0">
                        <a:latin typeface="Cambria Math" panose="02040503050406030204" pitchFamily="18" charset="0"/>
                      </a:rPr>
                      <m:t>⋅</m:t>
                    </m:r>
                    <m:d>
                      <m:dPr>
                        <m:ctrlPr>
                          <a:rPr lang="en-GB" sz="1800" i="1">
                            <a:solidFill>
                              <a:srgbClr val="836967"/>
                            </a:solidFill>
                            <a:latin typeface="Cambria Math" panose="02040503050406030204" pitchFamily="18" charset="0"/>
                          </a:rPr>
                        </m:ctrlPr>
                      </m:dPr>
                      <m:e>
                        <m:f>
                          <m:fPr>
                            <m:ctrlPr>
                              <a:rPr lang="en-GB" sz="1800" i="1">
                                <a:solidFill>
                                  <a:srgbClr val="836967"/>
                                </a:solidFill>
                                <a:latin typeface="Cambria Math" panose="02040503050406030204" pitchFamily="18" charset="0"/>
                              </a:rPr>
                            </m:ctrlPr>
                          </m:fPr>
                          <m:num>
                            <m:r>
                              <a:rPr lang="en-GB" sz="1800" i="0">
                                <a:latin typeface="Cambria Math" panose="02040503050406030204" pitchFamily="18" charset="0"/>
                              </a:rPr>
                              <m:t>2</m:t>
                            </m:r>
                            <m:r>
                              <m:rPr>
                                <m:sty m:val="p"/>
                              </m:rPr>
                              <a:rPr lang="en-GB" sz="1800" i="0">
                                <a:latin typeface="Cambria Math" panose="02040503050406030204" pitchFamily="18" charset="0"/>
                              </a:rPr>
                              <m:t>Δ</m:t>
                            </m:r>
                            <m:r>
                              <a:rPr lang="en-GB" sz="1800" i="1">
                                <a:latin typeface="Cambria Math" panose="02040503050406030204" pitchFamily="18" charset="0"/>
                              </a:rPr>
                              <m:t>𝑑</m:t>
                            </m:r>
                          </m:num>
                          <m:den>
                            <m:r>
                              <a:rPr lang="lv-LV" sz="1800" b="0" i="1">
                                <a:latin typeface="Cambria Math" panose="02040503050406030204" pitchFamily="18" charset="0"/>
                              </a:rPr>
                              <m:t>𝑑</m:t>
                            </m:r>
                          </m:den>
                        </m:f>
                        <m:r>
                          <a:rPr lang="en-GB" sz="1800" i="0">
                            <a:latin typeface="Cambria Math" panose="02040503050406030204" pitchFamily="18" charset="0"/>
                          </a:rPr>
                          <m:t>+</m:t>
                        </m:r>
                        <m:f>
                          <m:fPr>
                            <m:ctrlPr>
                              <a:rPr lang="en-GB" sz="1800" i="1">
                                <a:solidFill>
                                  <a:srgbClr val="836967"/>
                                </a:solidFill>
                                <a:latin typeface="Cambria Math" panose="02040503050406030204" pitchFamily="18" charset="0"/>
                              </a:rPr>
                            </m:ctrlPr>
                          </m:fPr>
                          <m:num>
                            <m:r>
                              <m:rPr>
                                <m:sty m:val="p"/>
                              </m:rPr>
                              <a:rPr lang="en-GB" sz="1800" i="0">
                                <a:latin typeface="Cambria Math" panose="02040503050406030204" pitchFamily="18" charset="0"/>
                              </a:rPr>
                              <m:t>Δ</m:t>
                            </m:r>
                            <m:r>
                              <a:rPr lang="en-GB" sz="1800" i="1">
                                <a:latin typeface="Cambria Math" panose="02040503050406030204" pitchFamily="18" charset="0"/>
                              </a:rPr>
                              <m:t>𝑚</m:t>
                            </m:r>
                          </m:num>
                          <m:den>
                            <m:r>
                              <a:rPr lang="en-GB" sz="1800" i="1">
                                <a:latin typeface="Cambria Math" panose="02040503050406030204" pitchFamily="18" charset="0"/>
                              </a:rPr>
                              <m:t>𝑚</m:t>
                            </m:r>
                          </m:den>
                        </m:f>
                        <m:r>
                          <a:rPr lang="en-GB" sz="1800" i="0">
                            <a:latin typeface="Cambria Math" panose="02040503050406030204" pitchFamily="18" charset="0"/>
                          </a:rPr>
                          <m:t>+</m:t>
                        </m:r>
                        <m:f>
                          <m:fPr>
                            <m:ctrlPr>
                              <a:rPr lang="en-GB" sz="1800" i="1">
                                <a:solidFill>
                                  <a:srgbClr val="836967"/>
                                </a:solidFill>
                                <a:latin typeface="Cambria Math" panose="02040503050406030204" pitchFamily="18" charset="0"/>
                              </a:rPr>
                            </m:ctrlPr>
                          </m:fPr>
                          <m:num>
                            <m:r>
                              <m:rPr>
                                <m:sty m:val="p"/>
                              </m:rPr>
                              <a:rPr lang="en-GB" sz="1800" i="0">
                                <a:latin typeface="Cambria Math" panose="02040503050406030204" pitchFamily="18" charset="0"/>
                              </a:rPr>
                              <m:t>Δ</m:t>
                            </m:r>
                            <m:r>
                              <a:rPr lang="en-GB" sz="1800" i="1">
                                <a:latin typeface="Cambria Math" panose="02040503050406030204" pitchFamily="18" charset="0"/>
                              </a:rPr>
                              <m:t>h</m:t>
                            </m:r>
                          </m:num>
                          <m:den>
                            <m:r>
                              <a:rPr lang="lv-LV" sz="1800" b="0" i="1">
                                <a:latin typeface="Cambria Math" panose="02040503050406030204" pitchFamily="18" charset="0"/>
                              </a:rPr>
                              <m:t>h</m:t>
                            </m:r>
                          </m:den>
                        </m:f>
                      </m:e>
                    </m:d>
                  </m:oMath>
                </m:oMathPara>
              </a14:m>
              <a:endParaRPr lang="en-GB" sz="1000"/>
            </a:p>
          </xdr:txBody>
        </xdr:sp>
      </mc:Choice>
      <mc:Fallback xmlns="">
        <xdr:sp macro="" textlink="">
          <xdr:nvSpPr>
            <xdr:cNvPr id="4" name="TextBox 3">
              <a:extLst>
                <a:ext uri="{FF2B5EF4-FFF2-40B4-BE49-F238E27FC236}">
                  <a16:creationId xmlns:a16="http://schemas.microsoft.com/office/drawing/2014/main" id="{759E1C49-2088-447D-A01F-85A7DCA3609B}"/>
                </a:ext>
              </a:extLst>
            </xdr:cNvPr>
            <xdr:cNvSpPr txBox="1"/>
          </xdr:nvSpPr>
          <xdr:spPr>
            <a:xfrm>
              <a:off x="10601325" y="1552575"/>
              <a:ext cx="275024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800" i="0">
                  <a:latin typeface="Cambria Math" panose="02040503050406030204" pitchFamily="18" charset="0"/>
                </a:rPr>
                <a:t>Δ𝜌=𝜌⋅</a:t>
              </a:r>
              <a:r>
                <a:rPr lang="en-GB" sz="1800" i="0">
                  <a:solidFill>
                    <a:srgbClr val="836967"/>
                  </a:solidFill>
                  <a:latin typeface="Cambria Math" panose="02040503050406030204" pitchFamily="18" charset="0"/>
                </a:rPr>
                <a:t>(</a:t>
              </a:r>
              <a:r>
                <a:rPr lang="en-GB" sz="1800" i="0">
                  <a:latin typeface="Cambria Math" panose="02040503050406030204" pitchFamily="18" charset="0"/>
                </a:rPr>
                <a:t>2Δ𝑑</a:t>
              </a:r>
              <a:r>
                <a:rPr lang="en-GB" sz="1800" i="0">
                  <a:solidFill>
                    <a:srgbClr val="836967"/>
                  </a:solidFill>
                  <a:latin typeface="Cambria Math" panose="02040503050406030204" pitchFamily="18" charset="0"/>
                </a:rPr>
                <a:t>/</a:t>
              </a:r>
              <a:r>
                <a:rPr lang="lv-LV" sz="1800" b="0" i="0">
                  <a:latin typeface="Cambria Math" panose="02040503050406030204" pitchFamily="18" charset="0"/>
                </a:rPr>
                <a:t>𝑑</a:t>
              </a:r>
              <a:r>
                <a:rPr lang="en-GB" sz="1800" i="0">
                  <a:latin typeface="Cambria Math" panose="02040503050406030204" pitchFamily="18" charset="0"/>
                </a:rPr>
                <a:t>+Δ𝑚</a:t>
              </a:r>
              <a:r>
                <a:rPr lang="en-GB" sz="1800" i="0">
                  <a:solidFill>
                    <a:srgbClr val="836967"/>
                  </a:solidFill>
                  <a:latin typeface="Cambria Math" panose="02040503050406030204" pitchFamily="18" charset="0"/>
                </a:rPr>
                <a:t>/</a:t>
              </a:r>
              <a:r>
                <a:rPr lang="en-GB" sz="1800" i="0">
                  <a:latin typeface="Cambria Math" panose="02040503050406030204" pitchFamily="18" charset="0"/>
                </a:rPr>
                <a:t>𝑚+Δℎ</a:t>
              </a:r>
              <a:r>
                <a:rPr lang="en-GB" sz="1800" i="0">
                  <a:solidFill>
                    <a:srgbClr val="836967"/>
                  </a:solidFill>
                  <a:latin typeface="Cambria Math" panose="02040503050406030204" pitchFamily="18" charset="0"/>
                </a:rPr>
                <a:t>/</a:t>
              </a:r>
              <a:r>
                <a:rPr lang="lv-LV" sz="1800" b="0" i="0">
                  <a:latin typeface="Cambria Math" panose="02040503050406030204" pitchFamily="18" charset="0"/>
                </a:rPr>
                <a:t>ℎ)</a:t>
              </a:r>
              <a:endParaRPr lang="en-GB" sz="1000"/>
            </a:p>
          </xdr:txBody>
        </xdr:sp>
      </mc:Fallback>
    </mc:AlternateContent>
    <xdr:clientData/>
  </xdr:oneCellAnchor>
  <xdr:oneCellAnchor>
    <xdr:from>
      <xdr:col>0</xdr:col>
      <xdr:colOff>0</xdr:colOff>
      <xdr:row>1</xdr:row>
      <xdr:rowOff>30480</xdr:rowOff>
    </xdr:from>
    <xdr:ext cx="10332720" cy="1761770"/>
    <xdr:pic>
      <xdr:nvPicPr>
        <xdr:cNvPr id="5" name="Picture 4">
          <a:extLst>
            <a:ext uri="{FF2B5EF4-FFF2-40B4-BE49-F238E27FC236}">
              <a16:creationId xmlns:a16="http://schemas.microsoft.com/office/drawing/2014/main" id="{4BE2CA93-9146-4191-997E-DA85D22950F2}"/>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0" y="487680"/>
          <a:ext cx="10332720" cy="1761770"/>
        </a:xfrm>
        <a:prstGeom prst="rect">
          <a:avLst/>
        </a:prstGeom>
        <a:ln>
          <a:solidFill>
            <a:schemeClr val="tx2"/>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election activeCell="L2" sqref="L2"/>
    </sheetView>
  </sheetViews>
  <sheetFormatPr defaultColWidth="8.85546875" defaultRowHeight="12.75" x14ac:dyDescent="0.2"/>
  <cols>
    <col min="1" max="1" width="8.85546875" style="10"/>
    <col min="2" max="2" width="10.5703125" style="11" customWidth="1"/>
    <col min="3" max="3" width="5.42578125" style="10" customWidth="1"/>
    <col min="4" max="4" width="4.85546875" style="10" customWidth="1"/>
    <col min="5" max="5" width="10.42578125" style="10" customWidth="1"/>
    <col min="6" max="7" width="12.42578125" style="10" customWidth="1"/>
    <col min="8" max="8" width="11.85546875" style="10" customWidth="1"/>
    <col min="9" max="12" width="8.85546875" style="10"/>
    <col min="13" max="13" width="10.28515625" style="10" customWidth="1"/>
    <col min="14" max="15" width="8.85546875" style="10"/>
    <col min="16" max="16" width="16.28515625" style="10" customWidth="1"/>
    <col min="17" max="17" width="13.42578125" style="10" customWidth="1"/>
    <col min="18" max="18" width="8.85546875" style="10"/>
    <col min="19" max="19" width="30.7109375" style="10" customWidth="1"/>
    <col min="20" max="16384" width="8.85546875" style="10"/>
  </cols>
  <sheetData>
    <row r="1" spans="1:16" s="7" customFormat="1" ht="65.25" customHeight="1" x14ac:dyDescent="0.25">
      <c r="A1" s="6" t="s">
        <v>0</v>
      </c>
      <c r="B1" s="6" t="s">
        <v>1</v>
      </c>
      <c r="C1" s="6" t="s">
        <v>2</v>
      </c>
      <c r="D1" s="6" t="s">
        <v>3</v>
      </c>
      <c r="E1" s="6" t="s">
        <v>4</v>
      </c>
      <c r="F1" s="6" t="s">
        <v>5</v>
      </c>
      <c r="G1" s="7" t="s">
        <v>6</v>
      </c>
      <c r="H1" s="6" t="s">
        <v>7</v>
      </c>
      <c r="I1" s="6" t="s">
        <v>8</v>
      </c>
      <c r="J1" s="6" t="s">
        <v>9</v>
      </c>
      <c r="K1" s="6" t="s">
        <v>10</v>
      </c>
      <c r="L1" s="6" t="s">
        <v>11</v>
      </c>
      <c r="M1" s="6" t="s">
        <v>12</v>
      </c>
      <c r="N1" s="6" t="s">
        <v>13</v>
      </c>
    </row>
    <row r="2" spans="1:16" x14ac:dyDescent="0.2">
      <c r="A2" s="8">
        <v>6</v>
      </c>
      <c r="B2" s="8">
        <v>7.2</v>
      </c>
      <c r="C2" s="9">
        <f>A2+B2</f>
        <v>13.2</v>
      </c>
      <c r="D2" s="9">
        <f>A2-B2</f>
        <v>-1.2000000000000002</v>
      </c>
      <c r="E2" s="9">
        <f>15%*B2</f>
        <v>1.08</v>
      </c>
      <c r="F2" s="9">
        <f>A2/B2</f>
        <v>0.83333333333333326</v>
      </c>
      <c r="G2" s="8" t="str">
        <f>IF(MOD(A2,2)=0,"pāra","nepāra")</f>
        <v>pāra</v>
      </c>
      <c r="H2" s="9">
        <f>SIN(RADIANS(A2))</f>
        <v>0.10452846326765347</v>
      </c>
      <c r="I2" s="9">
        <f>MIN(B2:B31)</f>
        <v>0.52</v>
      </c>
      <c r="J2" s="9">
        <f>MAX(B2:B31)</f>
        <v>55.11</v>
      </c>
      <c r="K2" s="9">
        <f>AVERAGE(A2:A31)</f>
        <v>17.2</v>
      </c>
      <c r="L2" s="9">
        <f>SUM(A2:B31)</f>
        <v>729.35299999999984</v>
      </c>
      <c r="M2" s="9">
        <f>ROUND(F9,1)</f>
        <v>0.5</v>
      </c>
      <c r="N2" s="9">
        <f>ABS(D5)</f>
        <v>8.6630000000000003</v>
      </c>
      <c r="P2" s="10">
        <f>0.15*B2</f>
        <v>1.08</v>
      </c>
    </row>
    <row r="3" spans="1:16" x14ac:dyDescent="0.2">
      <c r="A3" s="8">
        <v>3</v>
      </c>
      <c r="B3" s="8">
        <v>3.57</v>
      </c>
      <c r="C3" s="9">
        <f t="shared" ref="C3:C31" si="0">A3+B3</f>
        <v>6.57</v>
      </c>
      <c r="D3" s="9">
        <f t="shared" ref="D3:D31" si="1">A3-B3</f>
        <v>-0.56999999999999984</v>
      </c>
      <c r="E3" s="9">
        <f t="shared" ref="E3:E31" si="2">15%*B3</f>
        <v>0.53549999999999998</v>
      </c>
      <c r="F3" s="9">
        <f t="shared" ref="F3:F31" si="3">A3/B3</f>
        <v>0.84033613445378152</v>
      </c>
      <c r="G3" s="8" t="str">
        <f t="shared" ref="G3:G31" si="4">IF(MOD(A3,2)=0,"pāra","nepāra")</f>
        <v>nepāra</v>
      </c>
      <c r="H3" s="9">
        <f t="shared" ref="H3:H31" si="5">SIN(RADIANS(A3))</f>
        <v>5.2335956242943835E-2</v>
      </c>
      <c r="P3" s="10">
        <f t="shared" ref="P3:P31" si="6">0.15*B3</f>
        <v>0.53549999999999998</v>
      </c>
    </row>
    <row r="4" spans="1:16" x14ac:dyDescent="0.2">
      <c r="A4" s="8">
        <v>13</v>
      </c>
      <c r="B4" s="8">
        <v>4.62</v>
      </c>
      <c r="C4" s="9">
        <f t="shared" si="0"/>
        <v>17.62</v>
      </c>
      <c r="D4" s="9">
        <f t="shared" si="1"/>
        <v>8.379999999999999</v>
      </c>
      <c r="E4" s="9">
        <f t="shared" si="2"/>
        <v>0.69299999999999995</v>
      </c>
      <c r="F4" s="9">
        <f t="shared" si="3"/>
        <v>2.8138528138528138</v>
      </c>
      <c r="G4" s="8" t="str">
        <f t="shared" si="4"/>
        <v>nepāra</v>
      </c>
      <c r="H4" s="9">
        <f t="shared" si="5"/>
        <v>0.224951054343865</v>
      </c>
      <c r="P4" s="10">
        <f t="shared" si="6"/>
        <v>0.69299999999999995</v>
      </c>
    </row>
    <row r="5" spans="1:16" x14ac:dyDescent="0.2">
      <c r="A5" s="8">
        <v>8</v>
      </c>
      <c r="B5" s="12">
        <v>16.663</v>
      </c>
      <c r="C5" s="9">
        <f t="shared" si="0"/>
        <v>24.663</v>
      </c>
      <c r="D5" s="9">
        <f t="shared" si="1"/>
        <v>-8.6630000000000003</v>
      </c>
      <c r="E5" s="9">
        <f t="shared" si="2"/>
        <v>2.4994499999999999</v>
      </c>
      <c r="F5" s="9">
        <f t="shared" si="3"/>
        <v>0.48010562323711214</v>
      </c>
      <c r="G5" s="8" t="str">
        <f t="shared" si="4"/>
        <v>pāra</v>
      </c>
      <c r="H5" s="9">
        <f t="shared" si="5"/>
        <v>0.13917310096006544</v>
      </c>
      <c r="P5" s="10">
        <f t="shared" si="6"/>
        <v>2.4994499999999999</v>
      </c>
    </row>
    <row r="6" spans="1:16" x14ac:dyDescent="0.2">
      <c r="A6" s="8">
        <v>5</v>
      </c>
      <c r="B6" s="8">
        <v>9.1</v>
      </c>
      <c r="C6" s="9">
        <f t="shared" si="0"/>
        <v>14.1</v>
      </c>
      <c r="D6" s="9">
        <f t="shared" si="1"/>
        <v>-4.0999999999999996</v>
      </c>
      <c r="E6" s="9">
        <f t="shared" si="2"/>
        <v>1.365</v>
      </c>
      <c r="F6" s="9">
        <f t="shared" si="3"/>
        <v>0.5494505494505495</v>
      </c>
      <c r="G6" s="8" t="str">
        <f t="shared" si="4"/>
        <v>nepāra</v>
      </c>
      <c r="H6" s="9">
        <f t="shared" si="5"/>
        <v>8.7155742747658166E-2</v>
      </c>
      <c r="P6" s="10">
        <f t="shared" si="6"/>
        <v>1.365</v>
      </c>
    </row>
    <row r="7" spans="1:16" x14ac:dyDescent="0.2">
      <c r="A7" s="8">
        <v>45</v>
      </c>
      <c r="B7" s="8">
        <v>55.11</v>
      </c>
      <c r="C7" s="9">
        <f t="shared" si="0"/>
        <v>100.11</v>
      </c>
      <c r="D7" s="9">
        <f t="shared" si="1"/>
        <v>-10.11</v>
      </c>
      <c r="E7" s="9">
        <f t="shared" si="2"/>
        <v>8.2664999999999988</v>
      </c>
      <c r="F7" s="9">
        <f t="shared" si="3"/>
        <v>0.81654872074033746</v>
      </c>
      <c r="G7" s="8" t="str">
        <f t="shared" si="4"/>
        <v>nepāra</v>
      </c>
      <c r="H7" s="9">
        <f t="shared" si="5"/>
        <v>0.70710678118654746</v>
      </c>
      <c r="P7" s="10">
        <f t="shared" si="6"/>
        <v>8.2664999999999988</v>
      </c>
    </row>
    <row r="8" spans="1:16" x14ac:dyDescent="0.2">
      <c r="A8" s="8">
        <v>10</v>
      </c>
      <c r="B8" s="8">
        <v>9.7200000000000006</v>
      </c>
      <c r="C8" s="9">
        <f t="shared" si="0"/>
        <v>19.72</v>
      </c>
      <c r="D8" s="9">
        <f t="shared" si="1"/>
        <v>0.27999999999999936</v>
      </c>
      <c r="E8" s="9">
        <f t="shared" si="2"/>
        <v>1.458</v>
      </c>
      <c r="F8" s="9">
        <f t="shared" si="3"/>
        <v>1.0288065843621399</v>
      </c>
      <c r="G8" s="8" t="str">
        <f t="shared" si="4"/>
        <v>pāra</v>
      </c>
      <c r="H8" s="9">
        <f t="shared" si="5"/>
        <v>0.17364817766693033</v>
      </c>
      <c r="P8" s="10">
        <f t="shared" si="6"/>
        <v>1.458</v>
      </c>
    </row>
    <row r="9" spans="1:16" x14ac:dyDescent="0.2">
      <c r="A9" s="8">
        <v>4</v>
      </c>
      <c r="B9" s="8">
        <v>8.15</v>
      </c>
      <c r="C9" s="9">
        <f t="shared" si="0"/>
        <v>12.15</v>
      </c>
      <c r="D9" s="9">
        <f t="shared" si="1"/>
        <v>-4.1500000000000004</v>
      </c>
      <c r="E9" s="9">
        <f t="shared" si="2"/>
        <v>1.2224999999999999</v>
      </c>
      <c r="F9" s="9">
        <f t="shared" si="3"/>
        <v>0.49079754601226994</v>
      </c>
      <c r="G9" s="8" t="str">
        <f t="shared" si="4"/>
        <v>pāra</v>
      </c>
      <c r="H9" s="9">
        <f t="shared" si="5"/>
        <v>6.9756473744125302E-2</v>
      </c>
      <c r="P9" s="10">
        <f t="shared" si="6"/>
        <v>1.2224999999999999</v>
      </c>
    </row>
    <row r="10" spans="1:16" x14ac:dyDescent="0.2">
      <c r="A10" s="8">
        <v>70</v>
      </c>
      <c r="B10" s="8">
        <v>3.13</v>
      </c>
      <c r="C10" s="9">
        <f t="shared" si="0"/>
        <v>73.13</v>
      </c>
      <c r="D10" s="9">
        <f t="shared" si="1"/>
        <v>66.87</v>
      </c>
      <c r="E10" s="9">
        <f t="shared" si="2"/>
        <v>0.46949999999999997</v>
      </c>
      <c r="F10" s="9">
        <f t="shared" si="3"/>
        <v>22.364217252396166</v>
      </c>
      <c r="G10" s="8" t="str">
        <f t="shared" si="4"/>
        <v>pāra</v>
      </c>
      <c r="H10" s="9">
        <f t="shared" si="5"/>
        <v>0.93969262078590832</v>
      </c>
      <c r="P10" s="10">
        <f t="shared" si="6"/>
        <v>0.46949999999999997</v>
      </c>
    </row>
    <row r="11" spans="1:16" x14ac:dyDescent="0.2">
      <c r="A11" s="8">
        <v>4</v>
      </c>
      <c r="B11" s="8">
        <v>7.06</v>
      </c>
      <c r="C11" s="9">
        <f t="shared" si="0"/>
        <v>11.059999999999999</v>
      </c>
      <c r="D11" s="9">
        <f t="shared" si="1"/>
        <v>-3.0599999999999996</v>
      </c>
      <c r="E11" s="9">
        <f t="shared" si="2"/>
        <v>1.0589999999999999</v>
      </c>
      <c r="F11" s="9">
        <f t="shared" si="3"/>
        <v>0.56657223796033995</v>
      </c>
      <c r="G11" s="8" t="str">
        <f t="shared" si="4"/>
        <v>pāra</v>
      </c>
      <c r="H11" s="9">
        <f t="shared" si="5"/>
        <v>6.9756473744125302E-2</v>
      </c>
      <c r="P11" s="10">
        <f t="shared" si="6"/>
        <v>1.0589999999999999</v>
      </c>
    </row>
    <row r="12" spans="1:16" x14ac:dyDescent="0.2">
      <c r="A12" s="8">
        <v>5</v>
      </c>
      <c r="B12" s="8">
        <v>3.51</v>
      </c>
      <c r="C12" s="9">
        <f t="shared" si="0"/>
        <v>8.51</v>
      </c>
      <c r="D12" s="9">
        <f t="shared" si="1"/>
        <v>1.4900000000000002</v>
      </c>
      <c r="E12" s="9">
        <f t="shared" si="2"/>
        <v>0.52649999999999997</v>
      </c>
      <c r="F12" s="9">
        <f t="shared" si="3"/>
        <v>1.4245014245014247</v>
      </c>
      <c r="G12" s="8" t="str">
        <f t="shared" si="4"/>
        <v>nepāra</v>
      </c>
      <c r="H12" s="9">
        <f t="shared" si="5"/>
        <v>8.7155742747658166E-2</v>
      </c>
      <c r="P12" s="10">
        <f t="shared" si="6"/>
        <v>0.52649999999999997</v>
      </c>
    </row>
    <row r="13" spans="1:16" x14ac:dyDescent="0.2">
      <c r="A13" s="8">
        <v>14</v>
      </c>
      <c r="B13" s="8">
        <v>3.65</v>
      </c>
      <c r="C13" s="9">
        <f t="shared" si="0"/>
        <v>17.649999999999999</v>
      </c>
      <c r="D13" s="9">
        <f t="shared" si="1"/>
        <v>10.35</v>
      </c>
      <c r="E13" s="9">
        <f t="shared" si="2"/>
        <v>0.54749999999999999</v>
      </c>
      <c r="F13" s="9">
        <f t="shared" si="3"/>
        <v>3.8356164383561646</v>
      </c>
      <c r="G13" s="8" t="str">
        <f t="shared" si="4"/>
        <v>pāra</v>
      </c>
      <c r="H13" s="9">
        <f t="shared" si="5"/>
        <v>0.24192189559966773</v>
      </c>
      <c r="P13" s="10">
        <f t="shared" si="6"/>
        <v>0.54749999999999999</v>
      </c>
    </row>
    <row r="14" spans="1:16" x14ac:dyDescent="0.2">
      <c r="A14" s="8">
        <v>16</v>
      </c>
      <c r="B14" s="8">
        <v>9.0299999999999994</v>
      </c>
      <c r="C14" s="9">
        <f t="shared" si="0"/>
        <v>25.03</v>
      </c>
      <c r="D14" s="9">
        <f t="shared" si="1"/>
        <v>6.9700000000000006</v>
      </c>
      <c r="E14" s="9">
        <f t="shared" si="2"/>
        <v>1.3544999999999998</v>
      </c>
      <c r="F14" s="9">
        <f t="shared" si="3"/>
        <v>1.7718715393133999</v>
      </c>
      <c r="G14" s="8" t="str">
        <f t="shared" si="4"/>
        <v>pāra</v>
      </c>
      <c r="H14" s="9">
        <f t="shared" si="5"/>
        <v>0.27563735581699916</v>
      </c>
      <c r="P14" s="10">
        <f t="shared" si="6"/>
        <v>1.3544999999999998</v>
      </c>
    </row>
    <row r="15" spans="1:16" x14ac:dyDescent="0.2">
      <c r="A15" s="8">
        <v>90</v>
      </c>
      <c r="B15" s="8">
        <v>3.1</v>
      </c>
      <c r="C15" s="9">
        <f t="shared" si="0"/>
        <v>93.1</v>
      </c>
      <c r="D15" s="9">
        <f t="shared" si="1"/>
        <v>86.9</v>
      </c>
      <c r="E15" s="9">
        <f t="shared" si="2"/>
        <v>0.46499999999999997</v>
      </c>
      <c r="F15" s="9">
        <f t="shared" si="3"/>
        <v>29.032258064516128</v>
      </c>
      <c r="G15" s="8" t="str">
        <f t="shared" si="4"/>
        <v>pāra</v>
      </c>
      <c r="H15" s="9">
        <f t="shared" si="5"/>
        <v>1</v>
      </c>
      <c r="P15" s="10">
        <f t="shared" si="6"/>
        <v>0.46499999999999997</v>
      </c>
    </row>
    <row r="16" spans="1:16" x14ac:dyDescent="0.2">
      <c r="A16" s="8">
        <v>18</v>
      </c>
      <c r="B16" s="8">
        <v>8.27</v>
      </c>
      <c r="C16" s="9">
        <f t="shared" si="0"/>
        <v>26.27</v>
      </c>
      <c r="D16" s="9">
        <f t="shared" si="1"/>
        <v>9.73</v>
      </c>
      <c r="E16" s="9">
        <f t="shared" si="2"/>
        <v>1.2404999999999999</v>
      </c>
      <c r="F16" s="9">
        <f t="shared" si="3"/>
        <v>2.1765417170495769</v>
      </c>
      <c r="G16" s="8" t="str">
        <f t="shared" si="4"/>
        <v>pāra</v>
      </c>
      <c r="H16" s="9">
        <f t="shared" si="5"/>
        <v>0.3090169943749474</v>
      </c>
      <c r="P16" s="10">
        <f t="shared" si="6"/>
        <v>1.2404999999999999</v>
      </c>
    </row>
    <row r="17" spans="1:16" x14ac:dyDescent="0.2">
      <c r="A17" s="8">
        <v>3</v>
      </c>
      <c r="B17" s="8">
        <v>0.52</v>
      </c>
      <c r="C17" s="9">
        <f t="shared" si="0"/>
        <v>3.52</v>
      </c>
      <c r="D17" s="9">
        <f t="shared" si="1"/>
        <v>2.48</v>
      </c>
      <c r="E17" s="9">
        <f t="shared" si="2"/>
        <v>7.8E-2</v>
      </c>
      <c r="F17" s="9">
        <f t="shared" si="3"/>
        <v>5.7692307692307692</v>
      </c>
      <c r="G17" s="8" t="str">
        <f t="shared" si="4"/>
        <v>nepāra</v>
      </c>
      <c r="H17" s="9">
        <f t="shared" si="5"/>
        <v>5.2335956242943835E-2</v>
      </c>
      <c r="P17" s="10">
        <f t="shared" si="6"/>
        <v>7.8E-2</v>
      </c>
    </row>
    <row r="18" spans="1:16" x14ac:dyDescent="0.2">
      <c r="A18" s="8">
        <v>30</v>
      </c>
      <c r="B18" s="8">
        <v>3.76</v>
      </c>
      <c r="C18" s="9">
        <f t="shared" si="0"/>
        <v>33.76</v>
      </c>
      <c r="D18" s="9">
        <f t="shared" si="1"/>
        <v>26.240000000000002</v>
      </c>
      <c r="E18" s="9">
        <f t="shared" si="2"/>
        <v>0.56399999999999995</v>
      </c>
      <c r="F18" s="9">
        <f t="shared" si="3"/>
        <v>7.9787234042553195</v>
      </c>
      <c r="G18" s="8" t="str">
        <f t="shared" si="4"/>
        <v>pāra</v>
      </c>
      <c r="H18" s="9">
        <f t="shared" si="5"/>
        <v>0.49999999999999994</v>
      </c>
      <c r="P18" s="10">
        <f t="shared" si="6"/>
        <v>0.56399999999999995</v>
      </c>
    </row>
    <row r="19" spans="1:16" x14ac:dyDescent="0.2">
      <c r="A19" s="8">
        <v>9</v>
      </c>
      <c r="B19" s="8">
        <v>1.51</v>
      </c>
      <c r="C19" s="9">
        <f t="shared" si="0"/>
        <v>10.51</v>
      </c>
      <c r="D19" s="9">
        <f t="shared" si="1"/>
        <v>7.49</v>
      </c>
      <c r="E19" s="9">
        <f t="shared" si="2"/>
        <v>0.22649999999999998</v>
      </c>
      <c r="F19" s="9">
        <f t="shared" si="3"/>
        <v>5.9602649006622519</v>
      </c>
      <c r="G19" s="8" t="str">
        <f t="shared" si="4"/>
        <v>nepāra</v>
      </c>
      <c r="H19" s="9">
        <f t="shared" si="5"/>
        <v>0.15643446504023087</v>
      </c>
      <c r="P19" s="10">
        <f t="shared" si="6"/>
        <v>0.22649999999999998</v>
      </c>
    </row>
    <row r="20" spans="1:16" x14ac:dyDescent="0.2">
      <c r="A20" s="8">
        <v>8</v>
      </c>
      <c r="B20" s="8">
        <v>6.33</v>
      </c>
      <c r="C20" s="9">
        <f t="shared" si="0"/>
        <v>14.33</v>
      </c>
      <c r="D20" s="9">
        <f t="shared" si="1"/>
        <v>1.67</v>
      </c>
      <c r="E20" s="9">
        <f t="shared" si="2"/>
        <v>0.94950000000000001</v>
      </c>
      <c r="F20" s="9">
        <f t="shared" si="3"/>
        <v>1.2638230647709321</v>
      </c>
      <c r="G20" s="8" t="str">
        <f t="shared" si="4"/>
        <v>pāra</v>
      </c>
      <c r="H20" s="9">
        <f t="shared" si="5"/>
        <v>0.13917310096006544</v>
      </c>
      <c r="P20" s="10">
        <f t="shared" si="6"/>
        <v>0.94950000000000001</v>
      </c>
    </row>
    <row r="21" spans="1:16" x14ac:dyDescent="0.2">
      <c r="A21" s="8">
        <v>19</v>
      </c>
      <c r="B21" s="8">
        <v>2.08</v>
      </c>
      <c r="C21" s="9">
        <f t="shared" si="0"/>
        <v>21.08</v>
      </c>
      <c r="D21" s="9">
        <f t="shared" si="1"/>
        <v>16.920000000000002</v>
      </c>
      <c r="E21" s="9">
        <f t="shared" si="2"/>
        <v>0.312</v>
      </c>
      <c r="F21" s="9">
        <f t="shared" si="3"/>
        <v>9.134615384615385</v>
      </c>
      <c r="G21" s="8" t="str">
        <f t="shared" si="4"/>
        <v>nepāra</v>
      </c>
      <c r="H21" s="9">
        <f t="shared" si="5"/>
        <v>0.3255681544571567</v>
      </c>
      <c r="P21" s="10">
        <f t="shared" si="6"/>
        <v>0.312</v>
      </c>
    </row>
    <row r="22" spans="1:16" x14ac:dyDescent="0.2">
      <c r="A22" s="8">
        <v>5</v>
      </c>
      <c r="B22" s="8">
        <v>4.76</v>
      </c>
      <c r="C22" s="9">
        <f t="shared" si="0"/>
        <v>9.76</v>
      </c>
      <c r="D22" s="9">
        <f t="shared" si="1"/>
        <v>0.24000000000000021</v>
      </c>
      <c r="E22" s="9">
        <f t="shared" si="2"/>
        <v>0.71399999999999997</v>
      </c>
      <c r="F22" s="9">
        <f t="shared" si="3"/>
        <v>1.0504201680672269</v>
      </c>
      <c r="G22" s="8" t="str">
        <f t="shared" si="4"/>
        <v>nepāra</v>
      </c>
      <c r="H22" s="9">
        <f t="shared" si="5"/>
        <v>8.7155742747658166E-2</v>
      </c>
      <c r="P22" s="10">
        <f t="shared" si="6"/>
        <v>0.71399999999999997</v>
      </c>
    </row>
    <row r="23" spans="1:16" x14ac:dyDescent="0.2">
      <c r="A23" s="8">
        <v>7</v>
      </c>
      <c r="B23" s="8">
        <v>1.42</v>
      </c>
      <c r="C23" s="9">
        <f t="shared" si="0"/>
        <v>8.42</v>
      </c>
      <c r="D23" s="9">
        <f t="shared" si="1"/>
        <v>5.58</v>
      </c>
      <c r="E23" s="9">
        <f t="shared" si="2"/>
        <v>0.21299999999999999</v>
      </c>
      <c r="F23" s="9">
        <f t="shared" si="3"/>
        <v>4.9295774647887329</v>
      </c>
      <c r="G23" s="8" t="str">
        <f t="shared" si="4"/>
        <v>nepāra</v>
      </c>
      <c r="H23" s="9">
        <f t="shared" si="5"/>
        <v>0.12186934340514748</v>
      </c>
      <c r="P23" s="10">
        <f t="shared" si="6"/>
        <v>0.21299999999999999</v>
      </c>
    </row>
    <row r="24" spans="1:16" x14ac:dyDescent="0.2">
      <c r="A24" s="8">
        <v>2</v>
      </c>
      <c r="B24" s="8">
        <v>4</v>
      </c>
      <c r="C24" s="9">
        <f t="shared" si="0"/>
        <v>6</v>
      </c>
      <c r="D24" s="9">
        <f t="shared" si="1"/>
        <v>-2</v>
      </c>
      <c r="E24" s="9">
        <f t="shared" si="2"/>
        <v>0.6</v>
      </c>
      <c r="F24" s="9">
        <f t="shared" si="3"/>
        <v>0.5</v>
      </c>
      <c r="G24" s="8" t="str">
        <f t="shared" si="4"/>
        <v>pāra</v>
      </c>
      <c r="H24" s="9">
        <f t="shared" si="5"/>
        <v>3.4899496702500969E-2</v>
      </c>
      <c r="P24" s="10">
        <f t="shared" si="6"/>
        <v>0.6</v>
      </c>
    </row>
    <row r="25" spans="1:16" x14ac:dyDescent="0.2">
      <c r="A25" s="8">
        <v>5</v>
      </c>
      <c r="B25" s="8">
        <v>8.2100000000000009</v>
      </c>
      <c r="C25" s="9">
        <f t="shared" si="0"/>
        <v>13.21</v>
      </c>
      <c r="D25" s="9">
        <f t="shared" si="1"/>
        <v>-3.2100000000000009</v>
      </c>
      <c r="E25" s="9">
        <f t="shared" si="2"/>
        <v>1.2315</v>
      </c>
      <c r="F25" s="9">
        <f t="shared" si="3"/>
        <v>0.60901339829476242</v>
      </c>
      <c r="G25" s="8" t="str">
        <f t="shared" si="4"/>
        <v>nepāra</v>
      </c>
      <c r="H25" s="9">
        <f t="shared" si="5"/>
        <v>8.7155742747658166E-2</v>
      </c>
      <c r="P25" s="10">
        <f t="shared" si="6"/>
        <v>1.2315</v>
      </c>
    </row>
    <row r="26" spans="1:16" x14ac:dyDescent="0.2">
      <c r="A26" s="8">
        <v>80</v>
      </c>
      <c r="B26" s="8">
        <v>2.31</v>
      </c>
      <c r="C26" s="9">
        <f t="shared" si="0"/>
        <v>82.31</v>
      </c>
      <c r="D26" s="9">
        <f t="shared" si="1"/>
        <v>77.69</v>
      </c>
      <c r="E26" s="9">
        <f t="shared" si="2"/>
        <v>0.34649999999999997</v>
      </c>
      <c r="F26" s="9">
        <f t="shared" si="3"/>
        <v>34.632034632034632</v>
      </c>
      <c r="G26" s="8" t="str">
        <f t="shared" si="4"/>
        <v>pāra</v>
      </c>
      <c r="H26" s="9">
        <f t="shared" si="5"/>
        <v>0.98480775301220802</v>
      </c>
      <c r="P26" s="10">
        <f t="shared" si="6"/>
        <v>0.34649999999999997</v>
      </c>
    </row>
    <row r="27" spans="1:16" x14ac:dyDescent="0.2">
      <c r="A27" s="8">
        <v>17</v>
      </c>
      <c r="B27" s="8">
        <v>3.22</v>
      </c>
      <c r="C27" s="9">
        <f t="shared" si="0"/>
        <v>20.22</v>
      </c>
      <c r="D27" s="9">
        <f t="shared" si="1"/>
        <v>13.78</v>
      </c>
      <c r="E27" s="9">
        <f t="shared" si="2"/>
        <v>0.48299999999999998</v>
      </c>
      <c r="F27" s="9">
        <f t="shared" si="3"/>
        <v>5.2795031055900621</v>
      </c>
      <c r="G27" s="8" t="str">
        <f t="shared" si="4"/>
        <v>nepāra</v>
      </c>
      <c r="H27" s="9">
        <f t="shared" si="5"/>
        <v>0.29237170472273677</v>
      </c>
      <c r="P27" s="10">
        <f t="shared" si="6"/>
        <v>0.48299999999999998</v>
      </c>
    </row>
    <row r="28" spans="1:16" x14ac:dyDescent="0.2">
      <c r="A28" s="8">
        <v>1</v>
      </c>
      <c r="B28" s="8">
        <v>2.0499999999999998</v>
      </c>
      <c r="C28" s="9">
        <f t="shared" si="0"/>
        <v>3.05</v>
      </c>
      <c r="D28" s="9">
        <f t="shared" si="1"/>
        <v>-1.0499999999999998</v>
      </c>
      <c r="E28" s="9">
        <f t="shared" si="2"/>
        <v>0.30749999999999994</v>
      </c>
      <c r="F28" s="9">
        <f t="shared" si="3"/>
        <v>0.48780487804878053</v>
      </c>
      <c r="G28" s="8" t="str">
        <f t="shared" si="4"/>
        <v>nepāra</v>
      </c>
      <c r="H28" s="9">
        <f t="shared" si="5"/>
        <v>1.7452406437283512E-2</v>
      </c>
      <c r="P28" s="10">
        <f t="shared" si="6"/>
        <v>0.30749999999999994</v>
      </c>
    </row>
    <row r="29" spans="1:16" x14ac:dyDescent="0.2">
      <c r="A29" s="8">
        <v>10</v>
      </c>
      <c r="B29" s="8">
        <v>6.24</v>
      </c>
      <c r="C29" s="9">
        <f t="shared" si="0"/>
        <v>16.240000000000002</v>
      </c>
      <c r="D29" s="9">
        <f t="shared" si="1"/>
        <v>3.76</v>
      </c>
      <c r="E29" s="9">
        <f t="shared" si="2"/>
        <v>0.93599999999999994</v>
      </c>
      <c r="F29" s="9">
        <f t="shared" si="3"/>
        <v>1.6025641025641024</v>
      </c>
      <c r="G29" s="8" t="str">
        <f t="shared" si="4"/>
        <v>pāra</v>
      </c>
      <c r="H29" s="9">
        <f t="shared" si="5"/>
        <v>0.17364817766693033</v>
      </c>
      <c r="P29" s="10">
        <f t="shared" si="6"/>
        <v>0.93599999999999994</v>
      </c>
    </row>
    <row r="30" spans="1:16" x14ac:dyDescent="0.2">
      <c r="A30" s="8">
        <v>0</v>
      </c>
      <c r="B30" s="8">
        <v>5.54</v>
      </c>
      <c r="C30" s="9">
        <f t="shared" si="0"/>
        <v>5.54</v>
      </c>
      <c r="D30" s="9">
        <f t="shared" si="1"/>
        <v>-5.54</v>
      </c>
      <c r="E30" s="9">
        <f t="shared" si="2"/>
        <v>0.83099999999999996</v>
      </c>
      <c r="F30" s="9">
        <f t="shared" si="3"/>
        <v>0</v>
      </c>
      <c r="G30" s="8" t="str">
        <f t="shared" si="4"/>
        <v>pāra</v>
      </c>
      <c r="H30" s="9">
        <f t="shared" si="5"/>
        <v>0</v>
      </c>
      <c r="P30" s="10">
        <f t="shared" si="6"/>
        <v>0.83099999999999996</v>
      </c>
    </row>
    <row r="31" spans="1:16" x14ac:dyDescent="0.2">
      <c r="A31" s="8">
        <v>9</v>
      </c>
      <c r="B31" s="8">
        <v>9.52</v>
      </c>
      <c r="C31" s="9">
        <f t="shared" si="0"/>
        <v>18.52</v>
      </c>
      <c r="D31" s="9">
        <f t="shared" si="1"/>
        <v>-0.51999999999999957</v>
      </c>
      <c r="E31" s="9">
        <f t="shared" si="2"/>
        <v>1.4279999999999999</v>
      </c>
      <c r="F31" s="9">
        <f t="shared" si="3"/>
        <v>0.94537815126050428</v>
      </c>
      <c r="G31" s="8" t="str">
        <f t="shared" si="4"/>
        <v>nepāra</v>
      </c>
      <c r="H31" s="9">
        <f t="shared" si="5"/>
        <v>0.15643446504023087</v>
      </c>
      <c r="P31" s="10">
        <f t="shared" si="6"/>
        <v>1.4279999999999999</v>
      </c>
    </row>
  </sheetData>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2"/>
  <sheetViews>
    <sheetView showGridLines="0" topLeftCell="A16" workbookViewId="0">
      <selection activeCell="X28" sqref="X28"/>
    </sheetView>
  </sheetViews>
  <sheetFormatPr defaultColWidth="9.140625" defaultRowHeight="15.75" x14ac:dyDescent="0.25"/>
  <cols>
    <col min="1" max="16384" width="9.140625" style="1"/>
  </cols>
  <sheetData>
    <row r="1" spans="1:22" s="2" customFormat="1" ht="20.25" thickBot="1" x14ac:dyDescent="0.35">
      <c r="A1" s="74" t="s">
        <v>14</v>
      </c>
      <c r="B1" s="74"/>
      <c r="C1" s="74"/>
      <c r="D1" s="74"/>
      <c r="E1" s="74"/>
      <c r="F1" s="74"/>
      <c r="G1" s="74"/>
      <c r="H1" s="74"/>
      <c r="I1" s="74"/>
      <c r="J1" s="74"/>
      <c r="K1" s="74"/>
      <c r="L1" s="74"/>
      <c r="M1" s="74"/>
      <c r="N1" s="74"/>
      <c r="O1" s="74"/>
      <c r="P1" s="74"/>
      <c r="Q1" s="74"/>
      <c r="R1" s="74"/>
      <c r="S1" s="74"/>
      <c r="T1" s="74"/>
      <c r="U1" s="74"/>
      <c r="V1" s="74"/>
    </row>
    <row r="2" spans="1:22" ht="16.5" thickTop="1" x14ac:dyDescent="0.25">
      <c r="A2" s="1" t="s">
        <v>15</v>
      </c>
    </row>
    <row r="3" spans="1:22" x14ac:dyDescent="0.25">
      <c r="A3" s="1" t="s">
        <v>16</v>
      </c>
    </row>
    <row r="12" spans="1:22" x14ac:dyDescent="0.25">
      <c r="A12" s="1" t="s">
        <v>17</v>
      </c>
    </row>
    <row r="21" spans="1:1" x14ac:dyDescent="0.25">
      <c r="A21" s="1" t="s">
        <v>18</v>
      </c>
    </row>
    <row r="29" spans="1:1" x14ac:dyDescent="0.25">
      <c r="A29" s="1" t="s">
        <v>19</v>
      </c>
    </row>
    <row r="30" spans="1:1" x14ac:dyDescent="0.25">
      <c r="A30" s="1" t="s">
        <v>20</v>
      </c>
    </row>
    <row r="31" spans="1:1" x14ac:dyDescent="0.25">
      <c r="A31" s="1" t="s">
        <v>21</v>
      </c>
    </row>
    <row r="32" spans="1:1" x14ac:dyDescent="0.25">
      <c r="A32" s="1" t="s">
        <v>22</v>
      </c>
    </row>
  </sheetData>
  <mergeCells count="1">
    <mergeCell ref="A1:V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
  <sheetViews>
    <sheetView showGridLines="0" workbookViewId="0">
      <selection activeCell="V2" sqref="V2"/>
    </sheetView>
  </sheetViews>
  <sheetFormatPr defaultRowHeight="15" x14ac:dyDescent="0.25"/>
  <cols>
    <col min="1" max="1" width="8.85546875" customWidth="1"/>
    <col min="16" max="16" width="6.5703125" customWidth="1"/>
    <col min="18" max="18" width="11.28515625" bestFit="1" customWidth="1"/>
    <col min="20" max="20" width="11.7109375" customWidth="1"/>
  </cols>
  <sheetData>
    <row r="1" spans="1:22" ht="20.25" thickBot="1" x14ac:dyDescent="0.35">
      <c r="A1" s="75" t="s">
        <v>23</v>
      </c>
      <c r="B1" s="75"/>
      <c r="C1" s="75"/>
      <c r="D1" s="75"/>
      <c r="E1" s="75"/>
      <c r="F1" s="75"/>
      <c r="G1" s="75"/>
      <c r="H1" s="75"/>
      <c r="I1" s="75"/>
      <c r="J1" s="75"/>
      <c r="K1" s="75"/>
      <c r="L1" s="75"/>
      <c r="M1" s="75"/>
      <c r="N1" s="75"/>
      <c r="O1" s="75"/>
      <c r="P1" s="75"/>
      <c r="Q1" s="75"/>
      <c r="R1" s="76"/>
      <c r="S1" s="75"/>
      <c r="T1" s="76"/>
      <c r="U1" s="75"/>
      <c r="V1" s="76"/>
    </row>
    <row r="2" spans="1:22" s="13" customFormat="1" ht="16.5" thickTop="1" x14ac:dyDescent="0.25">
      <c r="A2" s="13" t="s">
        <v>24</v>
      </c>
      <c r="R2" s="82">
        <v>1</v>
      </c>
      <c r="T2" s="50">
        <v>43840</v>
      </c>
      <c r="V2" s="51">
        <v>1</v>
      </c>
    </row>
    <row r="3" spans="1:22" s="13" customFormat="1" ht="15.75" x14ac:dyDescent="0.25">
      <c r="A3" s="13" t="s">
        <v>25</v>
      </c>
      <c r="R3" s="49">
        <v>3</v>
      </c>
      <c r="T3" s="83">
        <v>43871</v>
      </c>
      <c r="V3" s="51">
        <v>2</v>
      </c>
    </row>
    <row r="4" spans="1:22" s="13" customFormat="1" ht="15.75" x14ac:dyDescent="0.25">
      <c r="A4" s="13" t="s">
        <v>26</v>
      </c>
      <c r="R4" s="82">
        <v>5</v>
      </c>
      <c r="T4" s="50">
        <v>43900</v>
      </c>
      <c r="V4" s="51">
        <v>4</v>
      </c>
    </row>
    <row r="5" spans="1:22" s="13" customFormat="1" ht="15.75" x14ac:dyDescent="0.25">
      <c r="B5" s="13" t="s">
        <v>27</v>
      </c>
      <c r="R5" s="49">
        <v>7</v>
      </c>
      <c r="T5" s="83">
        <v>43931</v>
      </c>
      <c r="V5" s="51">
        <v>8</v>
      </c>
    </row>
    <row r="6" spans="1:22" s="13" customFormat="1" ht="15.75" x14ac:dyDescent="0.25">
      <c r="B6" s="13" t="s">
        <v>28</v>
      </c>
      <c r="R6" s="82">
        <v>9</v>
      </c>
      <c r="T6" s="50">
        <v>43961</v>
      </c>
      <c r="V6" s="51">
        <v>16</v>
      </c>
    </row>
    <row r="7" spans="1:22" s="13" customFormat="1" ht="15.75" x14ac:dyDescent="0.25">
      <c r="B7" s="13" t="s">
        <v>29</v>
      </c>
      <c r="R7" s="49">
        <v>11</v>
      </c>
      <c r="T7" s="83">
        <v>43992</v>
      </c>
      <c r="V7" s="51">
        <v>32</v>
      </c>
    </row>
    <row r="8" spans="1:22" s="13" customFormat="1" ht="15.75" x14ac:dyDescent="0.25">
      <c r="R8" s="82">
        <v>13</v>
      </c>
      <c r="T8" s="50">
        <v>44022</v>
      </c>
      <c r="V8" s="51">
        <v>64</v>
      </c>
    </row>
    <row r="9" spans="1:22" s="13" customFormat="1" ht="15.75" x14ac:dyDescent="0.25">
      <c r="A9" s="13" t="s">
        <v>30</v>
      </c>
      <c r="R9" s="49">
        <v>15</v>
      </c>
      <c r="T9" s="83">
        <v>44053</v>
      </c>
      <c r="V9" s="51">
        <v>128</v>
      </c>
    </row>
    <row r="10" spans="1:22" s="13" customFormat="1" ht="15.75" x14ac:dyDescent="0.25">
      <c r="B10" s="13" t="s">
        <v>31</v>
      </c>
      <c r="R10" s="82">
        <v>17</v>
      </c>
      <c r="T10" s="50">
        <v>44084</v>
      </c>
      <c r="V10" s="51">
        <v>256</v>
      </c>
    </row>
    <row r="11" spans="1:22" s="13" customFormat="1" ht="15.75" x14ac:dyDescent="0.25">
      <c r="B11" s="13" t="s">
        <v>32</v>
      </c>
      <c r="R11" s="49">
        <v>19</v>
      </c>
      <c r="T11" s="83">
        <v>44114</v>
      </c>
      <c r="V11" s="51">
        <v>512</v>
      </c>
    </row>
    <row r="12" spans="1:22" s="13" customFormat="1" ht="15.75" x14ac:dyDescent="0.25">
      <c r="B12" s="13" t="s">
        <v>33</v>
      </c>
      <c r="R12" s="82">
        <v>21</v>
      </c>
      <c r="T12" s="50">
        <v>44145</v>
      </c>
      <c r="V12" s="51">
        <v>1024</v>
      </c>
    </row>
    <row r="13" spans="1:22" s="13" customFormat="1" ht="15.75" x14ac:dyDescent="0.25"/>
    <row r="14" spans="1:22" s="13" customFormat="1" ht="15.75" x14ac:dyDescent="0.25">
      <c r="A14" s="13" t="s">
        <v>34</v>
      </c>
    </row>
    <row r="15" spans="1:22" s="13" customFormat="1" ht="15.75" x14ac:dyDescent="0.25">
      <c r="B15" s="13" t="s">
        <v>35</v>
      </c>
    </row>
    <row r="16" spans="1:22" s="13" customFormat="1" ht="15.75" x14ac:dyDescent="0.25">
      <c r="B16" s="13" t="s">
        <v>36</v>
      </c>
    </row>
    <row r="17" spans="1:22" s="13" customFormat="1" ht="15.75" x14ac:dyDescent="0.25"/>
    <row r="18" spans="1:22" s="13" customFormat="1" ht="15" customHeight="1" x14ac:dyDescent="0.25">
      <c r="A18" s="13" t="s">
        <v>37</v>
      </c>
      <c r="Q18" s="31">
        <v>-3</v>
      </c>
      <c r="R18" s="31">
        <f>Q18^2</f>
        <v>9</v>
      </c>
      <c r="T18" s="31">
        <v>-3</v>
      </c>
      <c r="V18" s="31">
        <f>T18^2</f>
        <v>9</v>
      </c>
    </row>
    <row r="19" spans="1:22" s="13" customFormat="1" ht="18" customHeight="1" x14ac:dyDescent="0.25">
      <c r="Q19" s="31">
        <v>-1.5</v>
      </c>
      <c r="R19" s="31">
        <f t="shared" ref="R19:R22" si="0">Q19^2</f>
        <v>2.25</v>
      </c>
      <c r="T19" s="31">
        <v>-1.5</v>
      </c>
      <c r="V19" s="31">
        <f t="shared" ref="V19:V22" si="1">T19^2</f>
        <v>2.25</v>
      </c>
    </row>
    <row r="20" spans="1:22" s="13" customFormat="1" ht="35.450000000000003" customHeight="1" x14ac:dyDescent="0.25">
      <c r="A20" s="77" t="s">
        <v>38</v>
      </c>
      <c r="B20" s="77"/>
      <c r="C20" s="77"/>
      <c r="D20" s="77"/>
      <c r="E20" s="77"/>
      <c r="F20" s="77"/>
      <c r="G20" s="77"/>
      <c r="H20" s="77"/>
      <c r="I20" s="77"/>
      <c r="J20" s="77"/>
      <c r="K20" s="77"/>
      <c r="L20" s="77"/>
      <c r="M20" s="77"/>
      <c r="N20" s="77"/>
      <c r="O20" s="77"/>
      <c r="Q20" s="31">
        <v>0</v>
      </c>
      <c r="R20" s="31">
        <f t="shared" si="0"/>
        <v>0</v>
      </c>
      <c r="T20" s="31">
        <v>0</v>
      </c>
      <c r="V20" s="31">
        <f t="shared" si="1"/>
        <v>0</v>
      </c>
    </row>
    <row r="21" spans="1:22" s="13" customFormat="1" ht="29.45" customHeight="1" x14ac:dyDescent="0.25">
      <c r="A21" s="78" t="s">
        <v>39</v>
      </c>
      <c r="B21" s="78"/>
      <c r="C21" s="78"/>
      <c r="D21" s="78"/>
      <c r="E21" s="78"/>
      <c r="F21" s="78"/>
      <c r="G21" s="78"/>
      <c r="H21" s="78"/>
      <c r="I21" s="78"/>
      <c r="J21" s="78"/>
      <c r="K21" s="78"/>
      <c r="L21" s="78"/>
      <c r="M21" s="78"/>
      <c r="N21" s="78"/>
      <c r="O21" s="78"/>
      <c r="Q21" s="31">
        <v>1.5</v>
      </c>
      <c r="R21" s="31">
        <f t="shared" si="0"/>
        <v>2.25</v>
      </c>
      <c r="T21" s="31">
        <v>1.5</v>
      </c>
      <c r="V21" s="31">
        <f t="shared" si="1"/>
        <v>2.25</v>
      </c>
    </row>
    <row r="22" spans="1:22" s="13" customFormat="1" ht="32.450000000000003" customHeight="1" x14ac:dyDescent="0.25">
      <c r="A22" s="79" t="s">
        <v>40</v>
      </c>
      <c r="B22" s="79"/>
      <c r="C22" s="79"/>
      <c r="D22" s="79"/>
      <c r="E22" s="79"/>
      <c r="F22" s="79"/>
      <c r="G22" s="79"/>
      <c r="H22" s="79"/>
      <c r="I22" s="79"/>
      <c r="J22" s="79"/>
      <c r="K22" s="79"/>
      <c r="L22" s="79"/>
      <c r="M22" s="79"/>
      <c r="N22" s="79"/>
      <c r="O22" s="79"/>
      <c r="P22" s="4"/>
      <c r="Q22" s="31">
        <v>3</v>
      </c>
      <c r="R22" s="31">
        <f t="shared" si="0"/>
        <v>9</v>
      </c>
      <c r="T22" s="31">
        <v>3</v>
      </c>
      <c r="V22" s="31">
        <f t="shared" si="1"/>
        <v>9</v>
      </c>
    </row>
  </sheetData>
  <mergeCells count="4">
    <mergeCell ref="A1:V1"/>
    <mergeCell ref="A20:O20"/>
    <mergeCell ref="A21:O21"/>
    <mergeCell ref="A22:O22"/>
  </mergeCells>
  <phoneticPr fontId="1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7"/>
  <sheetViews>
    <sheetView showGridLines="0" topLeftCell="A22" zoomScale="95" zoomScaleNormal="95" workbookViewId="0">
      <selection activeCell="N29" sqref="N29"/>
    </sheetView>
  </sheetViews>
  <sheetFormatPr defaultRowHeight="15" x14ac:dyDescent="0.25"/>
  <cols>
    <col min="11" max="11" width="9.42578125" bestFit="1" customWidth="1"/>
    <col min="13" max="13" width="10.85546875" customWidth="1"/>
    <col min="14" max="14" width="31.42578125" bestFit="1" customWidth="1"/>
    <col min="16" max="16" width="11.140625" customWidth="1"/>
    <col min="17" max="17" width="8.140625" customWidth="1"/>
    <col min="19" max="19" width="5.28515625" customWidth="1"/>
  </cols>
  <sheetData>
    <row r="1" spans="1:22" ht="20.25" thickBot="1" x14ac:dyDescent="0.35">
      <c r="A1" s="75" t="s">
        <v>41</v>
      </c>
      <c r="B1" s="75"/>
      <c r="C1" s="75"/>
      <c r="D1" s="75"/>
      <c r="E1" s="75"/>
      <c r="F1" s="75"/>
      <c r="G1" s="75"/>
      <c r="H1" s="75"/>
      <c r="I1" s="75"/>
      <c r="J1" s="75"/>
      <c r="K1" s="75"/>
      <c r="L1" s="75"/>
      <c r="M1" s="75"/>
      <c r="N1" s="75"/>
      <c r="O1" s="75"/>
      <c r="P1" s="75"/>
      <c r="Q1" s="75"/>
      <c r="R1" s="75"/>
      <c r="S1" s="75"/>
      <c r="T1" s="32"/>
      <c r="U1" s="32"/>
      <c r="V1" s="32"/>
    </row>
    <row r="2" spans="1:22" ht="15.75" thickTop="1" x14ac:dyDescent="0.25"/>
    <row r="3" spans="1:22" ht="15.75" x14ac:dyDescent="0.25">
      <c r="A3" s="1" t="s">
        <v>42</v>
      </c>
      <c r="K3" s="36" t="s">
        <v>43</v>
      </c>
      <c r="L3" s="36" t="s">
        <v>44</v>
      </c>
      <c r="M3" s="36" t="s">
        <v>45</v>
      </c>
      <c r="N3" s="36" t="s">
        <v>46</v>
      </c>
      <c r="O3" s="36" t="s">
        <v>47</v>
      </c>
      <c r="P3" s="36" t="s">
        <v>48</v>
      </c>
      <c r="Q3" s="36" t="s">
        <v>49</v>
      </c>
      <c r="R3" s="36" t="s">
        <v>50</v>
      </c>
      <c r="S3" s="36" t="s">
        <v>51</v>
      </c>
      <c r="T3" s="36" t="s">
        <v>52</v>
      </c>
      <c r="U3" s="36" t="s">
        <v>53</v>
      </c>
    </row>
    <row r="4" spans="1:22" x14ac:dyDescent="0.25">
      <c r="A4" t="s">
        <v>54</v>
      </c>
      <c r="K4" s="37">
        <v>-1.25</v>
      </c>
      <c r="L4" s="38">
        <v>-1.25</v>
      </c>
      <c r="M4" s="39">
        <v>-1.25</v>
      </c>
      <c r="N4" s="40">
        <v>-1.25</v>
      </c>
      <c r="O4" s="41">
        <v>-1.25</v>
      </c>
      <c r="P4" s="42">
        <v>-1.25</v>
      </c>
      <c r="Q4" s="43">
        <v>-1.25</v>
      </c>
      <c r="R4" s="44">
        <v>-1.25</v>
      </c>
      <c r="S4" s="45">
        <v>-1.25</v>
      </c>
      <c r="T4" s="46">
        <v>-1.25</v>
      </c>
      <c r="U4" s="47">
        <v>-1.25</v>
      </c>
    </row>
    <row r="5" spans="1:22" x14ac:dyDescent="0.25">
      <c r="A5" t="s">
        <v>55</v>
      </c>
      <c r="K5" s="37">
        <v>-1</v>
      </c>
      <c r="L5" s="38">
        <v>-1</v>
      </c>
      <c r="M5" s="39">
        <v>-1</v>
      </c>
      <c r="N5" s="40">
        <v>-1</v>
      </c>
      <c r="O5" s="41">
        <v>-1</v>
      </c>
      <c r="P5" s="42">
        <v>-1</v>
      </c>
      <c r="Q5" s="43">
        <v>-1</v>
      </c>
      <c r="R5" s="44">
        <v>-1</v>
      </c>
      <c r="S5" s="45">
        <v>-1</v>
      </c>
      <c r="T5" s="46">
        <v>-1</v>
      </c>
      <c r="U5" s="47">
        <v>-1</v>
      </c>
    </row>
    <row r="6" spans="1:22" x14ac:dyDescent="0.25">
      <c r="A6" t="s">
        <v>56</v>
      </c>
      <c r="K6" s="37">
        <v>-0.75</v>
      </c>
      <c r="L6" s="38">
        <v>-0.75</v>
      </c>
      <c r="M6" s="39">
        <v>-0.75</v>
      </c>
      <c r="N6" s="40">
        <v>-0.75</v>
      </c>
      <c r="O6" s="41">
        <v>-0.75</v>
      </c>
      <c r="P6" s="42">
        <v>-0.75</v>
      </c>
      <c r="Q6" s="43">
        <v>-0.75</v>
      </c>
      <c r="R6" s="44">
        <v>-0.75</v>
      </c>
      <c r="S6" s="45">
        <v>-0.75</v>
      </c>
      <c r="T6" s="46">
        <v>-0.75</v>
      </c>
      <c r="U6" s="47">
        <v>-0.75</v>
      </c>
    </row>
    <row r="7" spans="1:22" x14ac:dyDescent="0.25">
      <c r="A7" t="s">
        <v>57</v>
      </c>
      <c r="K7" s="37">
        <v>-0.5</v>
      </c>
      <c r="L7" s="38">
        <v>-0.5</v>
      </c>
      <c r="M7" s="39">
        <v>-0.5</v>
      </c>
      <c r="N7" s="40">
        <v>-0.5</v>
      </c>
      <c r="O7" s="41">
        <v>-0.5</v>
      </c>
      <c r="P7" s="42">
        <v>-0.5</v>
      </c>
      <c r="Q7" s="43">
        <v>-0.5</v>
      </c>
      <c r="R7" s="44">
        <v>-0.5</v>
      </c>
      <c r="S7" s="45">
        <v>-0.5</v>
      </c>
      <c r="T7" s="46">
        <v>-0.5</v>
      </c>
      <c r="U7" s="47">
        <v>-0.5</v>
      </c>
    </row>
    <row r="8" spans="1:22" x14ac:dyDescent="0.25">
      <c r="A8" s="33" t="s">
        <v>58</v>
      </c>
      <c r="K8" s="37">
        <v>-0.25</v>
      </c>
      <c r="L8" s="38">
        <v>-0.25</v>
      </c>
      <c r="M8" s="39">
        <v>-0.25</v>
      </c>
      <c r="N8" s="40">
        <v>-0.25</v>
      </c>
      <c r="O8" s="41">
        <v>-0.25</v>
      </c>
      <c r="P8" s="42">
        <v>-0.25</v>
      </c>
      <c r="Q8" s="43">
        <v>-0.25</v>
      </c>
      <c r="R8" s="44">
        <v>-0.25</v>
      </c>
      <c r="S8" s="45">
        <v>-0.25</v>
      </c>
      <c r="T8" s="46">
        <v>-0.25</v>
      </c>
      <c r="U8" s="47">
        <v>-0.25</v>
      </c>
    </row>
    <row r="9" spans="1:22" x14ac:dyDescent="0.25">
      <c r="A9" t="s">
        <v>59</v>
      </c>
      <c r="K9" s="37">
        <v>0</v>
      </c>
      <c r="L9" s="38">
        <v>0</v>
      </c>
      <c r="M9" s="39">
        <v>0</v>
      </c>
      <c r="N9" s="40">
        <v>0</v>
      </c>
      <c r="O9" s="41">
        <v>0</v>
      </c>
      <c r="P9" s="42">
        <v>0</v>
      </c>
      <c r="Q9" s="43">
        <v>0</v>
      </c>
      <c r="R9" s="44">
        <v>0</v>
      </c>
      <c r="S9" s="45">
        <v>0</v>
      </c>
      <c r="T9" s="46">
        <v>0</v>
      </c>
      <c r="U9" s="47">
        <v>0</v>
      </c>
    </row>
    <row r="10" spans="1:22" ht="15.75" x14ac:dyDescent="0.25">
      <c r="A10" s="1" t="s">
        <v>60</v>
      </c>
      <c r="K10" s="37">
        <v>0.25</v>
      </c>
      <c r="L10" s="38">
        <v>0.25</v>
      </c>
      <c r="M10" s="39">
        <v>0.25</v>
      </c>
      <c r="N10" s="40">
        <v>0.25</v>
      </c>
      <c r="O10" s="41">
        <v>0.25</v>
      </c>
      <c r="P10" s="42">
        <v>0.25</v>
      </c>
      <c r="Q10" s="43">
        <v>0.25</v>
      </c>
      <c r="R10" s="44">
        <v>0.25</v>
      </c>
      <c r="S10" s="45">
        <v>0.25</v>
      </c>
      <c r="T10" s="46">
        <v>0.25</v>
      </c>
      <c r="U10" s="47">
        <v>0.25</v>
      </c>
    </row>
    <row r="11" spans="1:22" ht="15.75" x14ac:dyDescent="0.25">
      <c r="B11" s="1" t="s">
        <v>61</v>
      </c>
      <c r="K11" s="37">
        <v>0.5</v>
      </c>
      <c r="L11" s="38">
        <v>0.5</v>
      </c>
      <c r="M11" s="39">
        <v>0.5</v>
      </c>
      <c r="N11" s="40">
        <v>0.5</v>
      </c>
      <c r="O11" s="41">
        <v>0.5</v>
      </c>
      <c r="P11" s="42">
        <v>0.5</v>
      </c>
      <c r="Q11" s="43">
        <v>0.5</v>
      </c>
      <c r="R11" s="44">
        <v>0.5</v>
      </c>
      <c r="S11" s="45">
        <v>0.5</v>
      </c>
      <c r="T11" s="46">
        <v>0.5</v>
      </c>
      <c r="U11" s="47">
        <v>0.5</v>
      </c>
    </row>
    <row r="12" spans="1:22" ht="15.75" x14ac:dyDescent="0.25">
      <c r="B12" s="1" t="s">
        <v>62</v>
      </c>
      <c r="K12" s="37">
        <v>0.75</v>
      </c>
      <c r="L12" s="38">
        <v>0.75</v>
      </c>
      <c r="M12" s="39">
        <v>0.75</v>
      </c>
      <c r="N12" s="40">
        <v>0.75</v>
      </c>
      <c r="O12" s="41">
        <v>0.75</v>
      </c>
      <c r="P12" s="42">
        <v>0.75</v>
      </c>
      <c r="Q12" s="43">
        <v>0.75</v>
      </c>
      <c r="R12" s="44">
        <v>0.75</v>
      </c>
      <c r="S12" s="45">
        <v>0.75</v>
      </c>
      <c r="T12" s="46">
        <v>0.75</v>
      </c>
      <c r="U12" s="47">
        <v>0.75</v>
      </c>
    </row>
    <row r="13" spans="1:22" ht="15.75" x14ac:dyDescent="0.25">
      <c r="B13" s="1" t="s">
        <v>63</v>
      </c>
      <c r="K13" s="37">
        <v>1</v>
      </c>
      <c r="L13" s="38">
        <v>1</v>
      </c>
      <c r="M13" s="39">
        <v>1</v>
      </c>
      <c r="N13" s="40">
        <v>1</v>
      </c>
      <c r="O13" s="41">
        <v>1</v>
      </c>
      <c r="P13" s="42">
        <v>1</v>
      </c>
      <c r="Q13" s="43">
        <v>1</v>
      </c>
      <c r="R13" s="44">
        <v>1</v>
      </c>
      <c r="S13" s="45">
        <v>1</v>
      </c>
      <c r="T13" s="46">
        <v>1</v>
      </c>
      <c r="U13" s="47">
        <v>1</v>
      </c>
    </row>
    <row r="14" spans="1:22" ht="15.75" x14ac:dyDescent="0.25">
      <c r="B14" s="1" t="s">
        <v>64</v>
      </c>
      <c r="J14" s="48">
        <v>1024</v>
      </c>
      <c r="K14" s="37">
        <v>1.25</v>
      </c>
      <c r="L14" s="38">
        <v>1.25</v>
      </c>
      <c r="M14" s="39">
        <v>1.25</v>
      </c>
      <c r="N14" s="40">
        <v>1.25</v>
      </c>
      <c r="O14" s="41">
        <v>1.25</v>
      </c>
      <c r="P14" s="42">
        <v>1.25</v>
      </c>
      <c r="Q14" s="43">
        <v>1.25</v>
      </c>
      <c r="R14" s="44">
        <v>1.25</v>
      </c>
      <c r="S14" s="45">
        <v>1.25</v>
      </c>
      <c r="T14" s="46">
        <v>1.25</v>
      </c>
      <c r="U14" s="47">
        <v>1.25</v>
      </c>
    </row>
    <row r="15" spans="1:22" x14ac:dyDescent="0.25">
      <c r="K15" s="37">
        <v>1.5</v>
      </c>
      <c r="L15" s="38">
        <v>1.5</v>
      </c>
      <c r="M15" s="39">
        <v>1.5</v>
      </c>
      <c r="N15" s="40">
        <v>1.5</v>
      </c>
      <c r="O15" s="41">
        <v>1.5</v>
      </c>
      <c r="P15" s="42">
        <v>1.5</v>
      </c>
      <c r="Q15" s="43">
        <v>1.5</v>
      </c>
      <c r="R15" s="44">
        <v>1.5</v>
      </c>
      <c r="S15" s="45">
        <v>1.5</v>
      </c>
      <c r="T15" s="46">
        <v>1.5</v>
      </c>
      <c r="U15" s="47">
        <v>1.5</v>
      </c>
    </row>
    <row r="16" spans="1:22" ht="15.75" x14ac:dyDescent="0.25">
      <c r="A16" s="1" t="s">
        <v>65</v>
      </c>
      <c r="K16" s="37">
        <v>1.75</v>
      </c>
      <c r="L16" s="38">
        <v>1.75</v>
      </c>
      <c r="M16" s="39">
        <v>1.75</v>
      </c>
      <c r="N16" s="40">
        <v>1.75</v>
      </c>
      <c r="O16" s="41">
        <v>1.75</v>
      </c>
      <c r="P16" s="42">
        <v>1.75</v>
      </c>
      <c r="Q16" s="43">
        <v>1.75</v>
      </c>
      <c r="R16" s="44">
        <v>1.75</v>
      </c>
      <c r="S16" s="45">
        <v>1.75</v>
      </c>
      <c r="T16" s="46">
        <v>1.75</v>
      </c>
      <c r="U16" s="47">
        <v>1.75</v>
      </c>
    </row>
    <row r="17" spans="1:21" ht="15.75" x14ac:dyDescent="0.25">
      <c r="A17" s="1" t="s">
        <v>66</v>
      </c>
      <c r="K17" s="37">
        <v>2</v>
      </c>
      <c r="L17" s="38">
        <v>2</v>
      </c>
      <c r="M17" s="39">
        <v>2</v>
      </c>
      <c r="N17" s="40">
        <v>2</v>
      </c>
      <c r="O17" s="41">
        <v>2</v>
      </c>
      <c r="P17" s="42">
        <v>2</v>
      </c>
      <c r="Q17" s="43">
        <v>2</v>
      </c>
      <c r="R17" s="44">
        <v>2</v>
      </c>
      <c r="S17" s="45">
        <v>2</v>
      </c>
      <c r="T17" s="46">
        <v>2</v>
      </c>
      <c r="U17" s="47">
        <v>2</v>
      </c>
    </row>
    <row r="18" spans="1:21" x14ac:dyDescent="0.25">
      <c r="K18" s="37">
        <v>2.25</v>
      </c>
      <c r="L18" s="38">
        <v>2.25</v>
      </c>
      <c r="M18" s="39">
        <v>2.25</v>
      </c>
      <c r="N18" s="40">
        <v>2.25</v>
      </c>
      <c r="O18" s="41">
        <v>2.25</v>
      </c>
      <c r="P18" s="42">
        <v>2.25</v>
      </c>
      <c r="Q18" s="43">
        <v>2.25</v>
      </c>
      <c r="R18" s="44">
        <v>2.25</v>
      </c>
      <c r="S18" s="45">
        <v>2.25</v>
      </c>
      <c r="T18" s="46">
        <v>2.25</v>
      </c>
      <c r="U18" s="47">
        <v>2.25</v>
      </c>
    </row>
    <row r="19" spans="1:21" x14ac:dyDescent="0.25">
      <c r="A19" t="s">
        <v>67</v>
      </c>
      <c r="K19" s="37">
        <v>2.5</v>
      </c>
      <c r="L19" s="38">
        <v>2.5</v>
      </c>
      <c r="M19" s="39">
        <v>2.5</v>
      </c>
      <c r="N19" s="40">
        <v>2.5</v>
      </c>
      <c r="O19" s="41">
        <v>2.5</v>
      </c>
      <c r="P19" s="42">
        <v>2.5</v>
      </c>
      <c r="Q19" s="43">
        <v>2.5</v>
      </c>
      <c r="R19" s="44">
        <v>2.5</v>
      </c>
      <c r="S19" s="45">
        <v>2.5</v>
      </c>
      <c r="T19" s="46">
        <v>2.5</v>
      </c>
      <c r="U19" s="47">
        <v>2.5</v>
      </c>
    </row>
    <row r="20" spans="1:21" x14ac:dyDescent="0.25">
      <c r="A20" t="s">
        <v>68</v>
      </c>
      <c r="K20" s="37">
        <v>2.75</v>
      </c>
      <c r="L20" s="38">
        <v>2.75</v>
      </c>
      <c r="M20" s="39">
        <v>2.75</v>
      </c>
      <c r="N20" s="40">
        <v>2.75</v>
      </c>
      <c r="O20" s="41">
        <v>2.75</v>
      </c>
      <c r="P20" s="42">
        <v>2.75</v>
      </c>
      <c r="Q20" s="43">
        <v>2.75</v>
      </c>
      <c r="R20" s="44">
        <v>2.75</v>
      </c>
      <c r="S20" s="45">
        <v>2.75</v>
      </c>
      <c r="T20" s="46">
        <v>2.75</v>
      </c>
      <c r="U20" s="47">
        <v>2.75</v>
      </c>
    </row>
    <row r="21" spans="1:21" x14ac:dyDescent="0.25">
      <c r="A21" t="s">
        <v>69</v>
      </c>
      <c r="K21" s="37">
        <v>3</v>
      </c>
      <c r="L21" s="38">
        <v>3</v>
      </c>
      <c r="M21" s="39">
        <v>3</v>
      </c>
      <c r="N21" s="40">
        <v>3</v>
      </c>
      <c r="O21" s="41">
        <v>3</v>
      </c>
      <c r="P21" s="42">
        <v>3</v>
      </c>
      <c r="Q21" s="43">
        <v>3</v>
      </c>
      <c r="R21" s="44">
        <v>3</v>
      </c>
      <c r="S21" s="45">
        <v>3</v>
      </c>
      <c r="T21" s="46">
        <v>3</v>
      </c>
      <c r="U21" s="47">
        <v>3</v>
      </c>
    </row>
    <row r="22" spans="1:21" x14ac:dyDescent="0.25">
      <c r="A22" t="s">
        <v>70</v>
      </c>
      <c r="K22" s="84">
        <v>1024</v>
      </c>
      <c r="L22" s="34"/>
      <c r="M22" s="34"/>
      <c r="N22" s="34"/>
      <c r="O22" s="34"/>
      <c r="P22" s="34"/>
      <c r="Q22" s="34"/>
      <c r="R22" s="34"/>
      <c r="S22" s="34"/>
      <c r="T22" s="34"/>
      <c r="U22" s="34"/>
    </row>
    <row r="23" spans="1:21" x14ac:dyDescent="0.25">
      <c r="A23" t="s">
        <v>71</v>
      </c>
      <c r="K23" s="48">
        <v>1024</v>
      </c>
    </row>
    <row r="24" spans="1:21" x14ac:dyDescent="0.25">
      <c r="A24" t="s">
        <v>72</v>
      </c>
      <c r="N24" s="86">
        <v>43747</v>
      </c>
    </row>
    <row r="25" spans="1:21" x14ac:dyDescent="0.25">
      <c r="A25" t="s">
        <v>73</v>
      </c>
      <c r="N25" s="86">
        <v>43747</v>
      </c>
    </row>
    <row r="26" spans="1:21" x14ac:dyDescent="0.25">
      <c r="A26" t="s">
        <v>74</v>
      </c>
      <c r="N26" s="86">
        <v>43747</v>
      </c>
    </row>
    <row r="27" spans="1:21" x14ac:dyDescent="0.25">
      <c r="A27" t="s">
        <v>75</v>
      </c>
      <c r="N27" s="35"/>
    </row>
    <row r="28" spans="1:21" x14ac:dyDescent="0.25">
      <c r="B28" t="s">
        <v>76</v>
      </c>
      <c r="N28" s="85">
        <v>45625</v>
      </c>
    </row>
    <row r="29" spans="1:21" x14ac:dyDescent="0.25">
      <c r="B29" t="s">
        <v>77</v>
      </c>
      <c r="N29" s="88">
        <v>39719</v>
      </c>
    </row>
    <row r="30" spans="1:21" x14ac:dyDescent="0.25">
      <c r="B30" t="s">
        <v>78</v>
      </c>
      <c r="N30" s="86">
        <f>N28-N29</f>
        <v>5906</v>
      </c>
    </row>
    <row r="31" spans="1:21" x14ac:dyDescent="0.25">
      <c r="B31" t="s">
        <v>79</v>
      </c>
    </row>
    <row r="32" spans="1:21" x14ac:dyDescent="0.25">
      <c r="B32" t="s">
        <v>80</v>
      </c>
    </row>
    <row r="33" spans="1:8" x14ac:dyDescent="0.25">
      <c r="B33" t="s">
        <v>81</v>
      </c>
    </row>
    <row r="34" spans="1:8" x14ac:dyDescent="0.25">
      <c r="B34" t="s">
        <v>82</v>
      </c>
    </row>
    <row r="35" spans="1:8" x14ac:dyDescent="0.25">
      <c r="B35" t="s">
        <v>83</v>
      </c>
    </row>
    <row r="37" spans="1:8" x14ac:dyDescent="0.25">
      <c r="A37" t="s">
        <v>84</v>
      </c>
    </row>
    <row r="38" spans="1:8" x14ac:dyDescent="0.25">
      <c r="A38" t="s">
        <v>85</v>
      </c>
    </row>
    <row r="39" spans="1:8" x14ac:dyDescent="0.25">
      <c r="A39" t="s">
        <v>86</v>
      </c>
    </row>
    <row r="40" spans="1:8" ht="17.25" x14ac:dyDescent="0.25">
      <c r="A40" t="s">
        <v>87</v>
      </c>
    </row>
    <row r="41" spans="1:8" x14ac:dyDescent="0.25">
      <c r="A41" t="s">
        <v>88</v>
      </c>
    </row>
    <row r="42" spans="1:8" x14ac:dyDescent="0.25">
      <c r="A42" t="s">
        <v>89</v>
      </c>
    </row>
    <row r="43" spans="1:8" x14ac:dyDescent="0.25">
      <c r="A43" t="s">
        <v>90</v>
      </c>
    </row>
    <row r="45" spans="1:8" x14ac:dyDescent="0.25">
      <c r="A45" t="s">
        <v>91</v>
      </c>
    </row>
    <row r="46" spans="1:8" x14ac:dyDescent="0.25">
      <c r="B46" t="s">
        <v>92</v>
      </c>
    </row>
    <row r="47" spans="1:8" x14ac:dyDescent="0.25">
      <c r="H47" s="87"/>
    </row>
  </sheetData>
  <mergeCells count="1">
    <mergeCell ref="A1:S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A316E-ED07-4479-83C8-330E4CF455D4}">
  <dimension ref="A1:V20"/>
  <sheetViews>
    <sheetView showGridLines="0" workbookViewId="0">
      <selection activeCell="D2" sqref="D2:V2"/>
    </sheetView>
  </sheetViews>
  <sheetFormatPr defaultRowHeight="15" x14ac:dyDescent="0.25"/>
  <cols>
    <col min="1" max="1" width="100.85546875" style="5" customWidth="1"/>
    <col min="5" max="28" width="3.5703125" customWidth="1"/>
  </cols>
  <sheetData>
    <row r="1" spans="1:22" ht="61.5" thickBot="1" x14ac:dyDescent="0.35">
      <c r="A1" s="3" t="s">
        <v>218</v>
      </c>
      <c r="B1" s="56" t="s">
        <v>219</v>
      </c>
      <c r="C1" s="59" t="s">
        <v>220</v>
      </c>
      <c r="D1" s="59" t="s">
        <v>221</v>
      </c>
    </row>
    <row r="2" spans="1:22" ht="15.75" thickTop="1" x14ac:dyDescent="0.25">
      <c r="A2" s="55" t="s">
        <v>222</v>
      </c>
      <c r="B2" s="57">
        <f ca="1">INT(RAND()*10+1)</f>
        <v>6</v>
      </c>
      <c r="C2" s="57">
        <f ca="1">INT(RAND()*10+1)</f>
        <v>6</v>
      </c>
      <c r="D2" s="60"/>
      <c r="E2" s="60"/>
      <c r="F2" s="60"/>
      <c r="G2" s="60"/>
      <c r="H2" s="60"/>
      <c r="I2" s="60"/>
      <c r="J2" s="60"/>
      <c r="K2" s="60"/>
      <c r="L2" s="60"/>
      <c r="M2" s="60"/>
      <c r="N2" s="60"/>
      <c r="O2" s="60"/>
      <c r="P2" s="60"/>
      <c r="Q2" s="60"/>
      <c r="R2" s="60"/>
      <c r="S2" s="60"/>
      <c r="T2" s="60"/>
      <c r="U2" s="60"/>
      <c r="V2" s="60"/>
    </row>
    <row r="3" spans="1:22" x14ac:dyDescent="0.25">
      <c r="A3" s="55" t="s">
        <v>223</v>
      </c>
      <c r="B3" s="58">
        <f t="shared" ref="B3:C20" ca="1" si="0">INT(RAND()*10+1)</f>
        <v>10</v>
      </c>
      <c r="C3" s="58">
        <f t="shared" ca="1" si="0"/>
        <v>3</v>
      </c>
      <c r="E3" s="5"/>
    </row>
    <row r="4" spans="1:22" x14ac:dyDescent="0.25">
      <c r="A4" s="55" t="s">
        <v>224</v>
      </c>
      <c r="B4" s="58">
        <f t="shared" ca="1" si="0"/>
        <v>4</v>
      </c>
      <c r="C4" s="58">
        <f t="shared" ca="1" si="0"/>
        <v>8</v>
      </c>
    </row>
    <row r="5" spans="1:22" x14ac:dyDescent="0.25">
      <c r="A5" s="55" t="s">
        <v>225</v>
      </c>
      <c r="B5" s="58">
        <f t="shared" ca="1" si="0"/>
        <v>3</v>
      </c>
      <c r="C5" s="58">
        <f t="shared" ca="1" si="0"/>
        <v>5</v>
      </c>
    </row>
    <row r="6" spans="1:22" x14ac:dyDescent="0.25">
      <c r="B6" s="58">
        <f t="shared" ca="1" si="0"/>
        <v>6</v>
      </c>
      <c r="C6" s="58">
        <f t="shared" ca="1" si="0"/>
        <v>8</v>
      </c>
    </row>
    <row r="7" spans="1:22" ht="15.75" x14ac:dyDescent="0.25">
      <c r="A7" s="61" t="s">
        <v>226</v>
      </c>
      <c r="B7" s="58">
        <f t="shared" ca="1" si="0"/>
        <v>10</v>
      </c>
      <c r="C7" s="58">
        <f t="shared" ca="1" si="0"/>
        <v>1</v>
      </c>
    </row>
    <row r="8" spans="1:22" x14ac:dyDescent="0.25">
      <c r="A8" s="55" t="s">
        <v>227</v>
      </c>
      <c r="B8" s="58">
        <f t="shared" ca="1" si="0"/>
        <v>6</v>
      </c>
      <c r="C8" s="58">
        <f t="shared" ca="1" si="0"/>
        <v>8</v>
      </c>
    </row>
    <row r="9" spans="1:22" x14ac:dyDescent="0.25">
      <c r="A9" s="55" t="s">
        <v>228</v>
      </c>
      <c r="B9" s="58">
        <f t="shared" ca="1" si="0"/>
        <v>9</v>
      </c>
      <c r="C9" s="58">
        <f t="shared" ca="1" si="0"/>
        <v>10</v>
      </c>
    </row>
    <row r="10" spans="1:22" ht="17.25" x14ac:dyDescent="0.25">
      <c r="A10" s="55" t="s">
        <v>229</v>
      </c>
      <c r="B10" s="58">
        <f t="shared" ca="1" si="0"/>
        <v>9</v>
      </c>
      <c r="C10" s="58">
        <f t="shared" ca="1" si="0"/>
        <v>4</v>
      </c>
    </row>
    <row r="11" spans="1:22" x14ac:dyDescent="0.25">
      <c r="B11" s="58">
        <f t="shared" ca="1" si="0"/>
        <v>6</v>
      </c>
      <c r="C11" s="58">
        <f t="shared" ca="1" si="0"/>
        <v>2</v>
      </c>
    </row>
    <row r="12" spans="1:22" x14ac:dyDescent="0.25">
      <c r="B12" s="58">
        <f t="shared" ca="1" si="0"/>
        <v>7</v>
      </c>
      <c r="C12" s="58">
        <f t="shared" ca="1" si="0"/>
        <v>8</v>
      </c>
    </row>
    <row r="13" spans="1:22" x14ac:dyDescent="0.25">
      <c r="B13" s="58">
        <f t="shared" ca="1" si="0"/>
        <v>4</v>
      </c>
      <c r="C13" s="58">
        <f t="shared" ca="1" si="0"/>
        <v>5</v>
      </c>
    </row>
    <row r="14" spans="1:22" x14ac:dyDescent="0.25">
      <c r="B14" s="58">
        <f t="shared" ca="1" si="0"/>
        <v>9</v>
      </c>
      <c r="C14" s="58">
        <f t="shared" ca="1" si="0"/>
        <v>4</v>
      </c>
    </row>
    <row r="15" spans="1:22" x14ac:dyDescent="0.25">
      <c r="B15" s="58">
        <f t="shared" ca="1" si="0"/>
        <v>6</v>
      </c>
      <c r="C15" s="58">
        <f t="shared" ca="1" si="0"/>
        <v>2</v>
      </c>
    </row>
    <row r="16" spans="1:22" x14ac:dyDescent="0.25">
      <c r="B16" s="58" t="s">
        <v>230</v>
      </c>
      <c r="C16" s="58" t="s">
        <v>230</v>
      </c>
    </row>
    <row r="17" spans="2:3" x14ac:dyDescent="0.25">
      <c r="B17" s="58">
        <f t="shared" ca="1" si="0"/>
        <v>7</v>
      </c>
      <c r="C17" s="58">
        <f t="shared" ca="1" si="0"/>
        <v>9</v>
      </c>
    </row>
    <row r="18" spans="2:3" x14ac:dyDescent="0.25">
      <c r="B18" s="58">
        <f t="shared" ca="1" si="0"/>
        <v>3</v>
      </c>
      <c r="C18" s="58">
        <f t="shared" ca="1" si="0"/>
        <v>4</v>
      </c>
    </row>
    <row r="19" spans="2:3" x14ac:dyDescent="0.25">
      <c r="B19" s="58">
        <f t="shared" ca="1" si="0"/>
        <v>5</v>
      </c>
      <c r="C19" s="58">
        <f t="shared" ca="1" si="0"/>
        <v>2</v>
      </c>
    </row>
    <row r="20" spans="2:3" x14ac:dyDescent="0.25">
      <c r="B20" s="58">
        <f t="shared" ca="1" si="0"/>
        <v>9</v>
      </c>
      <c r="C20" s="58">
        <f t="shared" ca="1" si="0"/>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showGridLines="0" topLeftCell="A25" workbookViewId="0">
      <selection activeCell="D33" sqref="D33"/>
    </sheetView>
  </sheetViews>
  <sheetFormatPr defaultRowHeight="15" x14ac:dyDescent="0.25"/>
  <cols>
    <col min="1" max="1" width="120.85546875" customWidth="1"/>
    <col min="3" max="3" width="6.85546875" style="5" customWidth="1"/>
    <col min="4" max="4" width="10.5703125" style="5" customWidth="1"/>
    <col min="5" max="5" width="14" style="5" customWidth="1"/>
    <col min="6" max="6" width="13.42578125" customWidth="1"/>
  </cols>
  <sheetData>
    <row r="1" spans="1:7" ht="20.25" thickBot="1" x14ac:dyDescent="0.35">
      <c r="A1" s="3" t="s">
        <v>93</v>
      </c>
      <c r="B1" s="15"/>
      <c r="C1" s="16" t="s">
        <v>94</v>
      </c>
      <c r="D1" s="16" t="s">
        <v>95</v>
      </c>
      <c r="E1" s="16" t="s">
        <v>96</v>
      </c>
      <c r="F1" s="16" t="s">
        <v>97</v>
      </c>
      <c r="G1" s="16" t="s">
        <v>98</v>
      </c>
    </row>
    <row r="2" spans="1:7" ht="16.5" thickTop="1" x14ac:dyDescent="0.25">
      <c r="A2" s="13" t="s">
        <v>99</v>
      </c>
      <c r="B2" s="15">
        <f>2.5+2.8</f>
        <v>5.3</v>
      </c>
      <c r="C2" s="17">
        <v>4.29</v>
      </c>
      <c r="D2" s="17">
        <v>5</v>
      </c>
      <c r="E2" s="17">
        <f>C2*D2</f>
        <v>21.45</v>
      </c>
      <c r="F2" s="18">
        <f>E2*(1-G2)</f>
        <v>20.377499999999998</v>
      </c>
      <c r="G2" s="19">
        <v>0.05</v>
      </c>
    </row>
    <row r="3" spans="1:7" ht="31.5" x14ac:dyDescent="0.25">
      <c r="A3" s="4" t="s">
        <v>100</v>
      </c>
      <c r="B3" s="15">
        <f>20%*15</f>
        <v>3</v>
      </c>
    </row>
    <row r="4" spans="1:7" ht="63" x14ac:dyDescent="0.25">
      <c r="A4" s="4" t="s">
        <v>101</v>
      </c>
      <c r="B4" s="15">
        <f>0.2*15</f>
        <v>3</v>
      </c>
    </row>
    <row r="5" spans="1:7" ht="31.5" x14ac:dyDescent="0.25">
      <c r="A5" s="4" t="s">
        <v>102</v>
      </c>
      <c r="G5" t="s">
        <v>103</v>
      </c>
    </row>
    <row r="6" spans="1:7" ht="15.75" x14ac:dyDescent="0.25">
      <c r="A6" s="13"/>
    </row>
    <row r="7" spans="1:7" ht="33.75" x14ac:dyDescent="0.25">
      <c r="A7" s="4" t="s">
        <v>104</v>
      </c>
      <c r="C7" s="16" t="s">
        <v>105</v>
      </c>
      <c r="D7" s="16" t="s">
        <v>106</v>
      </c>
      <c r="E7" s="16" t="s">
        <v>107</v>
      </c>
      <c r="F7" s="16" t="s">
        <v>108</v>
      </c>
      <c r="G7" s="16" t="s">
        <v>109</v>
      </c>
    </row>
    <row r="8" spans="1:7" ht="15.75" x14ac:dyDescent="0.25">
      <c r="A8" s="13" t="s">
        <v>110</v>
      </c>
      <c r="C8" s="17">
        <v>1</v>
      </c>
      <c r="D8" s="17">
        <v>5</v>
      </c>
      <c r="E8" s="17">
        <v>6</v>
      </c>
      <c r="F8" s="15">
        <f>(-D8+SQRT(D8*D8-4*C8*E8))/2/C8</f>
        <v>-2</v>
      </c>
      <c r="G8" s="15">
        <f>(-D8-SQRT(D8*D8-4*C8*E8))/2/C8</f>
        <v>-3</v>
      </c>
    </row>
    <row r="9" spans="1:7" ht="15.75" x14ac:dyDescent="0.25">
      <c r="A9" s="13" t="s">
        <v>111</v>
      </c>
      <c r="C9" s="17">
        <v>1</v>
      </c>
      <c r="D9" s="17">
        <v>2</v>
      </c>
      <c r="E9" s="17">
        <v>1</v>
      </c>
      <c r="F9" s="15">
        <f t="shared" ref="F9:F10" si="0">(-D9+SQRT(D9*D9-4*C9*E9))/2/C9</f>
        <v>-1</v>
      </c>
      <c r="G9" s="15">
        <f t="shared" ref="G9:G10" si="1">(-D9-SQRT(D9*D9-4*C9*E9))/2/C9</f>
        <v>-1</v>
      </c>
    </row>
    <row r="10" spans="1:7" ht="15.75" x14ac:dyDescent="0.25">
      <c r="A10" s="13"/>
      <c r="C10" s="17">
        <v>2</v>
      </c>
      <c r="D10" s="17">
        <v>12</v>
      </c>
      <c r="E10" s="17">
        <v>10</v>
      </c>
      <c r="F10" s="15">
        <f t="shared" si="0"/>
        <v>-1</v>
      </c>
      <c r="G10" s="15">
        <f t="shared" si="1"/>
        <v>-5</v>
      </c>
    </row>
    <row r="12" spans="1:7" ht="15.75" x14ac:dyDescent="0.25">
      <c r="A12" s="13" t="s">
        <v>112</v>
      </c>
    </row>
    <row r="14" spans="1:7" ht="31.5" x14ac:dyDescent="0.25">
      <c r="A14" s="4" t="s">
        <v>113</v>
      </c>
    </row>
    <row r="15" spans="1:7" ht="15.75" x14ac:dyDescent="0.25">
      <c r="A15" s="13"/>
    </row>
    <row r="16" spans="1:7" ht="63" x14ac:dyDescent="0.25">
      <c r="A16" s="4" t="s">
        <v>114</v>
      </c>
    </row>
    <row r="17" spans="1:9" ht="15.75" x14ac:dyDescent="0.25">
      <c r="A17" s="13"/>
    </row>
    <row r="18" spans="1:9" ht="31.5" x14ac:dyDescent="0.25">
      <c r="A18" s="4" t="s">
        <v>115</v>
      </c>
    </row>
    <row r="19" spans="1:9" ht="15.75" x14ac:dyDescent="0.25">
      <c r="A19" s="13"/>
    </row>
    <row r="20" spans="1:9" ht="31.5" x14ac:dyDescent="0.25">
      <c r="A20" s="4" t="s">
        <v>116</v>
      </c>
    </row>
    <row r="21" spans="1:9" ht="15.75" x14ac:dyDescent="0.25">
      <c r="A21" s="13"/>
    </row>
    <row r="22" spans="1:9" ht="15.75" x14ac:dyDescent="0.25">
      <c r="A22" s="13" t="s">
        <v>117</v>
      </c>
    </row>
    <row r="23" spans="1:9" ht="15.75" x14ac:dyDescent="0.25">
      <c r="A23" s="13"/>
    </row>
    <row r="24" spans="1:9" ht="31.5" x14ac:dyDescent="0.25">
      <c r="A24" s="4" t="s">
        <v>118</v>
      </c>
    </row>
    <row r="25" spans="1:9" ht="15.75" x14ac:dyDescent="0.25">
      <c r="A25" s="13"/>
    </row>
    <row r="26" spans="1:9" ht="15.75" x14ac:dyDescent="0.25">
      <c r="A26" s="13" t="s">
        <v>119</v>
      </c>
    </row>
    <row r="27" spans="1:9" ht="31.5" x14ac:dyDescent="0.25">
      <c r="A27" s="4" t="s">
        <v>120</v>
      </c>
    </row>
    <row r="29" spans="1:9" ht="31.5" x14ac:dyDescent="0.25">
      <c r="A29" s="4" t="s">
        <v>121</v>
      </c>
    </row>
    <row r="30" spans="1:9" ht="15.75" x14ac:dyDescent="0.25">
      <c r="A30" s="13"/>
    </row>
    <row r="31" spans="1:9" ht="15.75" x14ac:dyDescent="0.25">
      <c r="A31" s="4" t="s">
        <v>122</v>
      </c>
      <c r="D31" s="20">
        <f>ROUND(E2*(1-G2),2)</f>
        <v>20.38</v>
      </c>
      <c r="E31" s="21">
        <f>10*D31</f>
        <v>203.79999999999998</v>
      </c>
      <c r="F31" s="21">
        <f>10*F2</f>
        <v>203.77499999999998</v>
      </c>
      <c r="H31" s="22" t="str">
        <f>CONCATENATE(G1," procentos")</f>
        <v>Atlaide procentos</v>
      </c>
      <c r="I31" s="22"/>
    </row>
    <row r="32" spans="1:9" ht="32.25" thickBot="1" x14ac:dyDescent="0.3">
      <c r="A32" s="4" t="s">
        <v>123</v>
      </c>
    </row>
    <row r="33" spans="1:4" ht="32.25" thickBot="1" x14ac:dyDescent="0.3">
      <c r="A33" s="14" t="s">
        <v>124</v>
      </c>
      <c r="D33" s="52"/>
    </row>
    <row r="34" spans="1:4" ht="31.5" x14ac:dyDescent="0.25">
      <c r="A34" s="4" t="s">
        <v>125</v>
      </c>
    </row>
    <row r="35" spans="1:4" ht="15.75" x14ac:dyDescent="0.25">
      <c r="A35" s="4" t="s">
        <v>126</v>
      </c>
    </row>
    <row r="36" spans="1:4" ht="31.5" x14ac:dyDescent="0.25">
      <c r="A36" s="4" t="s">
        <v>127</v>
      </c>
    </row>
    <row r="39" spans="1:4" ht="31.5" x14ac:dyDescent="0.25">
      <c r="A39" s="4" t="s">
        <v>128</v>
      </c>
    </row>
    <row r="41" spans="1:4" ht="15.75" x14ac:dyDescent="0.25">
      <c r="A41" s="4"/>
    </row>
    <row r="43" spans="1:4" ht="15.75" x14ac:dyDescent="0.25">
      <c r="A43" s="13"/>
    </row>
    <row r="44" spans="1:4" ht="15.75" x14ac:dyDescent="0.25">
      <c r="A44" s="13"/>
    </row>
    <row r="45" spans="1:4" ht="15.75" x14ac:dyDescent="0.25">
      <c r="A45" s="13"/>
    </row>
    <row r="46" spans="1:4" ht="15.75" x14ac:dyDescent="0.25">
      <c r="A46" s="13"/>
    </row>
    <row r="47" spans="1:4" ht="15.75" x14ac:dyDescent="0.25">
      <c r="A47" s="13"/>
    </row>
    <row r="48" spans="1:4" ht="15.75" x14ac:dyDescent="0.25">
      <c r="A48" s="13"/>
    </row>
    <row r="49" spans="1:1" ht="15.75" x14ac:dyDescent="0.25">
      <c r="A49" s="13"/>
    </row>
  </sheetData>
  <conditionalFormatting sqref="D33">
    <cfRule type="expression" dxfId="6" priority="2">
      <formula>_xlfn.FORMULATEXT(D33)&lt;&gt;"=round(pi();4)"</formula>
    </cfRule>
    <cfRule type="expression" dxfId="5" priority="3">
      <formula>_xlfn.FORMULATEXT(D33)="=round(pi();4)"</formula>
    </cfRule>
  </conditionalFormatting>
  <conditionalFormatting sqref="F33">
    <cfRule type="expression" dxfId="4" priority="1">
      <formula>"FORMULATEXT(F33)=""=CONCAT(""kvadrātsakne no 2="";ROUND(SQRT(2);3))"""</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87ED-F233-4C94-9F7F-616F5FE0BAFA}">
  <dimension ref="A1:J38"/>
  <sheetViews>
    <sheetView showGridLines="0" topLeftCell="A10" workbookViewId="0">
      <selection activeCell="B33" sqref="B33"/>
    </sheetView>
  </sheetViews>
  <sheetFormatPr defaultColWidth="8.85546875" defaultRowHeight="12.75" x14ac:dyDescent="0.2"/>
  <cols>
    <col min="1" max="1" width="14.7109375" style="11" customWidth="1"/>
    <col min="2" max="2" width="29.7109375" style="11" customWidth="1"/>
    <col min="3" max="3" width="52.140625" style="11" customWidth="1"/>
    <col min="4" max="4" width="8.5703125" style="28" customWidth="1"/>
    <col min="5" max="5" width="39.28515625" style="10" customWidth="1"/>
    <col min="6" max="6" width="9.5703125" style="10" customWidth="1"/>
    <col min="7" max="7" width="10.7109375" style="10" customWidth="1"/>
    <col min="8" max="8" width="11.7109375" style="10" customWidth="1"/>
    <col min="9" max="16384" width="8.85546875" style="10"/>
  </cols>
  <sheetData>
    <row r="1" spans="1:10" s="25" customFormat="1" ht="20.25" thickBot="1" x14ac:dyDescent="0.35">
      <c r="A1" s="62" t="s">
        <v>129</v>
      </c>
      <c r="B1" s="62"/>
      <c r="C1" s="3"/>
    </row>
    <row r="2" spans="1:10" ht="26.25" thickTop="1" x14ac:dyDescent="0.2">
      <c r="A2" s="23"/>
      <c r="E2" s="24" t="s">
        <v>130</v>
      </c>
      <c r="F2" s="29" t="s">
        <v>94</v>
      </c>
      <c r="G2" s="23" t="s">
        <v>131</v>
      </c>
      <c r="H2" s="23" t="s">
        <v>96</v>
      </c>
    </row>
    <row r="3" spans="1:10" x14ac:dyDescent="0.2">
      <c r="A3" s="65" t="s">
        <v>132</v>
      </c>
      <c r="B3" s="54" t="s">
        <v>133</v>
      </c>
      <c r="C3" s="30" t="s">
        <v>134</v>
      </c>
      <c r="E3" s="26" t="s">
        <v>135</v>
      </c>
      <c r="F3" s="27">
        <v>0.55000000000000004</v>
      </c>
      <c r="G3" s="11">
        <v>2</v>
      </c>
      <c r="H3" s="11">
        <f t="shared" ref="H3:H37" si="0">F3*G3</f>
        <v>1.1000000000000001</v>
      </c>
      <c r="J3" s="27"/>
    </row>
    <row r="4" spans="1:10" ht="15" x14ac:dyDescent="0.25">
      <c r="A4" s="66" t="s">
        <v>139</v>
      </c>
      <c r="B4" s="8">
        <f>ABS(-15)</f>
        <v>15</v>
      </c>
      <c r="C4" s="53" t="s">
        <v>140</v>
      </c>
      <c r="E4" s="26" t="s">
        <v>138</v>
      </c>
      <c r="F4" s="27">
        <v>0.49</v>
      </c>
      <c r="G4" s="11">
        <v>1</v>
      </c>
      <c r="H4" s="11">
        <f t="shared" si="0"/>
        <v>0.49</v>
      </c>
      <c r="J4" s="27"/>
    </row>
    <row r="5" spans="1:10" ht="25.5" x14ac:dyDescent="0.25">
      <c r="A5" s="66" t="s">
        <v>199</v>
      </c>
      <c r="B5" s="8" t="b">
        <f>AND(5&gt;2,5&lt;2,5=2)</f>
        <v>0</v>
      </c>
      <c r="C5" s="53" t="s">
        <v>200</v>
      </c>
      <c r="E5" s="26" t="s">
        <v>141</v>
      </c>
      <c r="F5" s="27">
        <v>0.59</v>
      </c>
      <c r="G5" s="11">
        <v>1</v>
      </c>
      <c r="H5" s="11">
        <f t="shared" si="0"/>
        <v>0.59</v>
      </c>
      <c r="J5" s="27"/>
    </row>
    <row r="6" spans="1:10" ht="25.5" x14ac:dyDescent="0.25">
      <c r="A6" s="66" t="s">
        <v>142</v>
      </c>
      <c r="B6" s="8">
        <f>AVERAGE(F3:F37)</f>
        <v>0.55828571428571416</v>
      </c>
      <c r="C6" s="53" t="s">
        <v>143</v>
      </c>
      <c r="E6" s="26" t="s">
        <v>144</v>
      </c>
      <c r="F6" s="27">
        <v>0.52</v>
      </c>
      <c r="G6" s="11">
        <v>2</v>
      </c>
      <c r="H6" s="11">
        <f t="shared" si="0"/>
        <v>1.04</v>
      </c>
      <c r="J6" s="27"/>
    </row>
    <row r="7" spans="1:10" ht="15" x14ac:dyDescent="0.25">
      <c r="A7" s="66" t="s">
        <v>145</v>
      </c>
      <c r="B7" s="8">
        <f>COS(B21)</f>
        <v>1</v>
      </c>
      <c r="C7" s="53" t="s">
        <v>146</v>
      </c>
      <c r="E7" s="26" t="s">
        <v>147</v>
      </c>
      <c r="F7" s="27">
        <v>0.5</v>
      </c>
      <c r="G7" s="11">
        <v>2</v>
      </c>
      <c r="H7" s="11">
        <f t="shared" si="0"/>
        <v>1</v>
      </c>
      <c r="J7" s="27"/>
    </row>
    <row r="8" spans="1:10" ht="25.5" x14ac:dyDescent="0.25">
      <c r="A8" s="66" t="s">
        <v>148</v>
      </c>
      <c r="B8" s="8">
        <f>COUNT(G3:G37)</f>
        <v>24</v>
      </c>
      <c r="C8" s="53" t="s">
        <v>149</v>
      </c>
      <c r="E8" s="26" t="s">
        <v>150</v>
      </c>
      <c r="F8" s="27">
        <v>0.62</v>
      </c>
      <c r="G8" s="11"/>
      <c r="H8" s="11">
        <f t="shared" si="0"/>
        <v>0</v>
      </c>
      <c r="J8" s="27"/>
    </row>
    <row r="9" spans="1:10" ht="15" x14ac:dyDescent="0.25">
      <c r="A9" s="66" t="s">
        <v>151</v>
      </c>
      <c r="B9" s="8">
        <f>COUNTA(E3:E37)</f>
        <v>35</v>
      </c>
      <c r="C9" s="53" t="s">
        <v>152</v>
      </c>
      <c r="E9" s="26" t="s">
        <v>153</v>
      </c>
      <c r="F9" s="27">
        <v>0.55000000000000004</v>
      </c>
      <c r="G9" s="11"/>
      <c r="H9" s="11">
        <f t="shared" si="0"/>
        <v>0</v>
      </c>
      <c r="J9" s="27"/>
    </row>
    <row r="10" spans="1:10" ht="15.75" x14ac:dyDescent="0.25">
      <c r="A10" s="66" t="s">
        <v>236</v>
      </c>
      <c r="B10" s="8">
        <f>COUNTIF(F3:F37,"&gt;1")</f>
        <v>3</v>
      </c>
      <c r="C10" s="64" t="s">
        <v>235</v>
      </c>
      <c r="E10" s="26" t="s">
        <v>156</v>
      </c>
      <c r="F10" s="27">
        <v>1.95</v>
      </c>
      <c r="G10" s="11">
        <v>1</v>
      </c>
      <c r="H10" s="11">
        <f t="shared" si="0"/>
        <v>1.95</v>
      </c>
      <c r="J10" s="27"/>
    </row>
    <row r="11" spans="1:10" ht="15" x14ac:dyDescent="0.25">
      <c r="A11" s="66" t="s">
        <v>154</v>
      </c>
      <c r="B11" s="8">
        <f>DEGREES(B21)</f>
        <v>0</v>
      </c>
      <c r="C11" s="53" t="s">
        <v>155</v>
      </c>
      <c r="E11" s="26" t="s">
        <v>159</v>
      </c>
      <c r="F11" s="27">
        <v>0.44</v>
      </c>
      <c r="G11" s="11">
        <v>1.58</v>
      </c>
      <c r="H11" s="11">
        <f t="shared" si="0"/>
        <v>0.69520000000000004</v>
      </c>
      <c r="J11" s="27"/>
    </row>
    <row r="12" spans="1:10" ht="25.5" x14ac:dyDescent="0.25">
      <c r="A12" s="66" t="s">
        <v>157</v>
      </c>
      <c r="B12" s="8" t="str">
        <f>IF(F14&gt;F15,"mandarīni ir dārgāki kā apelsīni","mandarīni nav dārgāki kā apelsīni")</f>
        <v>mandarīni ir dārgāki kā apelsīni</v>
      </c>
      <c r="C12" s="53" t="s">
        <v>158</v>
      </c>
      <c r="E12" s="26" t="s">
        <v>162</v>
      </c>
      <c r="F12" s="27">
        <v>0.95</v>
      </c>
      <c r="G12" s="11">
        <v>1.1000000000000001</v>
      </c>
      <c r="H12" s="11">
        <f t="shared" si="0"/>
        <v>1.0449999999999999</v>
      </c>
      <c r="J12" s="27"/>
    </row>
    <row r="13" spans="1:10" ht="25.5" x14ac:dyDescent="0.25">
      <c r="A13" s="66" t="s">
        <v>160</v>
      </c>
      <c r="B13" s="8">
        <f>INT(B4)</f>
        <v>15</v>
      </c>
      <c r="C13" s="53" t="s">
        <v>161</v>
      </c>
      <c r="E13" s="26" t="s">
        <v>165</v>
      </c>
      <c r="F13" s="27">
        <v>1.2</v>
      </c>
      <c r="G13" s="11">
        <v>2.2400000000000002</v>
      </c>
      <c r="H13" s="11">
        <f t="shared" si="0"/>
        <v>2.6880000000000002</v>
      </c>
      <c r="J13" s="27"/>
    </row>
    <row r="14" spans="1:10" ht="15" x14ac:dyDescent="0.25">
      <c r="A14" s="66" t="s">
        <v>163</v>
      </c>
      <c r="B14" s="8">
        <f>LN(10)</f>
        <v>2.3025850929940459</v>
      </c>
      <c r="C14" s="53" t="s">
        <v>164</v>
      </c>
      <c r="E14" s="26" t="s">
        <v>168</v>
      </c>
      <c r="F14" s="27">
        <v>0.85</v>
      </c>
      <c r="G14" s="11">
        <v>2.6</v>
      </c>
      <c r="H14" s="11">
        <f t="shared" si="0"/>
        <v>2.21</v>
      </c>
      <c r="J14" s="27"/>
    </row>
    <row r="15" spans="1:10" ht="15" x14ac:dyDescent="0.25">
      <c r="A15" s="66" t="s">
        <v>166</v>
      </c>
      <c r="B15" s="8">
        <f>LOG(1000,10)</f>
        <v>2.9999999999999996</v>
      </c>
      <c r="C15" s="53" t="s">
        <v>167</v>
      </c>
      <c r="E15" s="26" t="s">
        <v>171</v>
      </c>
      <c r="F15" s="27">
        <v>0.6</v>
      </c>
      <c r="G15" s="11"/>
      <c r="H15" s="11">
        <f t="shared" si="0"/>
        <v>0</v>
      </c>
      <c r="J15" s="27"/>
    </row>
    <row r="16" spans="1:10" ht="15" x14ac:dyDescent="0.25">
      <c r="A16" s="66" t="s">
        <v>169</v>
      </c>
      <c r="B16" s="8">
        <f>MAX(F3:F37)</f>
        <v>1.95</v>
      </c>
      <c r="C16" s="53" t="s">
        <v>170</v>
      </c>
      <c r="E16" s="26" t="s">
        <v>174</v>
      </c>
      <c r="F16" s="27">
        <v>1.25</v>
      </c>
      <c r="G16" s="11"/>
      <c r="H16" s="11">
        <f t="shared" si="0"/>
        <v>0</v>
      </c>
      <c r="J16" s="27"/>
    </row>
    <row r="17" spans="1:10" ht="15.75" x14ac:dyDescent="0.25">
      <c r="A17" s="66" t="s">
        <v>237</v>
      </c>
      <c r="B17" s="8">
        <f>MEDIAN(F3:F37)</f>
        <v>0.48</v>
      </c>
      <c r="C17" s="64" t="s">
        <v>238</v>
      </c>
      <c r="E17" s="26" t="s">
        <v>177</v>
      </c>
      <c r="F17" s="27">
        <v>1</v>
      </c>
      <c r="G17" s="11"/>
      <c r="H17" s="11">
        <f t="shared" si="0"/>
        <v>0</v>
      </c>
      <c r="J17" s="27"/>
    </row>
    <row r="18" spans="1:10" ht="15" x14ac:dyDescent="0.25">
      <c r="A18" s="66" t="s">
        <v>172</v>
      </c>
      <c r="B18" s="8">
        <f>MIN(F3:F37)</f>
        <v>0.19</v>
      </c>
      <c r="C18" s="53" t="s">
        <v>173</v>
      </c>
      <c r="E18" s="26" t="s">
        <v>180</v>
      </c>
      <c r="F18" s="27">
        <v>0.36</v>
      </c>
      <c r="G18" s="11">
        <v>1</v>
      </c>
      <c r="H18" s="11">
        <f t="shared" si="0"/>
        <v>0.36</v>
      </c>
      <c r="J18" s="27"/>
    </row>
    <row r="19" spans="1:10" ht="25.5" x14ac:dyDescent="0.25">
      <c r="A19" s="66" t="s">
        <v>175</v>
      </c>
      <c r="B19" s="8">
        <f>MOD(7, 5)</f>
        <v>2</v>
      </c>
      <c r="C19" s="53" t="s">
        <v>176</v>
      </c>
      <c r="E19" s="26" t="s">
        <v>183</v>
      </c>
      <c r="F19" s="27">
        <v>0.32</v>
      </c>
      <c r="G19" s="11"/>
      <c r="H19" s="11">
        <f t="shared" si="0"/>
        <v>0</v>
      </c>
      <c r="J19" s="27"/>
    </row>
    <row r="20" spans="1:10" ht="15.75" x14ac:dyDescent="0.25">
      <c r="A20" s="66" t="s">
        <v>239</v>
      </c>
      <c r="B20" s="8">
        <f>MODE(F3:F37)</f>
        <v>0.28000000000000003</v>
      </c>
      <c r="C20" s="64" t="s">
        <v>240</v>
      </c>
      <c r="E20" s="26" t="s">
        <v>186</v>
      </c>
      <c r="F20" s="27">
        <v>0.28000000000000003</v>
      </c>
      <c r="G20" s="11">
        <v>2</v>
      </c>
      <c r="H20" s="11">
        <f t="shared" si="0"/>
        <v>0.56000000000000005</v>
      </c>
      <c r="J20" s="27"/>
    </row>
    <row r="21" spans="1:10" ht="25.5" x14ac:dyDescent="0.25">
      <c r="A21" s="66" t="s">
        <v>205</v>
      </c>
      <c r="B21" s="8" t="b">
        <f>NOT(2*2=4)</f>
        <v>0</v>
      </c>
      <c r="C21" s="53" t="s">
        <v>206</v>
      </c>
      <c r="E21" s="26" t="s">
        <v>189</v>
      </c>
      <c r="F21" s="27">
        <v>0.22</v>
      </c>
      <c r="G21" s="11">
        <v>3</v>
      </c>
      <c r="H21" s="11">
        <f t="shared" si="0"/>
        <v>0.66</v>
      </c>
      <c r="J21" s="27"/>
    </row>
    <row r="22" spans="1:10" ht="25.5" x14ac:dyDescent="0.25">
      <c r="A22" s="66" t="s">
        <v>202</v>
      </c>
      <c r="B22" s="8" t="b">
        <f>OR(5&gt;2,5&lt;2,5=2)</f>
        <v>1</v>
      </c>
      <c r="C22" s="53" t="s">
        <v>203</v>
      </c>
      <c r="E22" s="26" t="s">
        <v>192</v>
      </c>
      <c r="F22" s="27">
        <v>0.28000000000000003</v>
      </c>
      <c r="G22" s="11"/>
      <c r="H22" s="11">
        <f t="shared" si="0"/>
        <v>0</v>
      </c>
      <c r="J22" s="27"/>
    </row>
    <row r="23" spans="1:10" ht="15.75" x14ac:dyDescent="0.25">
      <c r="A23" s="66" t="s">
        <v>178</v>
      </c>
      <c r="B23" s="8">
        <f>PI()</f>
        <v>3.1415926535897931</v>
      </c>
      <c r="C23" s="53" t="s">
        <v>179</v>
      </c>
      <c r="E23" s="26" t="s">
        <v>195</v>
      </c>
      <c r="F23" s="27">
        <v>0.28000000000000003</v>
      </c>
      <c r="G23" s="11">
        <v>3</v>
      </c>
      <c r="H23" s="11">
        <f t="shared" si="0"/>
        <v>0.84000000000000008</v>
      </c>
      <c r="J23" s="27"/>
    </row>
    <row r="24" spans="1:10" ht="15" x14ac:dyDescent="0.25">
      <c r="A24" s="66" t="s">
        <v>181</v>
      </c>
      <c r="B24" s="8">
        <f>RADIANS(30)</f>
        <v>0.52359877559829882</v>
      </c>
      <c r="C24" s="53" t="s">
        <v>182</v>
      </c>
      <c r="E24" s="26" t="s">
        <v>198</v>
      </c>
      <c r="F24" s="27">
        <v>0.52</v>
      </c>
      <c r="G24" s="11"/>
      <c r="H24" s="11">
        <f t="shared" si="0"/>
        <v>0</v>
      </c>
      <c r="J24" s="27"/>
    </row>
    <row r="25" spans="1:10" ht="15" x14ac:dyDescent="0.25">
      <c r="A25" s="66" t="s">
        <v>184</v>
      </c>
      <c r="B25" s="8">
        <f>ROUND(B6,2)</f>
        <v>0.56000000000000005</v>
      </c>
      <c r="C25" s="53" t="s">
        <v>185</v>
      </c>
      <c r="E25" s="26" t="s">
        <v>201</v>
      </c>
      <c r="F25" s="27">
        <v>0.28000000000000003</v>
      </c>
      <c r="G25" s="11">
        <v>2</v>
      </c>
      <c r="H25" s="11">
        <f t="shared" si="0"/>
        <v>0.56000000000000005</v>
      </c>
      <c r="J25" s="27"/>
    </row>
    <row r="26" spans="1:10" ht="15" x14ac:dyDescent="0.25">
      <c r="A26" s="66" t="s">
        <v>187</v>
      </c>
      <c r="B26" s="8">
        <f>SIN(B24)</f>
        <v>0.49999999999999994</v>
      </c>
      <c r="C26" s="53" t="s">
        <v>188</v>
      </c>
      <c r="E26" s="26" t="s">
        <v>204</v>
      </c>
      <c r="F26" s="27">
        <v>0.44</v>
      </c>
      <c r="G26" s="11">
        <v>2</v>
      </c>
      <c r="H26" s="11">
        <f t="shared" si="0"/>
        <v>0.88</v>
      </c>
      <c r="J26" s="27"/>
    </row>
    <row r="27" spans="1:10" ht="15" x14ac:dyDescent="0.25">
      <c r="A27" s="66" t="s">
        <v>190</v>
      </c>
      <c r="B27" s="8">
        <f>SQRT(2)</f>
        <v>1.4142135623730951</v>
      </c>
      <c r="C27" s="53" t="s">
        <v>191</v>
      </c>
      <c r="E27" s="26" t="s">
        <v>207</v>
      </c>
      <c r="F27" s="27">
        <v>0.22</v>
      </c>
      <c r="G27" s="11">
        <v>3</v>
      </c>
      <c r="H27" s="11">
        <f t="shared" si="0"/>
        <v>0.66</v>
      </c>
      <c r="J27" s="27"/>
    </row>
    <row r="28" spans="1:10" ht="25.5" x14ac:dyDescent="0.25">
      <c r="A28" s="66" t="s">
        <v>136</v>
      </c>
      <c r="B28" s="8">
        <f>SUM(H24:H58)</f>
        <v>34.568199999999997</v>
      </c>
      <c r="C28" s="53" t="s">
        <v>137</v>
      </c>
      <c r="E28" s="26" t="s">
        <v>208</v>
      </c>
      <c r="F28" s="27">
        <v>0.28999999999999998</v>
      </c>
      <c r="G28" s="11"/>
      <c r="H28" s="11">
        <f t="shared" si="0"/>
        <v>0</v>
      </c>
      <c r="J28" s="27"/>
    </row>
    <row r="29" spans="1:10" ht="25.5" x14ac:dyDescent="0.25">
      <c r="A29" s="66" t="s">
        <v>193</v>
      </c>
      <c r="B29" s="8">
        <f>SUMPRODUCT(G3:G40,F3:F40)</f>
        <v>24.898199999999999</v>
      </c>
      <c r="C29" s="53" t="s">
        <v>194</v>
      </c>
      <c r="E29" s="26" t="s">
        <v>209</v>
      </c>
      <c r="F29" s="27">
        <v>0.19</v>
      </c>
      <c r="G29" s="11">
        <v>1</v>
      </c>
      <c r="H29" s="11">
        <f t="shared" si="0"/>
        <v>0.19</v>
      </c>
      <c r="J29" s="27"/>
    </row>
    <row r="30" spans="1:10" ht="15" x14ac:dyDescent="0.25">
      <c r="A30" s="66" t="s">
        <v>196</v>
      </c>
      <c r="B30" s="8">
        <f>TAN(PI()/4)</f>
        <v>0.99999999999999989</v>
      </c>
      <c r="C30" s="53" t="s">
        <v>197</v>
      </c>
      <c r="E30" s="26" t="s">
        <v>210</v>
      </c>
      <c r="F30" s="27">
        <v>0.41</v>
      </c>
      <c r="G30" s="11">
        <v>4</v>
      </c>
      <c r="H30" s="11">
        <f t="shared" si="0"/>
        <v>1.64</v>
      </c>
      <c r="J30" s="27"/>
    </row>
    <row r="31" spans="1:10" x14ac:dyDescent="0.2">
      <c r="E31" s="26" t="s">
        <v>211</v>
      </c>
      <c r="F31" s="27">
        <v>0.48</v>
      </c>
      <c r="G31" s="11"/>
      <c r="H31" s="11">
        <f t="shared" si="0"/>
        <v>0</v>
      </c>
      <c r="J31" s="27"/>
    </row>
    <row r="32" spans="1:10" x14ac:dyDescent="0.2">
      <c r="E32" s="26" t="s">
        <v>212</v>
      </c>
      <c r="F32" s="27">
        <v>0.38</v>
      </c>
      <c r="G32" s="11">
        <v>5</v>
      </c>
      <c r="H32" s="11">
        <f t="shared" si="0"/>
        <v>1.9</v>
      </c>
      <c r="J32" s="27"/>
    </row>
    <row r="33" spans="5:10" x14ac:dyDescent="0.2">
      <c r="E33" s="26" t="s">
        <v>213</v>
      </c>
      <c r="F33" s="27">
        <v>0.28999999999999998</v>
      </c>
      <c r="G33" s="11"/>
      <c r="H33" s="11">
        <f t="shared" si="0"/>
        <v>0</v>
      </c>
      <c r="J33" s="27"/>
    </row>
    <row r="34" spans="5:10" x14ac:dyDescent="0.2">
      <c r="E34" s="26" t="s">
        <v>214</v>
      </c>
      <c r="F34" s="27">
        <v>0.44</v>
      </c>
      <c r="G34" s="11">
        <v>2</v>
      </c>
      <c r="H34" s="11">
        <f t="shared" si="0"/>
        <v>0.88</v>
      </c>
      <c r="J34" s="27"/>
    </row>
    <row r="35" spans="5:10" x14ac:dyDescent="0.2">
      <c r="E35" s="26" t="s">
        <v>215</v>
      </c>
      <c r="F35" s="27">
        <v>0.64</v>
      </c>
      <c r="G35" s="11">
        <v>1</v>
      </c>
      <c r="H35" s="11">
        <f t="shared" si="0"/>
        <v>0.64</v>
      </c>
      <c r="J35" s="27"/>
    </row>
    <row r="36" spans="5:10" x14ac:dyDescent="0.2">
      <c r="E36" s="26" t="s">
        <v>216</v>
      </c>
      <c r="F36" s="27">
        <v>0.74</v>
      </c>
      <c r="G36" s="11">
        <v>2</v>
      </c>
      <c r="H36" s="11">
        <f t="shared" si="0"/>
        <v>1.48</v>
      </c>
      <c r="J36" s="27"/>
    </row>
    <row r="37" spans="5:10" x14ac:dyDescent="0.2">
      <c r="E37" s="26" t="s">
        <v>217</v>
      </c>
      <c r="F37" s="27">
        <v>0.42</v>
      </c>
      <c r="G37" s="11">
        <v>2</v>
      </c>
      <c r="H37" s="11">
        <f t="shared" si="0"/>
        <v>0.84</v>
      </c>
      <c r="J37" s="27"/>
    </row>
    <row r="38" spans="5:10" x14ac:dyDescent="0.2">
      <c r="G38" s="63" t="s">
        <v>234</v>
      </c>
      <c r="H38" s="10">
        <f>SUM(H3:H37)</f>
        <v>24.898199999999999</v>
      </c>
    </row>
  </sheetData>
  <sortState xmlns:xlrd2="http://schemas.microsoft.com/office/spreadsheetml/2017/richdata2" ref="J3:J37">
    <sortCondition ref="J3:J37"/>
  </sortState>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5"/>
  <sheetViews>
    <sheetView tabSelected="1" workbookViewId="0">
      <selection activeCell="P6" sqref="P6"/>
    </sheetView>
  </sheetViews>
  <sheetFormatPr defaultColWidth="8.85546875" defaultRowHeight="12.75" x14ac:dyDescent="0.2"/>
  <cols>
    <col min="1" max="1" width="8.85546875" style="10"/>
    <col min="2" max="2" width="10.5703125" style="11" customWidth="1"/>
    <col min="3" max="3" width="5.42578125" style="10" customWidth="1"/>
    <col min="4" max="4" width="4.85546875" style="10" customWidth="1"/>
    <col min="5" max="5" width="10.42578125" style="10" customWidth="1"/>
    <col min="6" max="7" width="12.42578125" style="10" customWidth="1"/>
    <col min="8" max="8" width="11.85546875" style="10" customWidth="1"/>
    <col min="9" max="10" width="8.85546875" style="10"/>
    <col min="11" max="11" width="12" style="10" customWidth="1"/>
    <col min="12" max="12" width="8.85546875" style="10"/>
    <col min="13" max="13" width="10.28515625" style="10" customWidth="1"/>
    <col min="14" max="15" width="8.85546875" style="10"/>
    <col min="16" max="16" width="16.28515625" style="10" customWidth="1"/>
    <col min="17" max="17" width="13.42578125" style="10" customWidth="1"/>
    <col min="18" max="18" width="8.85546875" style="10"/>
    <col min="19" max="19" width="30.7109375" style="10" customWidth="1"/>
    <col min="20" max="16384" width="8.85546875" style="10"/>
  </cols>
  <sheetData>
    <row r="1" spans="1:14" s="7" customFormat="1" ht="65.25" customHeight="1" x14ac:dyDescent="0.25">
      <c r="A1" s="6" t="s">
        <v>0</v>
      </c>
      <c r="B1" s="6" t="s">
        <v>1</v>
      </c>
      <c r="C1" s="6" t="s">
        <v>2</v>
      </c>
      <c r="D1" s="6" t="s">
        <v>3</v>
      </c>
      <c r="E1" s="6" t="s">
        <v>4</v>
      </c>
      <c r="F1" s="6" t="s">
        <v>5</v>
      </c>
      <c r="G1" s="7" t="s">
        <v>6</v>
      </c>
      <c r="H1" s="6" t="s">
        <v>7</v>
      </c>
      <c r="I1" s="6" t="s">
        <v>8</v>
      </c>
      <c r="J1" s="6" t="s">
        <v>9</v>
      </c>
      <c r="K1" s="6" t="s">
        <v>231</v>
      </c>
      <c r="L1" s="6" t="s">
        <v>11</v>
      </c>
      <c r="M1" s="6" t="s">
        <v>12</v>
      </c>
      <c r="N1" s="6" t="s">
        <v>232</v>
      </c>
    </row>
    <row r="2" spans="1:14" x14ac:dyDescent="0.2">
      <c r="A2" s="8">
        <v>6</v>
      </c>
      <c r="B2" s="8">
        <v>7.2</v>
      </c>
      <c r="C2" s="9">
        <f>A2+B2</f>
        <v>13.2</v>
      </c>
      <c r="D2" s="9">
        <f>A2-B2</f>
        <v>-1.2000000000000002</v>
      </c>
      <c r="E2" s="9"/>
      <c r="F2" s="89">
        <f>A2/B2</f>
        <v>0.83333333333333326</v>
      </c>
      <c r="G2" s="9"/>
      <c r="H2" s="9"/>
      <c r="I2" s="9">
        <f>MIN(B2:B31)</f>
        <v>0.52</v>
      </c>
      <c r="J2" s="9">
        <f>MAX(B2:B31)</f>
        <v>9.7200000000000006</v>
      </c>
      <c r="K2" s="9">
        <f>AVERAGE(A2:A31)</f>
        <v>8.7666666666666675</v>
      </c>
      <c r="L2" s="9">
        <f>SUM(A2:B31)</f>
        <v>416.34999999999997</v>
      </c>
      <c r="M2" s="9"/>
      <c r="N2" s="9"/>
    </row>
    <row r="3" spans="1:14" x14ac:dyDescent="0.2">
      <c r="A3" s="8">
        <v>3</v>
      </c>
      <c r="B3" s="8">
        <v>3.57</v>
      </c>
      <c r="C3" s="9">
        <f t="shared" ref="C3:C31" si="0">A3+B3</f>
        <v>6.57</v>
      </c>
      <c r="D3" s="9">
        <f t="shared" ref="D3:D31" si="1">A3-B3</f>
        <v>-0.56999999999999984</v>
      </c>
      <c r="E3" s="9"/>
      <c r="F3" s="89">
        <f t="shared" ref="F3:F31" si="2">A3/B3</f>
        <v>0.84033613445378152</v>
      </c>
      <c r="G3" s="9"/>
      <c r="H3" s="9"/>
    </row>
    <row r="4" spans="1:14" x14ac:dyDescent="0.2">
      <c r="A4" s="8">
        <v>13</v>
      </c>
      <c r="B4" s="8">
        <v>4.62</v>
      </c>
      <c r="C4" s="9">
        <f t="shared" si="0"/>
        <v>17.62</v>
      </c>
      <c r="D4" s="9">
        <f t="shared" si="1"/>
        <v>8.379999999999999</v>
      </c>
      <c r="E4" s="9"/>
      <c r="F4" s="89">
        <f t="shared" si="2"/>
        <v>2.8138528138528138</v>
      </c>
      <c r="G4" s="9"/>
      <c r="H4" s="9"/>
    </row>
    <row r="5" spans="1:14" x14ac:dyDescent="0.2">
      <c r="A5" s="8">
        <v>8</v>
      </c>
      <c r="B5" s="8">
        <v>6.66</v>
      </c>
      <c r="C5" s="9">
        <f t="shared" si="0"/>
        <v>14.66</v>
      </c>
      <c r="D5" s="9">
        <f t="shared" si="1"/>
        <v>1.3399999999999999</v>
      </c>
      <c r="E5" s="9"/>
      <c r="F5" s="89">
        <f t="shared" si="2"/>
        <v>1.2012012012012012</v>
      </c>
      <c r="G5" s="9"/>
      <c r="H5" s="9"/>
    </row>
    <row r="6" spans="1:14" x14ac:dyDescent="0.2">
      <c r="A6" s="8">
        <v>5</v>
      </c>
      <c r="B6" s="8">
        <v>9.1</v>
      </c>
      <c r="C6" s="9">
        <f t="shared" si="0"/>
        <v>14.1</v>
      </c>
      <c r="D6" s="9">
        <f t="shared" si="1"/>
        <v>-4.0999999999999996</v>
      </c>
      <c r="E6" s="9"/>
      <c r="F6" s="89">
        <f t="shared" si="2"/>
        <v>0.5494505494505495</v>
      </c>
      <c r="G6" s="9"/>
      <c r="H6" s="9"/>
    </row>
    <row r="7" spans="1:14" x14ac:dyDescent="0.2">
      <c r="A7" s="8">
        <v>3</v>
      </c>
      <c r="B7" s="8">
        <v>5.1100000000000003</v>
      </c>
      <c r="C7" s="9">
        <f t="shared" si="0"/>
        <v>8.11</v>
      </c>
      <c r="D7" s="9">
        <f t="shared" si="1"/>
        <v>-2.1100000000000003</v>
      </c>
      <c r="E7" s="9"/>
      <c r="F7" s="89">
        <f t="shared" si="2"/>
        <v>0.58708414872798431</v>
      </c>
      <c r="G7" s="9"/>
      <c r="H7" s="9"/>
    </row>
    <row r="8" spans="1:14" x14ac:dyDescent="0.2">
      <c r="A8" s="8">
        <v>10</v>
      </c>
      <c r="B8" s="8">
        <v>9.7200000000000006</v>
      </c>
      <c r="C8" s="9">
        <f t="shared" si="0"/>
        <v>19.72</v>
      </c>
      <c r="D8" s="9">
        <f t="shared" si="1"/>
        <v>0.27999999999999936</v>
      </c>
      <c r="E8" s="9"/>
      <c r="F8" s="89">
        <f t="shared" si="2"/>
        <v>1.0288065843621399</v>
      </c>
      <c r="G8" s="9"/>
      <c r="H8" s="9"/>
    </row>
    <row r="9" spans="1:14" x14ac:dyDescent="0.2">
      <c r="A9" s="8">
        <v>4</v>
      </c>
      <c r="B9" s="8">
        <v>8.15</v>
      </c>
      <c r="C9" s="9">
        <f t="shared" si="0"/>
        <v>12.15</v>
      </c>
      <c r="D9" s="9">
        <f t="shared" si="1"/>
        <v>-4.1500000000000004</v>
      </c>
      <c r="E9" s="9"/>
      <c r="F9" s="89">
        <f t="shared" si="2"/>
        <v>0.49079754601226994</v>
      </c>
      <c r="G9" s="9"/>
      <c r="H9" s="9"/>
    </row>
    <row r="10" spans="1:14" x14ac:dyDescent="0.2">
      <c r="A10" s="8">
        <v>7</v>
      </c>
      <c r="B10" s="8">
        <v>3.13</v>
      </c>
      <c r="C10" s="9">
        <f t="shared" si="0"/>
        <v>10.129999999999999</v>
      </c>
      <c r="D10" s="9">
        <f t="shared" si="1"/>
        <v>3.87</v>
      </c>
      <c r="E10" s="9"/>
      <c r="F10" s="89">
        <f t="shared" si="2"/>
        <v>2.2364217252396168</v>
      </c>
      <c r="G10" s="9"/>
      <c r="H10" s="9"/>
    </row>
    <row r="11" spans="1:14" x14ac:dyDescent="0.2">
      <c r="A11" s="8">
        <v>4</v>
      </c>
      <c r="B11" s="8">
        <v>7.06</v>
      </c>
      <c r="C11" s="9">
        <f t="shared" si="0"/>
        <v>11.059999999999999</v>
      </c>
      <c r="D11" s="9">
        <f t="shared" si="1"/>
        <v>-3.0599999999999996</v>
      </c>
      <c r="E11" s="9"/>
      <c r="F11" s="89">
        <f t="shared" si="2"/>
        <v>0.56657223796033995</v>
      </c>
      <c r="G11" s="9"/>
      <c r="H11" s="9"/>
    </row>
    <row r="12" spans="1:14" x14ac:dyDescent="0.2">
      <c r="A12" s="8">
        <v>5</v>
      </c>
      <c r="B12" s="8">
        <v>3.51</v>
      </c>
      <c r="C12" s="9">
        <f t="shared" si="0"/>
        <v>8.51</v>
      </c>
      <c r="D12" s="9">
        <f t="shared" si="1"/>
        <v>1.4900000000000002</v>
      </c>
      <c r="E12" s="9"/>
      <c r="F12" s="89">
        <f t="shared" si="2"/>
        <v>1.4245014245014247</v>
      </c>
      <c r="G12" s="9"/>
      <c r="H12" s="9"/>
    </row>
    <row r="13" spans="1:14" x14ac:dyDescent="0.2">
      <c r="A13" s="8">
        <v>14</v>
      </c>
      <c r="B13" s="8">
        <v>3.65</v>
      </c>
      <c r="C13" s="9">
        <f t="shared" si="0"/>
        <v>17.649999999999999</v>
      </c>
      <c r="D13" s="9">
        <f t="shared" si="1"/>
        <v>10.35</v>
      </c>
      <c r="E13" s="9"/>
      <c r="F13" s="89">
        <f t="shared" si="2"/>
        <v>3.8356164383561646</v>
      </c>
      <c r="G13" s="9"/>
      <c r="H13" s="9"/>
    </row>
    <row r="14" spans="1:14" x14ac:dyDescent="0.2">
      <c r="A14" s="8">
        <v>16</v>
      </c>
      <c r="B14" s="8">
        <v>9.0299999999999994</v>
      </c>
      <c r="C14" s="9">
        <f t="shared" si="0"/>
        <v>25.03</v>
      </c>
      <c r="D14" s="9">
        <f t="shared" si="1"/>
        <v>6.9700000000000006</v>
      </c>
      <c r="E14" s="9"/>
      <c r="F14" s="89">
        <f t="shared" si="2"/>
        <v>1.7718715393133999</v>
      </c>
      <c r="G14" s="9"/>
      <c r="H14" s="9"/>
    </row>
    <row r="15" spans="1:14" x14ac:dyDescent="0.2">
      <c r="A15" s="8">
        <v>18</v>
      </c>
      <c r="B15" s="8">
        <v>3.1</v>
      </c>
      <c r="C15" s="9">
        <f t="shared" si="0"/>
        <v>21.1</v>
      </c>
      <c r="D15" s="9">
        <f t="shared" si="1"/>
        <v>14.9</v>
      </c>
      <c r="E15" s="9"/>
      <c r="F15" s="89">
        <f t="shared" si="2"/>
        <v>5.806451612903226</v>
      </c>
      <c r="G15" s="9"/>
      <c r="H15" s="9"/>
    </row>
    <row r="16" spans="1:14" x14ac:dyDescent="0.2">
      <c r="A16" s="8">
        <v>18</v>
      </c>
      <c r="B16" s="8">
        <v>8.27</v>
      </c>
      <c r="C16" s="9">
        <f t="shared" si="0"/>
        <v>26.27</v>
      </c>
      <c r="D16" s="9">
        <f t="shared" si="1"/>
        <v>9.73</v>
      </c>
      <c r="E16" s="9"/>
      <c r="F16" s="89">
        <f t="shared" si="2"/>
        <v>2.1765417170495769</v>
      </c>
      <c r="G16" s="9"/>
      <c r="H16" s="9"/>
    </row>
    <row r="17" spans="1:8" x14ac:dyDescent="0.2">
      <c r="A17" s="8">
        <v>3</v>
      </c>
      <c r="B17" s="8">
        <v>0.52</v>
      </c>
      <c r="C17" s="9">
        <f t="shared" si="0"/>
        <v>3.52</v>
      </c>
      <c r="D17" s="9">
        <f t="shared" si="1"/>
        <v>2.48</v>
      </c>
      <c r="E17" s="9"/>
      <c r="F17" s="89">
        <f t="shared" si="2"/>
        <v>5.7692307692307692</v>
      </c>
      <c r="G17" s="9"/>
      <c r="H17" s="9"/>
    </row>
    <row r="18" spans="1:8" x14ac:dyDescent="0.2">
      <c r="A18" s="8">
        <v>19</v>
      </c>
      <c r="B18" s="8">
        <v>3.76</v>
      </c>
      <c r="C18" s="9">
        <f t="shared" si="0"/>
        <v>22.759999999999998</v>
      </c>
      <c r="D18" s="9">
        <f t="shared" si="1"/>
        <v>15.24</v>
      </c>
      <c r="E18" s="9"/>
      <c r="F18" s="89">
        <f t="shared" si="2"/>
        <v>5.0531914893617023</v>
      </c>
      <c r="G18" s="9"/>
      <c r="H18" s="9"/>
    </row>
    <row r="19" spans="1:8" x14ac:dyDescent="0.2">
      <c r="A19" s="8">
        <v>9</v>
      </c>
      <c r="B19" s="8">
        <v>1.51</v>
      </c>
      <c r="C19" s="9">
        <f t="shared" si="0"/>
        <v>10.51</v>
      </c>
      <c r="D19" s="9">
        <f t="shared" si="1"/>
        <v>7.49</v>
      </c>
      <c r="E19" s="9"/>
      <c r="F19" s="89">
        <f t="shared" si="2"/>
        <v>5.9602649006622519</v>
      </c>
      <c r="G19" s="9"/>
      <c r="H19" s="9"/>
    </row>
    <row r="20" spans="1:8" x14ac:dyDescent="0.2">
      <c r="A20" s="8">
        <v>8</v>
      </c>
      <c r="B20" s="8">
        <v>6.33</v>
      </c>
      <c r="C20" s="9">
        <f t="shared" si="0"/>
        <v>14.33</v>
      </c>
      <c r="D20" s="9">
        <f t="shared" si="1"/>
        <v>1.67</v>
      </c>
      <c r="E20" s="9"/>
      <c r="F20" s="89">
        <f t="shared" si="2"/>
        <v>1.2638230647709321</v>
      </c>
      <c r="G20" s="9"/>
      <c r="H20" s="9"/>
    </row>
    <row r="21" spans="1:8" x14ac:dyDescent="0.2">
      <c r="A21" s="8">
        <v>19</v>
      </c>
      <c r="B21" s="8">
        <v>2.08</v>
      </c>
      <c r="C21" s="9">
        <f t="shared" si="0"/>
        <v>21.08</v>
      </c>
      <c r="D21" s="9">
        <f t="shared" si="1"/>
        <v>16.920000000000002</v>
      </c>
      <c r="E21" s="9"/>
      <c r="F21" s="89">
        <f t="shared" si="2"/>
        <v>9.134615384615385</v>
      </c>
      <c r="G21" s="9"/>
      <c r="H21" s="9"/>
    </row>
    <row r="22" spans="1:8" x14ac:dyDescent="0.2">
      <c r="A22" s="8">
        <v>5</v>
      </c>
      <c r="B22" s="8">
        <v>4.76</v>
      </c>
      <c r="C22" s="9">
        <f t="shared" si="0"/>
        <v>9.76</v>
      </c>
      <c r="D22" s="9">
        <f t="shared" si="1"/>
        <v>0.24000000000000021</v>
      </c>
      <c r="E22" s="9"/>
      <c r="F22" s="89">
        <f t="shared" si="2"/>
        <v>1.0504201680672269</v>
      </c>
      <c r="G22" s="9"/>
      <c r="H22" s="9"/>
    </row>
    <row r="23" spans="1:8" x14ac:dyDescent="0.2">
      <c r="A23" s="8">
        <v>7</v>
      </c>
      <c r="B23" s="8">
        <v>1.42</v>
      </c>
      <c r="C23" s="9">
        <f t="shared" si="0"/>
        <v>8.42</v>
      </c>
      <c r="D23" s="9">
        <f t="shared" si="1"/>
        <v>5.58</v>
      </c>
      <c r="E23" s="9"/>
      <c r="F23" s="89">
        <f t="shared" si="2"/>
        <v>4.9295774647887329</v>
      </c>
      <c r="G23" s="9"/>
      <c r="H23" s="9"/>
    </row>
    <row r="24" spans="1:8" x14ac:dyDescent="0.2">
      <c r="A24" s="8">
        <v>2</v>
      </c>
      <c r="B24" s="8">
        <v>4</v>
      </c>
      <c r="C24" s="9">
        <f t="shared" si="0"/>
        <v>6</v>
      </c>
      <c r="D24" s="9">
        <f t="shared" si="1"/>
        <v>-2</v>
      </c>
      <c r="E24" s="9"/>
      <c r="F24" s="89">
        <f t="shared" si="2"/>
        <v>0.5</v>
      </c>
      <c r="G24" s="9"/>
      <c r="H24" s="9"/>
    </row>
    <row r="25" spans="1:8" x14ac:dyDescent="0.2">
      <c r="A25" s="8">
        <v>5</v>
      </c>
      <c r="B25" s="8">
        <v>8.2100000000000009</v>
      </c>
      <c r="C25" s="9">
        <f t="shared" si="0"/>
        <v>13.21</v>
      </c>
      <c r="D25" s="9">
        <f t="shared" si="1"/>
        <v>-3.2100000000000009</v>
      </c>
      <c r="E25" s="9"/>
      <c r="F25" s="89">
        <f t="shared" si="2"/>
        <v>0.60901339829476242</v>
      </c>
      <c r="G25" s="9"/>
      <c r="H25" s="9"/>
    </row>
    <row r="26" spans="1:8" x14ac:dyDescent="0.2">
      <c r="A26" s="8">
        <v>8</v>
      </c>
      <c r="B26" s="8">
        <v>2.31</v>
      </c>
      <c r="C26" s="9">
        <f t="shared" si="0"/>
        <v>10.31</v>
      </c>
      <c r="D26" s="9">
        <f t="shared" si="1"/>
        <v>5.6899999999999995</v>
      </c>
      <c r="E26" s="9"/>
      <c r="F26" s="89">
        <f t="shared" si="2"/>
        <v>3.4632034632034632</v>
      </c>
      <c r="G26" s="9"/>
      <c r="H26" s="9"/>
    </row>
    <row r="27" spans="1:8" x14ac:dyDescent="0.2">
      <c r="A27" s="8">
        <v>17</v>
      </c>
      <c r="B27" s="8">
        <v>3.22</v>
      </c>
      <c r="C27" s="9">
        <f t="shared" si="0"/>
        <v>20.22</v>
      </c>
      <c r="D27" s="9">
        <f t="shared" si="1"/>
        <v>13.78</v>
      </c>
      <c r="E27" s="9"/>
      <c r="F27" s="89">
        <f t="shared" si="2"/>
        <v>5.2795031055900621</v>
      </c>
      <c r="G27" s="9"/>
      <c r="H27" s="9"/>
    </row>
    <row r="28" spans="1:8" x14ac:dyDescent="0.2">
      <c r="A28" s="8">
        <v>1</v>
      </c>
      <c r="B28" s="8">
        <v>2.0499999999999998</v>
      </c>
      <c r="C28" s="9">
        <f t="shared" si="0"/>
        <v>3.05</v>
      </c>
      <c r="D28" s="9">
        <f t="shared" si="1"/>
        <v>-1.0499999999999998</v>
      </c>
      <c r="E28" s="9"/>
      <c r="F28" s="89">
        <f t="shared" si="2"/>
        <v>0.48780487804878053</v>
      </c>
      <c r="G28" s="9"/>
      <c r="H28" s="9"/>
    </row>
    <row r="29" spans="1:8" x14ac:dyDescent="0.2">
      <c r="A29" s="8">
        <v>10</v>
      </c>
      <c r="B29" s="8">
        <v>6.24</v>
      </c>
      <c r="C29" s="9">
        <f t="shared" si="0"/>
        <v>16.240000000000002</v>
      </c>
      <c r="D29" s="9">
        <f t="shared" si="1"/>
        <v>3.76</v>
      </c>
      <c r="E29" s="9"/>
      <c r="F29" s="89">
        <f t="shared" si="2"/>
        <v>1.6025641025641024</v>
      </c>
      <c r="G29" s="9"/>
      <c r="H29" s="9"/>
    </row>
    <row r="30" spans="1:8" x14ac:dyDescent="0.2">
      <c r="A30" s="8">
        <v>7</v>
      </c>
      <c r="B30" s="8">
        <v>5.54</v>
      </c>
      <c r="C30" s="9">
        <f t="shared" si="0"/>
        <v>12.54</v>
      </c>
      <c r="D30" s="9">
        <f t="shared" si="1"/>
        <v>1.46</v>
      </c>
      <c r="E30" s="9"/>
      <c r="F30" s="89">
        <f t="shared" si="2"/>
        <v>1.2635379061371841</v>
      </c>
      <c r="G30" s="9"/>
      <c r="H30" s="9"/>
    </row>
    <row r="31" spans="1:8" x14ac:dyDescent="0.2">
      <c r="A31" s="8">
        <v>9</v>
      </c>
      <c r="B31" s="8">
        <v>9.52</v>
      </c>
      <c r="C31" s="9">
        <f t="shared" si="0"/>
        <v>18.52</v>
      </c>
      <c r="D31" s="9">
        <f t="shared" si="1"/>
        <v>-0.51999999999999957</v>
      </c>
      <c r="E31" s="9"/>
      <c r="F31" s="89">
        <f t="shared" si="2"/>
        <v>0.94537815126050428</v>
      </c>
      <c r="G31" s="9"/>
      <c r="H31" s="9"/>
    </row>
    <row r="35" spans="1:14" ht="19.5" x14ac:dyDescent="0.3">
      <c r="A35" s="80" t="s">
        <v>233</v>
      </c>
      <c r="B35" s="80"/>
      <c r="C35" s="80"/>
      <c r="D35" s="80"/>
      <c r="E35" s="80"/>
      <c r="F35" s="80"/>
      <c r="G35" s="80"/>
      <c r="H35" s="80"/>
      <c r="I35" s="80"/>
      <c r="J35" s="80"/>
      <c r="K35" s="80"/>
      <c r="L35" s="80"/>
      <c r="M35" s="80"/>
      <c r="N35" s="80"/>
    </row>
  </sheetData>
  <mergeCells count="1">
    <mergeCell ref="A35:N35"/>
  </mergeCells>
  <conditionalFormatting sqref="G2:H31">
    <cfRule type="expression" dxfId="3" priority="2">
      <formula>"formulatext(vingr1_1!g2:h31)=formulatext(g2:h31)"</formula>
    </cfRule>
  </conditionalFormatting>
  <conditionalFormatting sqref="I2:N2">
    <cfRule type="expression" dxfId="2" priority="1">
      <formula>"formulatext(vingr1_1!i2:n2)=formulatext(i2:n2)"</formula>
    </cfRule>
  </conditionalFormatting>
  <pageMargins left="0.75" right="0.75" top="1" bottom="1" header="0.5" footer="0.5"/>
  <pageSetup paperSize="9" orientation="portrait" horizontalDpi="0" verticalDpi="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5" id="{9AE29EC4-B7EC-4584-AE9A-9547BECB3C14}">
            <xm:f>_xlfn.FORMULATEXT(C2)=_xlfn.FORMULATEXT(vingr1_1!C2)</xm:f>
            <x14:dxf>
              <font>
                <color theme="1"/>
              </font>
              <fill>
                <patternFill>
                  <bgColor rgb="FF88E63A"/>
                </patternFill>
              </fill>
            </x14:dxf>
          </x14:cfRule>
          <xm:sqref>C2:FC31</xm:sqref>
        </x14:conditionalFormatting>
        <x14:conditionalFormatting xmlns:xm="http://schemas.microsoft.com/office/excel/2006/main">
          <x14:cfRule type="expression" priority="3" id="{8F11091D-9E49-4065-A685-A6477494BCBD}">
            <xm:f>_xlfn.FORMULATEXT(E2)=_xlfn.FORMULATEXT(vingr1_1!P2)</xm:f>
            <x14:dxf>
              <fill>
                <patternFill>
                  <bgColor rgb="FF92D050"/>
                </patternFill>
              </fill>
            </x14:dxf>
          </x14:cfRule>
          <xm:sqref>E2:E31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222A-846E-4B2A-B1BC-5398BA95F0B2}">
  <dimension ref="A1:V16"/>
  <sheetViews>
    <sheetView workbookViewId="0"/>
  </sheetViews>
  <sheetFormatPr defaultColWidth="8.85546875" defaultRowHeight="12.75" x14ac:dyDescent="0.2"/>
  <cols>
    <col min="1" max="1" width="21.28515625" style="10" customWidth="1"/>
    <col min="2" max="2" width="18.7109375" style="10" customWidth="1"/>
    <col min="3" max="3" width="21.42578125" style="10" customWidth="1"/>
    <col min="4" max="4" width="17.7109375" style="10" customWidth="1"/>
    <col min="5" max="5" width="12.140625" style="10" customWidth="1"/>
    <col min="6" max="6" width="14.28515625" style="10" customWidth="1"/>
    <col min="7" max="7" width="20" style="10" customWidth="1"/>
    <col min="8" max="8" width="16" style="10" customWidth="1"/>
    <col min="9" max="16384" width="8.85546875" style="10"/>
  </cols>
  <sheetData>
    <row r="1" spans="1:22" s="68" customFormat="1" ht="36" customHeight="1" thickBot="1" x14ac:dyDescent="0.3">
      <c r="A1" s="67" t="s">
        <v>241</v>
      </c>
      <c r="B1" s="67"/>
      <c r="C1" s="67"/>
      <c r="D1" s="67"/>
      <c r="E1" s="67"/>
      <c r="F1" s="67"/>
      <c r="G1" s="67"/>
      <c r="H1" s="67"/>
      <c r="K1" s="81"/>
      <c r="L1" s="81"/>
      <c r="M1" s="81"/>
      <c r="N1" s="81"/>
      <c r="O1" s="81"/>
      <c r="P1" s="81"/>
      <c r="Q1" s="81"/>
      <c r="R1" s="81"/>
      <c r="S1" s="81"/>
      <c r="T1" s="81"/>
      <c r="U1" s="81"/>
      <c r="V1" s="81"/>
    </row>
    <row r="2" spans="1:22" ht="15.75" thickTop="1" x14ac:dyDescent="0.25">
      <c r="A2"/>
      <c r="B2"/>
      <c r="C2"/>
      <c r="D2"/>
      <c r="E2"/>
      <c r="F2"/>
      <c r="G2"/>
      <c r="H2"/>
    </row>
    <row r="3" spans="1:22" ht="15" x14ac:dyDescent="0.25">
      <c r="A3"/>
      <c r="B3"/>
      <c r="C3"/>
      <c r="D3"/>
      <c r="E3"/>
      <c r="F3"/>
      <c r="G3"/>
      <c r="H3"/>
    </row>
    <row r="4" spans="1:22" ht="15" x14ac:dyDescent="0.25">
      <c r="A4"/>
      <c r="B4"/>
      <c r="C4"/>
      <c r="D4"/>
      <c r="E4"/>
      <c r="F4"/>
      <c r="G4"/>
      <c r="H4"/>
    </row>
    <row r="5" spans="1:22" ht="15" x14ac:dyDescent="0.25">
      <c r="A5"/>
      <c r="B5"/>
      <c r="C5"/>
      <c r="D5"/>
      <c r="E5"/>
      <c r="F5"/>
      <c r="G5"/>
      <c r="H5"/>
    </row>
    <row r="6" spans="1:22" ht="15" x14ac:dyDescent="0.25">
      <c r="A6"/>
      <c r="B6"/>
      <c r="C6"/>
      <c r="D6"/>
      <c r="E6"/>
      <c r="F6"/>
      <c r="G6"/>
      <c r="H6"/>
    </row>
    <row r="7" spans="1:22" ht="15" x14ac:dyDescent="0.25">
      <c r="A7"/>
      <c r="B7"/>
      <c r="C7"/>
      <c r="D7"/>
      <c r="E7"/>
      <c r="F7"/>
      <c r="G7"/>
      <c r="H7"/>
    </row>
    <row r="8" spans="1:22" ht="15" x14ac:dyDescent="0.25">
      <c r="A8"/>
      <c r="B8"/>
      <c r="C8"/>
      <c r="D8"/>
      <c r="E8"/>
      <c r="F8"/>
      <c r="G8"/>
      <c r="H8"/>
    </row>
    <row r="9" spans="1:22" ht="15" x14ac:dyDescent="0.25">
      <c r="A9"/>
      <c r="B9"/>
      <c r="C9"/>
      <c r="D9"/>
      <c r="E9"/>
      <c r="F9"/>
      <c r="G9"/>
      <c r="H9"/>
    </row>
    <row r="10" spans="1:22" ht="15" x14ac:dyDescent="0.25">
      <c r="B10" s="69"/>
      <c r="C10" s="70"/>
      <c r="D10" s="70"/>
      <c r="G10" s="71"/>
      <c r="H10" s="72"/>
    </row>
    <row r="11" spans="1:22" ht="15" x14ac:dyDescent="0.25">
      <c r="B11" s="69"/>
      <c r="C11" s="70"/>
      <c r="D11" s="70"/>
      <c r="G11" s="71"/>
      <c r="H11" s="72"/>
    </row>
    <row r="12" spans="1:22" ht="15" x14ac:dyDescent="0.25">
      <c r="B12" s="69"/>
      <c r="C12" s="70"/>
      <c r="D12" s="70"/>
      <c r="G12" s="71"/>
      <c r="H12" s="72"/>
    </row>
    <row r="13" spans="1:22" ht="15" x14ac:dyDescent="0.25">
      <c r="B13" s="69"/>
      <c r="C13" s="70"/>
      <c r="D13" s="70"/>
      <c r="G13" s="71"/>
      <c r="H13" s="72"/>
    </row>
    <row r="14" spans="1:22" ht="15" x14ac:dyDescent="0.25">
      <c r="B14" s="69"/>
      <c r="C14" s="70"/>
      <c r="D14" s="70"/>
      <c r="G14" s="71"/>
      <c r="H14" s="72"/>
    </row>
    <row r="16" spans="1:22" x14ac:dyDescent="0.2">
      <c r="F16" s="11"/>
      <c r="I16" s="73"/>
    </row>
  </sheetData>
  <mergeCells count="1">
    <mergeCell ref="K1:V1"/>
  </mergeCells>
  <pageMargins left="0.75" right="0.75" top="1" bottom="1" header="0.5" footer="0.5"/>
  <pageSetup paperSize="9" orientation="portrait" horizontalDpi="0" verticalDpi="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2BFCC75576EFA42B73919885650C4F5" ma:contentTypeVersion="9" ma:contentTypeDescription="Create a new document." ma:contentTypeScope="" ma:versionID="d46ea0c994ae466bb2febee627c2d4ab">
  <xsd:schema xmlns:xsd="http://www.w3.org/2001/XMLSchema" xmlns:xs="http://www.w3.org/2001/XMLSchema" xmlns:p="http://schemas.microsoft.com/office/2006/metadata/properties" xmlns:ns2="5b740472-bfc1-43b7-972b-4f590840dc97" xmlns:ns3="6b45cbd3-b529-49f9-89db-ff326b7102a5" targetNamespace="http://schemas.microsoft.com/office/2006/metadata/properties" ma:root="true" ma:fieldsID="e6821347a31e09cf68dd72c3fdd30321" ns2:_="" ns3:_="">
    <xsd:import namespace="5b740472-bfc1-43b7-972b-4f590840dc97"/>
    <xsd:import namespace="6b45cbd3-b529-49f9-89db-ff326b7102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740472-bfc1-43b7-972b-4f590840dc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0e4bce-8403-4acc-a933-adecabc6167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45cbd3-b529-49f9-89db-ff326b7102a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2fb8216-8d52-43c8-a082-0ed727288fad}" ma:internalName="TaxCatchAll" ma:showField="CatchAllData" ma:web="6b45cbd3-b529-49f9-89db-ff326b7102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740472-bfc1-43b7-972b-4f590840dc97">
      <Terms xmlns="http://schemas.microsoft.com/office/infopath/2007/PartnerControls"/>
    </lcf76f155ced4ddcb4097134ff3c332f>
    <TaxCatchAll xmlns="6b45cbd3-b529-49f9-89db-ff326b7102a5" xsi:nil="true"/>
  </documentManagement>
</p:properties>
</file>

<file path=customXml/itemProps1.xml><?xml version="1.0" encoding="utf-8"?>
<ds:datastoreItem xmlns:ds="http://schemas.openxmlformats.org/officeDocument/2006/customXml" ds:itemID="{1529831F-0510-41C8-BBF1-D73D3757315E}">
  <ds:schemaRefs>
    <ds:schemaRef ds:uri="http://schemas.microsoft.com/sharepoint/v3/contenttype/forms"/>
  </ds:schemaRefs>
</ds:datastoreItem>
</file>

<file path=customXml/itemProps2.xml><?xml version="1.0" encoding="utf-8"?>
<ds:datastoreItem xmlns:ds="http://schemas.openxmlformats.org/officeDocument/2006/customXml" ds:itemID="{2186BB80-7097-47E7-8D63-DE96D7D2A5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740472-bfc1-43b7-972b-4f590840dc97"/>
    <ds:schemaRef ds:uri="6b45cbd3-b529-49f9-89db-ff326b710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F537E1-4AD0-4A84-83EE-4255E54E8637}">
  <ds:schemaRefs>
    <ds:schemaRef ds:uri="http://schemas.microsoft.com/office/2006/metadata/properties"/>
    <ds:schemaRef ds:uri="http://schemas.microsoft.com/office/infopath/2007/PartnerControls"/>
    <ds:schemaRef ds:uri="5b740472-bfc1-43b7-972b-4f590840dc97"/>
    <ds:schemaRef ds:uri="6b45cbd3-b529-49f9-89db-ff326b71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vingr1_1</vt:lpstr>
      <vt:lpstr>Rīki</vt:lpstr>
      <vt:lpstr>Aizpildīšana</vt:lpstr>
      <vt:lpstr>Formatēšana</vt:lpstr>
      <vt:lpstr>Kopēšana</vt:lpstr>
      <vt:lpstr>Aprēķini</vt:lpstr>
      <vt:lpstr>Funkcijas</vt:lpstr>
      <vt:lpstr>Vingrinājumi</vt:lpstr>
      <vt:lpstr>Fizika</vt:lpstr>
    </vt:vector>
  </TitlesOfParts>
  <Manager/>
  <Company>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Aija Lūse</dc:creator>
  <cp:keywords/>
  <dc:description/>
  <cp:lastModifiedBy>Marta Sniega</cp:lastModifiedBy>
  <cp:revision/>
  <dcterms:created xsi:type="dcterms:W3CDTF">2019-06-20T08:21:44Z</dcterms:created>
  <dcterms:modified xsi:type="dcterms:W3CDTF">2024-11-29T11:05:49Z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0x010100E2BFCC75576EFA42B73919885650C4F5</vt:lpwstr>
  </property>
</Properties>
</file>