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ilnoor/Mac/Sohail_Papers/2023_PLoS/working_on_third_submission/data_uploaded/"/>
    </mc:Choice>
  </mc:AlternateContent>
  <xr:revisionPtr revIDLastSave="0" documentId="13_ncr:1_{16426772-13A8-2344-9E53-5439FD339A80}" xr6:coauthVersionLast="47" xr6:coauthVersionMax="47" xr10:uidLastSave="{00000000-0000-0000-0000-000000000000}"/>
  <bookViews>
    <workbookView xWindow="0" yWindow="460" windowWidth="28800" windowHeight="17540" activeTab="2" xr2:uid="{8DE2BEFA-5518-944C-B127-DBD8C79AB610}"/>
  </bookViews>
  <sheets>
    <sheet name="Lead in STN (Amplitude)" sheetId="9" r:id="rId1"/>
    <sheet name="Lead in STN (Absolute Error)" sheetId="5" r:id="rId2"/>
    <sheet name="Lead Translated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0" l="1"/>
  <c r="F11" i="10"/>
  <c r="E11" i="10"/>
  <c r="D11" i="10"/>
  <c r="C11" i="10"/>
  <c r="D6" i="10"/>
  <c r="E6" i="10"/>
  <c r="F6" i="10"/>
  <c r="G6" i="10"/>
  <c r="C6" i="10"/>
  <c r="F5" i="10"/>
  <c r="D9" i="10"/>
  <c r="E9" i="10"/>
  <c r="F9" i="10"/>
  <c r="G9" i="10"/>
  <c r="C9" i="10"/>
  <c r="C10" i="10" s="1"/>
  <c r="D4" i="10"/>
  <c r="D5" i="10" s="1"/>
  <c r="E4" i="10"/>
  <c r="E5" i="10" s="1"/>
  <c r="F4" i="10"/>
  <c r="G4" i="10"/>
  <c r="G5" i="10" s="1"/>
  <c r="C4" i="10"/>
  <c r="C5" i="10" s="1"/>
  <c r="C20" i="9"/>
  <c r="C19" i="9"/>
  <c r="E20" i="9"/>
  <c r="F20" i="9"/>
  <c r="G20" i="9"/>
  <c r="E19" i="9"/>
  <c r="F19" i="9"/>
  <c r="G19" i="9"/>
  <c r="D19" i="9"/>
  <c r="D20" i="9"/>
  <c r="D15" i="9"/>
  <c r="E15" i="9"/>
  <c r="F15" i="9"/>
  <c r="G15" i="9"/>
  <c r="C15" i="9"/>
  <c r="D11" i="9"/>
  <c r="E11" i="9"/>
  <c r="F11" i="9"/>
  <c r="G11" i="9"/>
  <c r="C11" i="9"/>
  <c r="D7" i="9"/>
  <c r="E7" i="9"/>
  <c r="F7" i="9"/>
  <c r="G7" i="9"/>
  <c r="C7" i="9"/>
  <c r="D3" i="9"/>
  <c r="E3" i="9"/>
  <c r="F3" i="9"/>
  <c r="G3" i="9"/>
  <c r="C3" i="9"/>
  <c r="E10" i="10" l="1"/>
  <c r="G10" i="10"/>
  <c r="D10" i="10"/>
  <c r="F10" i="10"/>
  <c r="E8" i="5"/>
  <c r="D8" i="5"/>
  <c r="F9" i="5"/>
  <c r="C8" i="5"/>
  <c r="C9" i="5"/>
  <c r="F8" i="5" l="1"/>
  <c r="D9" i="5"/>
  <c r="E9" i="5"/>
</calcChain>
</file>

<file path=xl/sharedStrings.xml><?xml version="1.0" encoding="utf-8"?>
<sst xmlns="http://schemas.openxmlformats.org/spreadsheetml/2006/main" count="45" uniqueCount="17">
  <si>
    <t>% error</t>
  </si>
  <si>
    <t>mida12 anisotropic</t>
  </si>
  <si>
    <t>Mean</t>
  </si>
  <si>
    <t>Std</t>
  </si>
  <si>
    <t>del 0.2</t>
  </si>
  <si>
    <t>del 0.4</t>
  </si>
  <si>
    <t>del 0.6</t>
  </si>
  <si>
    <t>del 0.8</t>
  </si>
  <si>
    <t>P2P amp</t>
  </si>
  <si>
    <t>mida12 isotropic</t>
  </si>
  <si>
    <t>mida4</t>
  </si>
  <si>
    <t>mida2</t>
  </si>
  <si>
    <t>mida1</t>
  </si>
  <si>
    <t>normalized</t>
  </si>
  <si>
    <t>Lead in STN del 0.4</t>
  </si>
  <si>
    <t>Lead in IC del 0.4</t>
  </si>
  <si>
    <t>% 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</si>
</sst>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 applyFill="1"/>
    <xf numFmtId="0" fontId="0" fillId="0" borderId="0" xfId="0" applyFill="1"/>
    <xf numFmtId="0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'Lead in STN (Amplitude)'!$C$20:$G$20</c:f>
                <c:numCache>
                  <c:formatCode>General</c:formatCode>
                  <c:ptCount val="5"/>
                  <c:pt idx="0">
                    <c:v>14.540587937906773</c:v>
                  </c:pt>
                  <c:pt idx="1">
                    <c:v>15.080374892002286</c:v>
                  </c:pt>
                  <c:pt idx="2">
                    <c:v>15.089851701806101</c:v>
                  </c:pt>
                  <c:pt idx="3">
                    <c:v>9.3182006104540811</c:v>
                  </c:pt>
                  <c:pt idx="4">
                    <c:v>17.282741469141012</c:v>
                  </c:pt>
                </c:numCache>
              </c:numRef>
            </c:plus>
            <c:minus>
              <c:numRef>
                <c:f>'Lead in STN (Amplitude)'!$C$20:$G$20</c:f>
                <c:numCache>
                  <c:formatCode>General</c:formatCode>
                  <c:ptCount val="5"/>
                  <c:pt idx="0">
                    <c:v>14.540587937906773</c:v>
                  </c:pt>
                  <c:pt idx="1">
                    <c:v>15.080374892002286</c:v>
                  </c:pt>
                  <c:pt idx="2">
                    <c:v>15.089851701806101</c:v>
                  </c:pt>
                  <c:pt idx="3">
                    <c:v>9.3182006104540811</c:v>
                  </c:pt>
                  <c:pt idx="4">
                    <c:v>17.282741469141012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'Lead in STN (Amplitude)'!$C$1:$G$1</c:f>
              <c:strCache>
                <c:ptCount val="5"/>
                <c:pt idx="0">
                  <c:v>mida12 anisotropic</c:v>
                </c:pt>
                <c:pt idx="1">
                  <c:v>mida12 isotropic</c:v>
                </c:pt>
                <c:pt idx="2">
                  <c:v>mida4</c:v>
                </c:pt>
                <c:pt idx="3">
                  <c:v>mida2</c:v>
                </c:pt>
                <c:pt idx="4">
                  <c:v>mida1</c:v>
                </c:pt>
              </c:strCache>
            </c:strRef>
          </c:cat>
          <c:val>
            <c:numRef>
              <c:f>'Lead in STN (Amplitude)'!$C$19:$G$19</c:f>
              <c:numCache>
                <c:formatCode>0.00</c:formatCode>
                <c:ptCount val="5"/>
                <c:pt idx="0">
                  <c:v>52.2712</c:v>
                </c:pt>
                <c:pt idx="1">
                  <c:v>46.525349999999996</c:v>
                </c:pt>
                <c:pt idx="2">
                  <c:v>46.579524999999997</c:v>
                </c:pt>
                <c:pt idx="3">
                  <c:v>24.603749999999998</c:v>
                </c:pt>
                <c:pt idx="4">
                  <c:v>45.563575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C-5B4A-B2C6-A758438CB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387888"/>
        <c:axId val="94498032"/>
      </c:barChart>
      <c:catAx>
        <c:axId val="9238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98032"/>
        <c:crosses val="autoZero"/>
        <c:auto val="1"/>
        <c:lblAlgn val="ctr"/>
        <c:lblOffset val="100"/>
        <c:noMultiLvlLbl val="0"/>
      </c:catAx>
      <c:valAx>
        <c:axId val="94498032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Peak to Peak Amplitude (μV)</a:t>
                </a:r>
              </a:p>
            </c:rich>
          </c:tx>
          <c:layout>
            <c:manualLayout>
              <c:xMode val="edge"/>
              <c:yMode val="edge"/>
              <c:x val="5.2205539967813278E-3"/>
              <c:y val="0.18652771680315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78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'Lead in STN (Absolute Error)'!$B$9:$F$9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4.0030217029815516</c:v>
                  </c:pt>
                  <c:pt idx="2">
                    <c:v>4.0020368095581702</c:v>
                  </c:pt>
                  <c:pt idx="3">
                    <c:v>5.188395623071691</c:v>
                  </c:pt>
                  <c:pt idx="4">
                    <c:v>9.6750230479915249</c:v>
                  </c:pt>
                </c:numCache>
              </c:numRef>
            </c:plus>
            <c:minus>
              <c:numRef>
                <c:f>'Lead in STN (Absolute Error)'!$B$9:$F$9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4.0030217029815516</c:v>
                  </c:pt>
                  <c:pt idx="2">
                    <c:v>4.0020368095581702</c:v>
                  </c:pt>
                  <c:pt idx="3">
                    <c:v>5.188395623071691</c:v>
                  </c:pt>
                  <c:pt idx="4">
                    <c:v>9.6750230479915249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'Lead in STN (Absolute Error)'!$B$1:$F$1</c:f>
              <c:strCache>
                <c:ptCount val="5"/>
                <c:pt idx="0">
                  <c:v>mida12 anisotropic</c:v>
                </c:pt>
                <c:pt idx="1">
                  <c:v>mida12 isotropic</c:v>
                </c:pt>
                <c:pt idx="2">
                  <c:v>mida4</c:v>
                </c:pt>
                <c:pt idx="3">
                  <c:v>mida2</c:v>
                </c:pt>
                <c:pt idx="4">
                  <c:v>mida1</c:v>
                </c:pt>
              </c:strCache>
            </c:strRef>
          </c:cat>
          <c:val>
            <c:numRef>
              <c:f>'Lead in STN (Absolute Error)'!$B$8:$F$8</c:f>
              <c:numCache>
                <c:formatCode>0.00</c:formatCode>
                <c:ptCount val="5"/>
                <c:pt idx="0">
                  <c:v>0</c:v>
                </c:pt>
                <c:pt idx="1">
                  <c:v>11.801021821901264</c:v>
                </c:pt>
                <c:pt idx="2">
                  <c:v>11.695985151882937</c:v>
                </c:pt>
                <c:pt idx="3">
                  <c:v>53.901558057888714</c:v>
                </c:pt>
                <c:pt idx="4">
                  <c:v>14.641925593679659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A-1D4E-9F3B-9BE7D3886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49888"/>
        <c:axId val="80051536"/>
      </c:barChart>
      <c:catAx>
        <c:axId val="800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51536"/>
        <c:crosses val="autoZero"/>
        <c:auto val="1"/>
        <c:lblAlgn val="ctr"/>
        <c:lblOffset val="100"/>
        <c:noMultiLvlLbl val="0"/>
      </c:catAx>
      <c:valAx>
        <c:axId val="80051536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% Error in peak to peak amplitude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11911691183715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98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LFP between C1 and C3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Inside STN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'Lead Translated'!$C$1:$G$1</c:f>
              <c:strCache>
                <c:ptCount val="5"/>
                <c:pt idx="0">
                  <c:v>mida12 anisotropic</c:v>
                </c:pt>
                <c:pt idx="1">
                  <c:v>mida12 isotropic</c:v>
                </c:pt>
                <c:pt idx="2">
                  <c:v>mida4</c:v>
                </c:pt>
                <c:pt idx="3">
                  <c:v>mida2</c:v>
                </c:pt>
                <c:pt idx="4">
                  <c:v>mida1</c:v>
                </c:pt>
              </c:strCache>
            </c:strRef>
          </c:cat>
          <c:val>
            <c:numRef>
              <c:f>'Lead Translated'!$C$4:$G$4</c:f>
              <c:numCache>
                <c:formatCode>0.00</c:formatCode>
                <c:ptCount val="5"/>
                <c:pt idx="0">
                  <c:v>1</c:v>
                </c:pt>
                <c:pt idx="1">
                  <c:v>0.93260380019936751</c:v>
                </c:pt>
                <c:pt idx="2">
                  <c:v>0.93344791872027189</c:v>
                </c:pt>
                <c:pt idx="3">
                  <c:v>0.51449856860823184</c:v>
                </c:pt>
                <c:pt idx="4">
                  <c:v>0.95313892691433033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9-5949-B11B-ACFC32C66C0E}"/>
            </c:ext>
          </c:extLst>
        </c:ser>
        <c:ser>
          <c:idx val="0"/>
          <c:order val="1"/>
          <c:tx>
            <c:v>Inside IC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'Lead Translated'!$C$1:$G$1</c:f>
              <c:strCache>
                <c:ptCount val="5"/>
                <c:pt idx="0">
                  <c:v>mida12 anisotropic</c:v>
                </c:pt>
                <c:pt idx="1">
                  <c:v>mida12 isotropic</c:v>
                </c:pt>
                <c:pt idx="2">
                  <c:v>mida4</c:v>
                </c:pt>
                <c:pt idx="3">
                  <c:v>mida2</c:v>
                </c:pt>
                <c:pt idx="4">
                  <c:v>mida1</c:v>
                </c:pt>
              </c:strCache>
            </c:strRef>
          </c:cat>
          <c:val>
            <c:numRef>
              <c:f>'Lead Translated'!$C$9:$G$9</c:f>
              <c:numCache>
                <c:formatCode>0.00</c:formatCode>
                <c:ptCount val="5"/>
                <c:pt idx="0">
                  <c:v>1</c:v>
                </c:pt>
                <c:pt idx="1">
                  <c:v>0.7124175877448129</c:v>
                </c:pt>
                <c:pt idx="2">
                  <c:v>0.7139991758774481</c:v>
                </c:pt>
                <c:pt idx="3">
                  <c:v>0.37044914679076979</c:v>
                </c:pt>
                <c:pt idx="4">
                  <c:v>0.68779086678301327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9-5949-B11B-ACFC32C66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879680"/>
        <c:axId val="1920881328"/>
      </c:barChart>
      <c:catAx>
        <c:axId val="19208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881328"/>
        <c:crosses val="autoZero"/>
        <c:auto val="1"/>
        <c:lblAlgn val="ctr"/>
        <c:lblOffset val="100"/>
        <c:noMultiLvlLbl val="0"/>
      </c:catAx>
      <c:valAx>
        <c:axId val="19208813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Normalized Amplitude</a:t>
                </a:r>
                <a:r>
                  <a:rPr lang="en-US" sz="1100" b="1" i="0" u="none" strike="noStrike" baseline="0"/>
                  <a:t> 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0312052010431704E-3"/>
              <c:y val="0.13175073189264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879680"/>
        <c:crosses val="autoZero"/>
        <c:crossBetween val="between"/>
        <c:majorUnit val="0.2"/>
        <c:min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LFP between C1 and C3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Inside STN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'Lead Translated'!$C$1:$G$1</c:f>
              <c:strCache>
                <c:ptCount val="5"/>
                <c:pt idx="0">
                  <c:v>mida12 anisotropic</c:v>
                </c:pt>
                <c:pt idx="1">
                  <c:v>mida12 isotropic</c:v>
                </c:pt>
                <c:pt idx="2">
                  <c:v>mida4</c:v>
                </c:pt>
                <c:pt idx="3">
                  <c:v>mida2</c:v>
                </c:pt>
                <c:pt idx="4">
                  <c:v>mida1</c:v>
                </c:pt>
              </c:strCache>
            </c:strRef>
          </c:cat>
          <c:val>
            <c:numRef>
              <c:f>'Lead Translated'!$C$6:$G$6</c:f>
              <c:numCache>
                <c:formatCode>0.00</c:formatCode>
                <c:ptCount val="5"/>
                <c:pt idx="0">
                  <c:v>0</c:v>
                </c:pt>
                <c:pt idx="1">
                  <c:v>6.7396199800632495</c:v>
                </c:pt>
                <c:pt idx="2">
                  <c:v>6.655208127972811</c:v>
                </c:pt>
                <c:pt idx="3">
                  <c:v>48.550143139176818</c:v>
                </c:pt>
                <c:pt idx="4">
                  <c:v>4.6861073085669673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7-3249-8E7A-23AC09B3560A}"/>
            </c:ext>
          </c:extLst>
        </c:ser>
        <c:ser>
          <c:idx val="0"/>
          <c:order val="1"/>
          <c:tx>
            <c:v>Inside IC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'Lead Translated'!$C$1:$G$1</c:f>
              <c:strCache>
                <c:ptCount val="5"/>
                <c:pt idx="0">
                  <c:v>mida12 anisotropic</c:v>
                </c:pt>
                <c:pt idx="1">
                  <c:v>mida12 isotropic</c:v>
                </c:pt>
                <c:pt idx="2">
                  <c:v>mida4</c:v>
                </c:pt>
                <c:pt idx="3">
                  <c:v>mida2</c:v>
                </c:pt>
                <c:pt idx="4">
                  <c:v>mida1</c:v>
                </c:pt>
              </c:strCache>
            </c:strRef>
          </c:cat>
          <c:val>
            <c:numRef>
              <c:f>'Lead Translated'!$C$11:$G$11</c:f>
              <c:numCache>
                <c:formatCode>0.00</c:formatCode>
                <c:ptCount val="5"/>
                <c:pt idx="0">
                  <c:v>0</c:v>
                </c:pt>
                <c:pt idx="1">
                  <c:v>28.758241225518709</c:v>
                </c:pt>
                <c:pt idx="2">
                  <c:v>28.60008241225519</c:v>
                </c:pt>
                <c:pt idx="3">
                  <c:v>62.955085320923018</c:v>
                </c:pt>
                <c:pt idx="4">
                  <c:v>31.220913321698674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7-3249-8E7A-23AC09B35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879680"/>
        <c:axId val="1920881328"/>
      </c:barChart>
      <c:catAx>
        <c:axId val="19208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881328"/>
        <c:crosses val="autoZero"/>
        <c:auto val="1"/>
        <c:lblAlgn val="ctr"/>
        <c:lblOffset val="100"/>
        <c:noMultiLvlLbl val="0"/>
      </c:catAx>
      <c:valAx>
        <c:axId val="1920881328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Absolute Error (%)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0310682087956264E-3"/>
              <c:y val="0.17504855327450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879680"/>
        <c:crosses val="autoZero"/>
        <c:crossBetween val="between"/>
        <c:majorUnit val="20"/>
        <c:min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595922</xdr:colOff>
      <xdr:row>2</xdr:row>
      <xdr:rowOff>68387</xdr:rowOff>
    </xdr:from>
    <xdr:to>
      <xdr:col>14</xdr:col>
      <xdr:colOff>768323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89DA98-687E-D04F-B514-C8BA898E4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34185</xdr:colOff>
      <xdr:row>1</xdr:row>
      <xdr:rowOff>39076</xdr:rowOff>
    </xdr:from>
    <xdr:to>
      <xdr:col>15</xdr:col>
      <xdr:colOff>3533</xdr:colOff>
      <xdr:row>15</xdr:row>
      <xdr:rowOff>58615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C10BCE-FEE4-764B-94F9-F5595F02C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713661</xdr:colOff>
      <xdr:row>0</xdr:row>
      <xdr:rowOff>87948</xdr:rowOff>
    </xdr:from>
    <xdr:to>
      <xdr:col>13</xdr:col>
      <xdr:colOff>303283</xdr:colOff>
      <xdr:row>10</xdr:row>
      <xdr:rowOff>52693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D7E9F6-3C60-0345-A526-C5D342FCA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701343</xdr:colOff>
      <xdr:row>10</xdr:row>
      <xdr:rowOff>180070</xdr:rowOff>
    </xdr:from>
    <xdr:to>
      <xdr:col>13</xdr:col>
      <xdr:colOff>341194</xdr:colOff>
      <xdr:row>24</xdr:row>
      <xdr:rowOff>108196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DE5F38-C4A7-D342-B610-99C4B7E17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0105-3E1E-E140-8C39-6D4AE5D95F99}">
  <dimension ref="A1:G20"/>
  <sheetViews>
    <sheetView zoomScale="120" zoomScaleNormal="120" workbookViewId="0">
      <selection activeCell="C6" sqref="C6:G6"/>
    </sheetView>
  </sheetViews>
  <sheetFormatPr baseColWidth="10" defaultRowHeight="16" x14ac:dyDescent="0.2"/>
  <cols>
    <col min="1" max="1" width="8.33203125" style="3" customWidth="1"/>
    <col min="3" max="3" width="11.6640625" customWidth="1"/>
    <col min="4" max="4" width="10.33203125" customWidth="1"/>
    <col min="5" max="5" width="8.1640625" customWidth="1"/>
    <col min="6" max="6" width="7.6640625" customWidth="1"/>
    <col min="7" max="7" width="8" customWidth="1"/>
  </cols>
  <sheetData>
    <row r="1" spans="1:7" ht="36" customHeight="1" x14ac:dyDescent="0.2"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x14ac:dyDescent="0.2">
      <c r="A2" s="3" t="s">
        <v>4</v>
      </c>
      <c r="B2" t="s">
        <v>8</v>
      </c>
      <c r="C2" s="1">
        <v>50.557099999999998</v>
      </c>
      <c r="D2" s="1">
        <v>45.072699999999998</v>
      </c>
      <c r="E2" s="1">
        <v>45.144599999999997</v>
      </c>
      <c r="F2" s="1">
        <v>24.7593</v>
      </c>
      <c r="G2" s="1">
        <v>45.871299999999998</v>
      </c>
    </row>
    <row r="3" spans="1:7" x14ac:dyDescent="0.2">
      <c r="B3" t="s">
        <v>0</v>
      </c>
      <c r="C3" s="1">
        <f t="shared" ref="C3:G3" si="0">(C2-$C$2)*100/$C$2</f>
        <v>0</v>
      </c>
      <c r="D3" s="1">
        <f t="shared" si="0"/>
        <v>-10.847932337891217</v>
      </c>
      <c r="E3" s="1">
        <f t="shared" si="0"/>
        <v>-10.705716902274856</v>
      </c>
      <c r="F3" s="1">
        <f t="shared" si="0"/>
        <v>-51.027056536075051</v>
      </c>
      <c r="G3" s="1">
        <f t="shared" si="0"/>
        <v>-9.2683322421578787</v>
      </c>
    </row>
    <row r="4" spans="1:7" x14ac:dyDescent="0.2">
      <c r="C4" s="1"/>
      <c r="D4" s="1"/>
      <c r="E4" s="1"/>
      <c r="F4" s="1"/>
      <c r="G4" s="1"/>
    </row>
    <row r="5" spans="1:7" x14ac:dyDescent="0.2">
      <c r="C5" s="1"/>
      <c r="D5" s="1"/>
      <c r="E5" s="1"/>
      <c r="F5" s="1"/>
      <c r="G5" s="1"/>
    </row>
    <row r="6" spans="1:7" x14ac:dyDescent="0.2">
      <c r="A6" s="3" t="s">
        <v>5</v>
      </c>
      <c r="B6" t="s">
        <v>8</v>
      </c>
      <c r="C6" s="1">
        <v>72.027799999999999</v>
      </c>
      <c r="D6" s="1">
        <v>67.173400000000001</v>
      </c>
      <c r="E6" s="1">
        <v>67.234200000000001</v>
      </c>
      <c r="F6" s="1">
        <v>37.058199999999999</v>
      </c>
      <c r="G6" s="1">
        <v>68.652500000000003</v>
      </c>
    </row>
    <row r="7" spans="1:7" x14ac:dyDescent="0.2">
      <c r="B7" t="s">
        <v>0</v>
      </c>
      <c r="C7" s="1">
        <f>(C6-$C$6)*100/$C$6</f>
        <v>0</v>
      </c>
      <c r="D7" s="1">
        <f t="shared" ref="D7:G7" si="1">(D6-$C$6)*100/$C$6</f>
        <v>-6.7396199800632512</v>
      </c>
      <c r="E7" s="1">
        <f t="shared" si="1"/>
        <v>-6.6552081279728075</v>
      </c>
      <c r="F7" s="1">
        <f t="shared" si="1"/>
        <v>-48.550143139176818</v>
      </c>
      <c r="G7" s="1">
        <f t="shared" si="1"/>
        <v>-4.6861073085669638</v>
      </c>
    </row>
    <row r="8" spans="1:7" x14ac:dyDescent="0.2">
      <c r="C8" s="1"/>
      <c r="D8" s="1"/>
      <c r="E8" s="1"/>
      <c r="F8" s="1"/>
      <c r="G8" s="1"/>
    </row>
    <row r="9" spans="1:7" x14ac:dyDescent="0.2">
      <c r="C9" s="1"/>
      <c r="D9" s="1"/>
      <c r="E9" s="1"/>
      <c r="F9" s="1"/>
      <c r="G9" s="1"/>
    </row>
    <row r="10" spans="1:7" x14ac:dyDescent="0.2">
      <c r="A10" s="3" t="s">
        <v>6</v>
      </c>
      <c r="B10" t="s">
        <v>8</v>
      </c>
      <c r="C10" s="2">
        <v>49.505299999999998</v>
      </c>
      <c r="D10" s="2">
        <v>42.825499999999998</v>
      </c>
      <c r="E10" s="2">
        <v>42.874600000000001</v>
      </c>
      <c r="F10" s="2">
        <v>21.8934</v>
      </c>
      <c r="G10" s="2">
        <v>40.542999999999999</v>
      </c>
    </row>
    <row r="11" spans="1:7" x14ac:dyDescent="0.2">
      <c r="B11" t="s">
        <v>0</v>
      </c>
      <c r="C11" s="2">
        <f>(C10-$C$10)*100/$C$10</f>
        <v>0</v>
      </c>
      <c r="D11" s="2">
        <f t="shared" ref="D11:G11" si="2">(D10-$C$10)*100/$C$10</f>
        <v>-13.493100738708785</v>
      </c>
      <c r="E11" s="2">
        <f t="shared" si="2"/>
        <v>-13.393919438928755</v>
      </c>
      <c r="F11" s="2">
        <f t="shared" si="2"/>
        <v>-55.77564422395178</v>
      </c>
      <c r="G11" s="2">
        <f t="shared" si="2"/>
        <v>-18.103718187749593</v>
      </c>
    </row>
    <row r="12" spans="1:7" x14ac:dyDescent="0.2">
      <c r="C12" s="1"/>
      <c r="D12" s="1"/>
      <c r="E12" s="1"/>
      <c r="F12" s="1"/>
      <c r="G12" s="1"/>
    </row>
    <row r="13" spans="1:7" x14ac:dyDescent="0.2">
      <c r="C13" s="1"/>
      <c r="D13" s="1"/>
      <c r="E13" s="1"/>
      <c r="F13" s="1"/>
      <c r="G13" s="1"/>
    </row>
    <row r="14" spans="1:7" x14ac:dyDescent="0.2">
      <c r="A14" s="3" t="s">
        <v>7</v>
      </c>
      <c r="B14" t="s">
        <v>8</v>
      </c>
      <c r="C14" s="1">
        <v>36.994599999999998</v>
      </c>
      <c r="D14" s="1">
        <v>31.029800000000002</v>
      </c>
      <c r="E14" s="1">
        <v>31.064699999999998</v>
      </c>
      <c r="F14" s="1">
        <v>14.7041</v>
      </c>
      <c r="G14" s="1">
        <v>27.1875</v>
      </c>
    </row>
    <row r="15" spans="1:7" x14ac:dyDescent="0.2">
      <c r="B15" t="s">
        <v>0</v>
      </c>
      <c r="C15" s="1">
        <f>(C14-$C$14)*100/$C$14</f>
        <v>0</v>
      </c>
      <c r="D15" s="1">
        <f t="shared" ref="D15:G15" si="3">(D14-$C$14)*100/$C$14</f>
        <v>-16.123434230941804</v>
      </c>
      <c r="E15" s="1">
        <f t="shared" si="3"/>
        <v>-16.029096138355328</v>
      </c>
      <c r="F15" s="1">
        <f t="shared" si="3"/>
        <v>-60.2533883323512</v>
      </c>
      <c r="G15" s="1">
        <f t="shared" si="3"/>
        <v>-26.509544636244204</v>
      </c>
    </row>
    <row r="16" spans="1:7" x14ac:dyDescent="0.2">
      <c r="C16" s="1"/>
      <c r="D16" s="1"/>
      <c r="E16" s="1"/>
      <c r="F16" s="1"/>
      <c r="G16" s="1"/>
    </row>
    <row r="17" spans="1:7" x14ac:dyDescent="0.2">
      <c r="C17" s="1"/>
      <c r="D17" s="1"/>
      <c r="E17" s="1"/>
      <c r="F17" s="1"/>
      <c r="G17" s="1"/>
    </row>
    <row r="18" spans="1:7" x14ac:dyDescent="0.2">
      <c r="C18" s="1"/>
      <c r="D18" s="1"/>
      <c r="E18" s="1"/>
      <c r="F18" s="1"/>
      <c r="G18" s="1"/>
    </row>
    <row r="19" spans="1:7" x14ac:dyDescent="0.2">
      <c r="A19" s="3" t="s">
        <v>2</v>
      </c>
      <c r="C19" s="1">
        <f>SUM(C2, C6, C10, C14)/4</f>
        <v>52.2712</v>
      </c>
      <c r="D19" s="1">
        <f>SUM(D2, D6, D10, D14)/4</f>
        <v>46.525349999999996</v>
      </c>
      <c r="E19" s="1">
        <f t="shared" ref="E19:G19" si="4">SUM(E2, E6, E10, E14)/4</f>
        <v>46.579524999999997</v>
      </c>
      <c r="F19" s="1">
        <f t="shared" si="4"/>
        <v>24.603749999999998</v>
      </c>
      <c r="G19" s="1">
        <f t="shared" si="4"/>
        <v>45.563575</v>
      </c>
    </row>
    <row r="20" spans="1:7" x14ac:dyDescent="0.2">
      <c r="A20" s="3" t="s">
        <v>3</v>
      </c>
      <c r="C20" s="1">
        <f>STDEV(C2, C6, C10, C14)</f>
        <v>14.540587937906773</v>
      </c>
      <c r="D20" s="1">
        <f>STDEV(D2, D6, D10, D14)</f>
        <v>15.080374892002286</v>
      </c>
      <c r="E20" s="1">
        <f t="shared" ref="E20:G20" si="5">STDEV(E2, E6, E10, E14)</f>
        <v>15.089851701806101</v>
      </c>
      <c r="F20" s="1">
        <f t="shared" si="5"/>
        <v>9.3182006104540811</v>
      </c>
      <c r="G20" s="1">
        <f t="shared" si="5"/>
        <v>17.282741469141012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AB03-F4E1-2F49-8FC3-189E91D9A0E3}">
  <dimension ref="A1:F9"/>
  <sheetViews>
    <sheetView zoomScale="120" zoomScaleNormal="120" workbookViewId="0">
      <selection activeCell="E29" sqref="E29"/>
    </sheetView>
  </sheetViews>
  <sheetFormatPr baseColWidth="10" defaultRowHeight="16" x14ac:dyDescent="0.2"/>
  <cols>
    <col min="1" max="1" width="8.83203125" style="3" customWidth="1"/>
    <col min="2" max="2" width="10.83203125" bestFit="1" customWidth="1"/>
    <col min="3" max="3" width="11.6640625" customWidth="1"/>
    <col min="4" max="4" width="9.33203125" customWidth="1"/>
    <col min="5" max="6" width="7.33203125" customWidth="1"/>
  </cols>
  <sheetData>
    <row r="1" spans="1:6" ht="36" customHeight="1" x14ac:dyDescent="0.2">
      <c r="B1" s="4" t="s">
        <v>1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">
      <c r="B2" s="1"/>
      <c r="C2" s="1"/>
      <c r="D2" s="1"/>
      <c r="E2" s="1"/>
      <c r="F2" s="1"/>
    </row>
    <row r="3" spans="1:6" x14ac:dyDescent="0.2">
      <c r="A3" s="3" t="s">
        <v>4</v>
      </c>
      <c r="B3" s="1">
        <v>0</v>
      </c>
      <c r="C3" s="1">
        <v>10.847932337891217</v>
      </c>
      <c r="D3" s="1">
        <v>10.705716902274856</v>
      </c>
      <c r="E3" s="1">
        <v>51.027056536075051</v>
      </c>
      <c r="F3" s="1">
        <v>9.2683322421578787</v>
      </c>
    </row>
    <row r="4" spans="1:6" x14ac:dyDescent="0.2">
      <c r="A4" s="3" t="s">
        <v>5</v>
      </c>
      <c r="B4" s="1">
        <v>0</v>
      </c>
      <c r="C4" s="1">
        <v>6.7396199800632512</v>
      </c>
      <c r="D4" s="1">
        <v>6.6552081279728075</v>
      </c>
      <c r="E4" s="1">
        <v>48.550143139176818</v>
      </c>
      <c r="F4" s="1">
        <v>4.6861073085669638</v>
      </c>
    </row>
    <row r="5" spans="1:6" x14ac:dyDescent="0.2">
      <c r="A5" s="3" t="s">
        <v>6</v>
      </c>
      <c r="B5" s="1">
        <v>0</v>
      </c>
      <c r="C5" s="1">
        <v>13.493100738708785</v>
      </c>
      <c r="D5" s="1">
        <v>13.393919438928755</v>
      </c>
      <c r="E5" s="1">
        <v>55.77564422395178</v>
      </c>
      <c r="F5" s="1">
        <v>18.103718187749593</v>
      </c>
    </row>
    <row r="6" spans="1:6" x14ac:dyDescent="0.2">
      <c r="A6" s="3" t="s">
        <v>7</v>
      </c>
      <c r="B6" s="1">
        <v>0</v>
      </c>
      <c r="C6" s="1">
        <v>16.123434230941804</v>
      </c>
      <c r="D6" s="1">
        <v>16.029096138355328</v>
      </c>
      <c r="E6" s="1">
        <v>60.2533883323512</v>
      </c>
      <c r="F6" s="1">
        <v>26.509544636244204</v>
      </c>
    </row>
    <row r="7" spans="1:6" x14ac:dyDescent="0.2">
      <c r="C7" s="6"/>
      <c r="D7" s="6"/>
      <c r="E7" s="6"/>
      <c r="F7" s="6"/>
    </row>
    <row r="8" spans="1:6" x14ac:dyDescent="0.2">
      <c r="A8" s="3" t="s">
        <v>2</v>
      </c>
      <c r="B8" s="1">
        <v>0</v>
      </c>
      <c r="C8" s="5">
        <f>AVERAGE(C3:C6)</f>
        <v>11.801021821901264</v>
      </c>
      <c r="D8" s="5">
        <f t="shared" ref="D8:F8" si="0">AVERAGE(D3:D6)</f>
        <v>11.695985151882937</v>
      </c>
      <c r="E8" s="5">
        <f t="shared" si="0"/>
        <v>53.901558057888714</v>
      </c>
      <c r="F8" s="5">
        <f t="shared" si="0"/>
        <v>14.641925593679659</v>
      </c>
    </row>
    <row r="9" spans="1:6" x14ac:dyDescent="0.2">
      <c r="A9" s="3" t="s">
        <v>3</v>
      </c>
      <c r="B9" s="1">
        <v>0</v>
      </c>
      <c r="C9" s="5">
        <f>STDEV(C3:C6)</f>
        <v>4.0030217029815516</v>
      </c>
      <c r="D9" s="5">
        <f t="shared" ref="D9:F9" si="1">STDEV(D3:D6)</f>
        <v>4.0020368095581702</v>
      </c>
      <c r="E9" s="5">
        <f t="shared" si="1"/>
        <v>5.188395623071691</v>
      </c>
      <c r="F9" s="5">
        <f t="shared" si="1"/>
        <v>9.6750230479915249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A6B6-DDF2-BA4E-81B5-5A794E1CAE80}">
  <dimension ref="A1:G15"/>
  <sheetViews>
    <sheetView tabSelected="1" zoomScale="120" zoomScaleNormal="120" workbookViewId="0">
      <selection activeCell="F27" sqref="F27"/>
    </sheetView>
  </sheetViews>
  <sheetFormatPr baseColWidth="10" defaultRowHeight="16" x14ac:dyDescent="0.2"/>
  <cols>
    <col min="1" max="1" width="11.1640625" style="3" customWidth="1"/>
    <col min="3" max="3" width="11.6640625" customWidth="1"/>
    <col min="4" max="4" width="10.33203125" customWidth="1"/>
    <col min="5" max="5" width="8.1640625" customWidth="1"/>
    <col min="6" max="6" width="7.6640625" customWidth="1"/>
    <col min="7" max="7" width="8" customWidth="1"/>
  </cols>
  <sheetData>
    <row r="1" spans="1:7" ht="36" customHeight="1" x14ac:dyDescent="0.2"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x14ac:dyDescent="0.2">
      <c r="C2" s="1"/>
      <c r="D2" s="1"/>
      <c r="E2" s="1"/>
      <c r="F2" s="1"/>
      <c r="G2" s="1"/>
    </row>
    <row r="3" spans="1:7" x14ac:dyDescent="0.2">
      <c r="A3" s="7" t="s">
        <v>14</v>
      </c>
      <c r="B3" t="s">
        <v>8</v>
      </c>
      <c r="C3" s="1">
        <v>72.027799999999999</v>
      </c>
      <c r="D3" s="1">
        <v>67.173400000000001</v>
      </c>
      <c r="E3" s="1">
        <v>67.234200000000001</v>
      </c>
      <c r="F3" s="1">
        <v>37.058199999999999</v>
      </c>
      <c r="G3" s="1">
        <v>68.652500000000003</v>
      </c>
    </row>
    <row r="4" spans="1:7" x14ac:dyDescent="0.2">
      <c r="A4" s="8"/>
      <c r="B4" t="s">
        <v>13</v>
      </c>
      <c r="C4" s="1">
        <f>C3/$C$3</f>
        <v>1</v>
      </c>
      <c r="D4" s="1">
        <f t="shared" ref="D4:G4" si="0">D3/$C$3</f>
        <v>0.93260380019936751</v>
      </c>
      <c r="E4" s="1">
        <f t="shared" si="0"/>
        <v>0.93344791872027189</v>
      </c>
      <c r="F4" s="1">
        <f t="shared" si="0"/>
        <v>0.51449856860823184</v>
      </c>
      <c r="G4" s="1">
        <f t="shared" si="0"/>
        <v>0.95313892691433033</v>
      </c>
    </row>
    <row r="5" spans="1:7" x14ac:dyDescent="0.2">
      <c r="A5" s="8"/>
      <c r="B5" t="s">
        <v>0</v>
      </c>
      <c r="C5" s="1">
        <f>(C4-$C$4)*100/$C$4</f>
        <v>0</v>
      </c>
      <c r="D5" s="1">
        <f t="shared" ref="D5:G5" si="1">(D4-$C$4)*100/$C$4</f>
        <v>-6.7396199800632495</v>
      </c>
      <c r="E5" s="1">
        <f t="shared" si="1"/>
        <v>-6.655208127972811</v>
      </c>
      <c r="F5" s="1">
        <f t="shared" si="1"/>
        <v>-48.550143139176818</v>
      </c>
      <c r="G5" s="1">
        <f t="shared" si="1"/>
        <v>-4.6861073085669673</v>
      </c>
    </row>
    <row r="6" spans="1:7" x14ac:dyDescent="0.2">
      <c r="A6" s="8"/>
      <c r="B6" t="s">
        <v>16</v>
      </c>
      <c r="C6" s="1">
        <f>ABS(C5)</f>
        <v>0</v>
      </c>
      <c r="D6" s="1">
        <f t="shared" ref="D6:G6" si="2">ABS(D5)</f>
        <v>6.7396199800632495</v>
      </c>
      <c r="E6" s="1">
        <f t="shared" si="2"/>
        <v>6.655208127972811</v>
      </c>
      <c r="F6" s="1">
        <f t="shared" si="2"/>
        <v>48.550143139176818</v>
      </c>
      <c r="G6" s="1">
        <f t="shared" si="2"/>
        <v>4.6861073085669673</v>
      </c>
    </row>
    <row r="7" spans="1:7" x14ac:dyDescent="0.2">
      <c r="C7" s="2"/>
      <c r="D7" s="2"/>
      <c r="E7" s="2"/>
      <c r="F7" s="2"/>
      <c r="G7" s="2"/>
    </row>
    <row r="8" spans="1:7" ht="16" customHeight="1" x14ac:dyDescent="0.2">
      <c r="A8" s="7" t="s">
        <v>15</v>
      </c>
      <c r="B8" t="s">
        <v>8</v>
      </c>
      <c r="C8" s="2">
        <v>16.502400000000002</v>
      </c>
      <c r="D8" s="2">
        <v>11.756600000000001</v>
      </c>
      <c r="E8" s="2">
        <v>11.7827</v>
      </c>
      <c r="F8" s="2">
        <v>6.1132999999999997</v>
      </c>
      <c r="G8" s="2">
        <v>11.350199999999999</v>
      </c>
    </row>
    <row r="9" spans="1:7" x14ac:dyDescent="0.2">
      <c r="A9" s="8"/>
      <c r="B9" t="s">
        <v>13</v>
      </c>
      <c r="C9" s="1">
        <f>C8/$C$8</f>
        <v>1</v>
      </c>
      <c r="D9" s="1">
        <f t="shared" ref="D9:G9" si="3">D8/$C$8</f>
        <v>0.7124175877448129</v>
      </c>
      <c r="E9" s="1">
        <f t="shared" si="3"/>
        <v>0.7139991758774481</v>
      </c>
      <c r="F9" s="1">
        <f t="shared" si="3"/>
        <v>0.37044914679076979</v>
      </c>
      <c r="G9" s="1">
        <f t="shared" si="3"/>
        <v>0.68779086678301327</v>
      </c>
    </row>
    <row r="10" spans="1:7" x14ac:dyDescent="0.2">
      <c r="A10" s="8"/>
      <c r="B10" t="s">
        <v>0</v>
      </c>
      <c r="C10" s="1">
        <f>(C9-$C$9)*100/$C$9</f>
        <v>0</v>
      </c>
      <c r="D10" s="1">
        <f t="shared" ref="D10:G10" si="4">(D9-$C$9)*100/$C$9</f>
        <v>-28.758241225518709</v>
      </c>
      <c r="E10" s="1">
        <f t="shared" si="4"/>
        <v>-28.60008241225519</v>
      </c>
      <c r="F10" s="1">
        <f t="shared" si="4"/>
        <v>-62.955085320923018</v>
      </c>
      <c r="G10" s="1">
        <f t="shared" si="4"/>
        <v>-31.220913321698674</v>
      </c>
    </row>
    <row r="11" spans="1:7" x14ac:dyDescent="0.2">
      <c r="A11" s="8"/>
      <c r="B11" t="s">
        <v>16</v>
      </c>
      <c r="C11" s="1">
        <f>ABS(C10)</f>
        <v>0</v>
      </c>
      <c r="D11" s="1">
        <f t="shared" ref="D11" si="5">ABS(D10)</f>
        <v>28.758241225518709</v>
      </c>
      <c r="E11" s="1">
        <f t="shared" ref="E11" si="6">ABS(E10)</f>
        <v>28.60008241225519</v>
      </c>
      <c r="F11" s="1">
        <f t="shared" ref="F11" si="7">ABS(F10)</f>
        <v>62.955085320923018</v>
      </c>
      <c r="G11" s="1">
        <f t="shared" ref="G11" si="8">ABS(G10)</f>
        <v>31.220913321698674</v>
      </c>
    </row>
    <row r="12" spans="1:7" x14ac:dyDescent="0.2">
      <c r="C12" s="1"/>
      <c r="D12" s="1"/>
      <c r="E12" s="1"/>
      <c r="F12" s="1"/>
      <c r="G12" s="1"/>
    </row>
    <row r="13" spans="1:7" x14ac:dyDescent="0.2">
      <c r="C13" s="1"/>
      <c r="D13" s="1"/>
      <c r="E13" s="1"/>
      <c r="F13" s="1"/>
      <c r="G13" s="1"/>
    </row>
    <row r="14" spans="1:7" x14ac:dyDescent="0.2">
      <c r="C14" s="1"/>
      <c r="D14" s="1"/>
      <c r="E14" s="1"/>
      <c r="F14" s="1"/>
      <c r="G14" s="1"/>
    </row>
    <row r="15" spans="1:7" x14ac:dyDescent="0.2">
      <c r="C15" s="1"/>
      <c r="D15" s="1"/>
      <c r="E15" s="1"/>
      <c r="F15" s="1"/>
      <c r="G15" s="1"/>
    </row>
  </sheetData>
  <mergeCells count="2">
    <mergeCell ref="A3:A6"/>
    <mergeCell ref="A8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in STN (Amplitude)</vt:lpstr>
      <vt:lpstr>Lead in STN (Absolute Error)</vt:lpstr>
      <vt:lpstr>Lead 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Noor</dc:creator>
  <cp:lastModifiedBy>Sohail Noor</cp:lastModifiedBy>
  <dcterms:created xsi:type="dcterms:W3CDTF">2020-03-11T04:27:11Z</dcterms:created>
  <dcterms:modified xsi:type="dcterms:W3CDTF">2023-08-25T15:52:27Z</dcterms:modified>
</cp:coreProperties>
</file>