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Prueba caso de salud\"/>
    </mc:Choice>
  </mc:AlternateContent>
  <xr:revisionPtr revIDLastSave="0" documentId="13_ncr:1_{27380D8F-A89B-4A54-9C0A-BE0C25EF5EA8}" xr6:coauthVersionLast="47" xr6:coauthVersionMax="47" xr10:uidLastSave="{00000000-0000-0000-0000-000000000000}"/>
  <bookViews>
    <workbookView xWindow="-120" yWindow="-120" windowWidth="20730" windowHeight="11160" xr2:uid="{427D6D36-1079-4023-8657-5CC37E3C741F}"/>
  </bookViews>
  <sheets>
    <sheet name="cálcul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K15" i="1"/>
  <c r="K13" i="1"/>
  <c r="J11" i="1"/>
  <c r="I15" i="1"/>
  <c r="J15" i="1" s="1"/>
  <c r="I12" i="1"/>
  <c r="I13" i="1"/>
  <c r="M11" i="1"/>
  <c r="J12" i="1"/>
  <c r="I10" i="1"/>
  <c r="J10" i="1" s="1"/>
  <c r="K8" i="1"/>
  <c r="K9" i="1"/>
  <c r="I9" i="1"/>
  <c r="K7" i="1"/>
  <c r="I7" i="1"/>
  <c r="J7" i="1" s="1"/>
  <c r="J14" i="1"/>
  <c r="J8" i="1"/>
  <c r="L14" i="1"/>
  <c r="M14" i="1"/>
  <c r="N11" i="1"/>
  <c r="K11" i="1"/>
  <c r="M8" i="1"/>
  <c r="L8" i="1"/>
  <c r="N8" i="1" l="1"/>
  <c r="M7" i="1"/>
  <c r="N7" i="1" s="1"/>
  <c r="M9" i="1"/>
  <c r="N9" i="1" s="1"/>
  <c r="L15" i="1"/>
  <c r="L13" i="1"/>
  <c r="J13" i="1"/>
  <c r="M10" i="1"/>
  <c r="N10" i="1" s="1"/>
  <c r="M12" i="1"/>
  <c r="N12" i="1" s="1"/>
  <c r="N14" i="1"/>
  <c r="O14" i="1" s="1"/>
  <c r="M15" i="1"/>
  <c r="N15" i="1" s="1"/>
  <c r="O15" i="1" s="1"/>
  <c r="M13" i="1"/>
  <c r="N13" i="1" s="1"/>
  <c r="O13" i="1" s="1"/>
  <c r="K10" i="1"/>
  <c r="L10" i="1" s="1"/>
  <c r="L11" i="1"/>
  <c r="L7" i="1"/>
  <c r="L9" i="1"/>
  <c r="K12" i="1"/>
  <c r="L12" i="1" s="1"/>
  <c r="J9" i="1"/>
  <c r="O11" i="1"/>
  <c r="O8" i="1"/>
  <c r="O7" i="1" l="1"/>
  <c r="O12" i="1"/>
  <c r="O10" i="1"/>
  <c r="O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M15" authorId="0" shapeId="0" xr:uid="{5AEE5D96-9E59-41C6-9BE5-AEAA86CB233D}">
      <text>
        <r>
          <rPr>
            <b/>
            <sz val="9"/>
            <color indexed="81"/>
            <rFont val="Tahoma"/>
            <family val="2"/>
          </rPr>
          <t>Si el cálculo &gt; 100 (105), se asume 100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<sst xmlns="http://schemas.openxmlformats.org/spreadsheetml/2006/main" count="22" uniqueCount="22">
  <si>
    <t>Probabilidad Muerte</t>
  </si>
  <si>
    <t>Sin tratamiento</t>
  </si>
  <si>
    <t>Calidad Vida largo plazo(10 años)</t>
  </si>
  <si>
    <t>Escenario</t>
  </si>
  <si>
    <t>Tratamiento A</t>
  </si>
  <si>
    <t>Tratamiento B</t>
  </si>
  <si>
    <t>Calidad durante la Crisis</t>
  </si>
  <si>
    <t>Años de vida ajustados por calidad de vida (AVAC)</t>
  </si>
  <si>
    <t>Duración Crisis</t>
  </si>
  <si>
    <t>Base de cálculo 1 año</t>
  </si>
  <si>
    <t>Largo plazo</t>
  </si>
  <si>
    <t>Probabilidad de Sobrevivir</t>
  </si>
  <si>
    <t>Años ajustados Durante Crisis (AVAC)</t>
  </si>
  <si>
    <t>Años ajustados Largo PLazo (AVAC)</t>
  </si>
  <si>
    <t>Sin tratamiento -10 %</t>
  </si>
  <si>
    <t>Sin tratamiento +10 %</t>
  </si>
  <si>
    <t>Tratamiento A +10</t>
  </si>
  <si>
    <t>Tratamiento A -10</t>
  </si>
  <si>
    <t>Tratamiento B -10</t>
  </si>
  <si>
    <t>Tratamiento B +10</t>
  </si>
  <si>
    <t>Parámetros base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</si>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</sst>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\ &quot;Días&quot;"/>
    <numFmt numFmtId="165" formatCode="0\ &quot;Años&quot;"/>
    <numFmt numFmtId="166" formatCode="0.000"/>
    <numFmt numFmtId="167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7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6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161925</xdr:colOff>
      <xdr:row>10</xdr:row>
      <xdr:rowOff>104140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B03B2BE-8198-CFEA-0868-CAFED3216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33925" cy="34283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8B7BBD-ACD1-4FE8-B59F-70D7C67744A2}" name="Tabla1" displayName="Tabla1" ref="H6:O15" totalsRowShown="0" headerRowDxfId="10">
  <tableColumns count="8">
    <tableColumn id="1" xr3:uid="{F4E27B04-521F-44D2-90E7-E20A79F60DD1}" name="Escenario" dataDxfId="9"/>
    <tableColumn id="2" xr3:uid="{82423279-D73F-44F9-9F91-7F6E1217B52A}" name="Probabilidad Muerte" dataDxfId="8"/>
    <tableColumn id="3" xr3:uid="{0C90AED8-5463-4BB2-885B-3D5FCC7A46F1}" name="Probabilidad de Sobrevivir" dataDxfId="7">
      <calculatedColumnFormula>100-I7</calculatedColumnFormula>
    </tableColumn>
    <tableColumn id="4" xr3:uid="{23929F67-7D5A-4B0E-97D5-D9B2102B65CC}" name="Calidad durante la Crisis" dataDxfId="6"/>
    <tableColumn id="5" xr3:uid="{43DC42B0-3C6E-482C-BE67-2B8828630773}" name="Años ajustados Durante Crisis (AVAC)" dataDxfId="5">
      <calculatedColumnFormula>(K7/100)*$I$3</calculatedColumnFormula>
    </tableColumn>
    <tableColumn id="6" xr3:uid="{3F740E7B-6601-42F5-8C2B-C62E53E97101}" name="Calidad Vida largo plazo(10 años)" dataDxfId="4"/>
    <tableColumn id="7" xr3:uid="{1E74AD5F-8F8F-4A9A-9DC5-FEBC9C3BC50B}" name="Años ajustados Largo PLazo (AVAC)" dataDxfId="3">
      <calculatedColumnFormula>(M7/100)*$I$4</calculatedColumnFormula>
    </tableColumn>
    <tableColumn id="8" xr3:uid="{D54590BC-15D8-4F46-98B5-ADDB638EB9B2}" name="Años de vida ajustados por calidad de vida (AVAC)" dataDxfId="2">
      <calculatedColumnFormula>((I7/100)*0)+((J7/100)*(L7+N7))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AAA33D-D7C2-4366-867A-001954BD7FD7}" name="Tabla2" displayName="Tabla2" ref="H1:I4" totalsRowShown="0" headerRowDxfId="1">
  <tableColumns count="2">
    <tableColumn id="1" xr3:uid="{A35DB6CF-2623-4801-B39E-D76B3A66E3FB}" name="Parámetros base" dataDxfId="0"/>
    <tableColumn id="2" xr3:uid="{11A09955-0F27-4186-AFC9-5AA5056A4B1C}" name="Valo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E50C-5201-4304-9782-7F151641EF4C}">
  <dimension ref="H1:P18"/>
  <sheetViews>
    <sheetView showGridLines="0" tabSelected="1" topLeftCell="D1" workbookViewId="0">
      <selection activeCell="O3" sqref="O3"/>
    </sheetView>
  </sheetViews>
  <sheetFormatPr baseColWidth="10" defaultRowHeight="16.5" x14ac:dyDescent="0.3"/>
  <cols>
    <col min="1" max="7" width="11.42578125" style="1"/>
    <col min="8" max="8" width="24.5703125" style="2" bestFit="1" customWidth="1"/>
    <col min="9" max="15" width="15" style="2" customWidth="1"/>
    <col min="16" max="16384" width="11.42578125" style="1"/>
  </cols>
  <sheetData>
    <row r="1" spans="8:16" x14ac:dyDescent="0.3">
      <c r="H1" s="2" t="s">
        <v>20</v>
      </c>
      <c r="I1" s="2" t="s">
        <v>21</v>
      </c>
    </row>
    <row r="2" spans="8:16" x14ac:dyDescent="0.3">
      <c r="H2" s="2" t="s">
        <v>8</v>
      </c>
      <c r="I2" s="4">
        <v>14</v>
      </c>
      <c r="J2" s="4"/>
    </row>
    <row r="3" spans="8:16" x14ac:dyDescent="0.3">
      <c r="H3" s="2" t="s">
        <v>9</v>
      </c>
      <c r="I3" s="5">
        <f>I2/365</f>
        <v>3.8356164383561646E-2</v>
      </c>
      <c r="J3" s="5"/>
    </row>
    <row r="4" spans="8:16" x14ac:dyDescent="0.3">
      <c r="H4" s="2" t="s">
        <v>10</v>
      </c>
      <c r="I4" s="6">
        <v>10</v>
      </c>
      <c r="J4" s="6"/>
    </row>
    <row r="6" spans="8:16" ht="63.75" customHeight="1" x14ac:dyDescent="0.3">
      <c r="H6" s="2" t="s">
        <v>3</v>
      </c>
      <c r="I6" s="3" t="s">
        <v>0</v>
      </c>
      <c r="J6" s="3" t="s">
        <v>11</v>
      </c>
      <c r="K6" s="3" t="s">
        <v>6</v>
      </c>
      <c r="L6" s="3" t="s">
        <v>12</v>
      </c>
      <c r="M6" s="3" t="s">
        <v>2</v>
      </c>
      <c r="N6" s="3" t="s">
        <v>13</v>
      </c>
      <c r="O6" s="3" t="s">
        <v>7</v>
      </c>
    </row>
    <row r="7" spans="8:16" x14ac:dyDescent="0.3">
      <c r="H7" s="3" t="s">
        <v>14</v>
      </c>
      <c r="I7" s="3">
        <f>I8*(1-0.1)</f>
        <v>13.5</v>
      </c>
      <c r="J7" s="3">
        <f t="shared" ref="J7:J13" si="0">100-I7</f>
        <v>86.5</v>
      </c>
      <c r="K7" s="3">
        <f>K8*(1-0.1)</f>
        <v>58.5</v>
      </c>
      <c r="L7" s="7">
        <f t="shared" ref="L7:L13" si="1">(K7/100)*$I$3</f>
        <v>2.2438356164383562E-2</v>
      </c>
      <c r="M7" s="2">
        <f>M8*0.9</f>
        <v>81</v>
      </c>
      <c r="N7" s="2">
        <f>(M7/100)*$I$4</f>
        <v>8.1000000000000014</v>
      </c>
      <c r="O7" s="8">
        <f>((I7/100)*0)+((J7/100)*(L7+N7))</f>
        <v>7.0259091780821938</v>
      </c>
    </row>
    <row r="8" spans="8:16" x14ac:dyDescent="0.3">
      <c r="H8" s="3" t="s">
        <v>1</v>
      </c>
      <c r="I8" s="2">
        <v>15</v>
      </c>
      <c r="J8" s="2">
        <f t="shared" si="0"/>
        <v>85</v>
      </c>
      <c r="K8" s="2">
        <f>100-35</f>
        <v>65</v>
      </c>
      <c r="L8" s="7">
        <f t="shared" si="1"/>
        <v>2.4931506849315072E-2</v>
      </c>
      <c r="M8" s="2">
        <f>100-10</f>
        <v>90</v>
      </c>
      <c r="N8" s="2">
        <f>(M8/100)*$I$4</f>
        <v>9</v>
      </c>
      <c r="O8" s="8">
        <f>((I8/100)*0)+((J8/100)*(L8+N8))</f>
        <v>7.6711917808219177</v>
      </c>
      <c r="P8" s="2"/>
    </row>
    <row r="9" spans="8:16" x14ac:dyDescent="0.3">
      <c r="H9" s="3" t="s">
        <v>15</v>
      </c>
      <c r="I9" s="3">
        <f>I8*1.1</f>
        <v>16.5</v>
      </c>
      <c r="J9" s="3">
        <f t="shared" si="0"/>
        <v>83.5</v>
      </c>
      <c r="K9" s="3">
        <f>K8*1.1</f>
        <v>71.5</v>
      </c>
      <c r="L9" s="7">
        <f t="shared" si="1"/>
        <v>2.7424657534246576E-2</v>
      </c>
      <c r="M9" s="2">
        <f>M8*1.1</f>
        <v>99.000000000000014</v>
      </c>
      <c r="N9" s="2">
        <f>(M9/100)*$I$4</f>
        <v>9.9</v>
      </c>
      <c r="O9" s="8">
        <f>((I9/100)*0)+((J9/100)*(L9+N9))</f>
        <v>8.2893995890410963</v>
      </c>
      <c r="P9" s="2"/>
    </row>
    <row r="10" spans="8:16" x14ac:dyDescent="0.3">
      <c r="H10" s="3" t="s">
        <v>17</v>
      </c>
      <c r="I10" s="2">
        <f>I11*0.9</f>
        <v>2.7</v>
      </c>
      <c r="J10" s="3">
        <f t="shared" si="0"/>
        <v>97.3</v>
      </c>
      <c r="K10" s="3">
        <f>K11*(1-0.1)</f>
        <v>79.2</v>
      </c>
      <c r="L10" s="7">
        <f t="shared" si="1"/>
        <v>3.0378082191780825E-2</v>
      </c>
      <c r="M10" s="2">
        <f>M11*0.9</f>
        <v>79.2</v>
      </c>
      <c r="N10" s="2">
        <f>(M10/100)*$I$4</f>
        <v>7.92</v>
      </c>
      <c r="O10" s="8">
        <f>((I10/100)*0)+((J10/100)*(L10+N10))</f>
        <v>7.7357178739726029</v>
      </c>
      <c r="P10" s="2"/>
    </row>
    <row r="11" spans="8:16" x14ac:dyDescent="0.3">
      <c r="H11" s="3" t="s">
        <v>4</v>
      </c>
      <c r="I11" s="2">
        <v>3</v>
      </c>
      <c r="J11" s="3">
        <f t="shared" si="0"/>
        <v>97</v>
      </c>
      <c r="K11" s="2">
        <f>100-12</f>
        <v>88</v>
      </c>
      <c r="L11" s="7">
        <f t="shared" si="1"/>
        <v>3.3753424657534246E-2</v>
      </c>
      <c r="M11" s="2">
        <f>100-12</f>
        <v>88</v>
      </c>
      <c r="N11" s="2">
        <f t="shared" ref="N11:N14" si="2">(M11/100)*$I$4</f>
        <v>8.8000000000000007</v>
      </c>
      <c r="O11" s="8">
        <f t="shared" ref="O11:O14" si="3">((I11/100)*0)+((J11/100)*(L11+N11))</f>
        <v>8.5687408219178085</v>
      </c>
      <c r="P11" s="2"/>
    </row>
    <row r="12" spans="8:16" x14ac:dyDescent="0.3">
      <c r="H12" s="3" t="s">
        <v>16</v>
      </c>
      <c r="I12" s="3">
        <f>I11*1.1</f>
        <v>3.3000000000000003</v>
      </c>
      <c r="J12" s="3">
        <f t="shared" si="0"/>
        <v>96.7</v>
      </c>
      <c r="K12" s="3">
        <f>K11*1.1</f>
        <v>96.800000000000011</v>
      </c>
      <c r="L12" s="7">
        <f t="shared" si="1"/>
        <v>3.7128767123287679E-2</v>
      </c>
      <c r="M12" s="2">
        <f>M11*1.1</f>
        <v>96.800000000000011</v>
      </c>
      <c r="N12" s="2">
        <f>(M12/100)*$I$4</f>
        <v>9.6800000000000015</v>
      </c>
      <c r="O12" s="8">
        <f>((I12/100)*0)+((J12/100)*(L12+N12))</f>
        <v>9.3964635178082219</v>
      </c>
      <c r="P12" s="2"/>
    </row>
    <row r="13" spans="8:16" x14ac:dyDescent="0.3">
      <c r="H13" s="3" t="s">
        <v>18</v>
      </c>
      <c r="I13" s="2">
        <f>I14*0.9</f>
        <v>13.5</v>
      </c>
      <c r="J13" s="3">
        <f t="shared" si="0"/>
        <v>86.5</v>
      </c>
      <c r="K13" s="3">
        <f>K14*(1-0.1)</f>
        <v>45</v>
      </c>
      <c r="L13" s="7">
        <f t="shared" si="1"/>
        <v>1.7260273972602741E-2</v>
      </c>
      <c r="M13" s="2">
        <f>M14*0.9</f>
        <v>86.4</v>
      </c>
      <c r="N13" s="2">
        <f>(M13/100)*$I$4</f>
        <v>8.64</v>
      </c>
      <c r="O13" s="8">
        <f>((I13/100)*0)+((J13/100)*(L13+N13))</f>
        <v>7.4885301369863022</v>
      </c>
      <c r="P13" s="2"/>
    </row>
    <row r="14" spans="8:16" x14ac:dyDescent="0.3">
      <c r="H14" s="3" t="s">
        <v>5</v>
      </c>
      <c r="I14" s="2">
        <v>15</v>
      </c>
      <c r="J14" s="2">
        <f t="shared" ref="J14" si="4">100-I14</f>
        <v>85</v>
      </c>
      <c r="K14" s="2">
        <v>50</v>
      </c>
      <c r="L14" s="7">
        <f t="shared" ref="L14" si="5">(K14/100)*$I$3</f>
        <v>1.9178082191780823E-2</v>
      </c>
      <c r="M14" s="2">
        <f>100-4</f>
        <v>96</v>
      </c>
      <c r="N14" s="2">
        <f t="shared" si="2"/>
        <v>9.6</v>
      </c>
      <c r="O14" s="8">
        <f t="shared" si="3"/>
        <v>8.1763013698630136</v>
      </c>
      <c r="P14" s="2"/>
    </row>
    <row r="15" spans="8:16" x14ac:dyDescent="0.3">
      <c r="H15" s="3" t="s">
        <v>19</v>
      </c>
      <c r="I15" s="3">
        <f>I14*1.1</f>
        <v>16.5</v>
      </c>
      <c r="J15" s="3">
        <f>100-I15</f>
        <v>83.5</v>
      </c>
      <c r="K15" s="3">
        <f>K14*1.1</f>
        <v>55.000000000000007</v>
      </c>
      <c r="L15" s="7">
        <f>(K15/100)*$I$3</f>
        <v>2.1095890410958908E-2</v>
      </c>
      <c r="M15" s="2">
        <f>IF(M14*1.1&gt;100,100)</f>
        <v>100</v>
      </c>
      <c r="N15" s="2">
        <f>(M15/100)*$I$4</f>
        <v>10</v>
      </c>
      <c r="O15" s="8">
        <f>((I15/100)*0)+((J15/100)*(L15+N15))</f>
        <v>8.3676150684931496</v>
      </c>
      <c r="P15" s="2"/>
    </row>
    <row r="16" spans="8:16" x14ac:dyDescent="0.3">
      <c r="P16" s="2"/>
    </row>
    <row r="17" spans="16:16" x14ac:dyDescent="0.3">
      <c r="P17" s="2"/>
    </row>
    <row r="18" spans="16:16" x14ac:dyDescent="0.3">
      <c r="P18" s="2"/>
    </row>
  </sheetData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Mauricio Montaño Bolaños</dc:creator>
  <cp:lastModifiedBy>Oscar Mauricio Montaño Bolaños</cp:lastModifiedBy>
  <dcterms:created xsi:type="dcterms:W3CDTF">2025-06-15T23:02:57Z</dcterms:created>
  <dcterms:modified xsi:type="dcterms:W3CDTF">2025-06-17T02:40:19Z</dcterms:modified>
</cp:coreProperties>
</file>