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beth Soutar\Documents\GItHub\oral-oligonucleotide-therapy\data\Processed data\Fig 1 dose &amp; plasma PCSK9\"/>
    </mc:Choice>
  </mc:AlternateContent>
  <xr:revisionPtr revIDLastSave="0" documentId="8_{A86B80C3-CEC6-4238-A232-C66EC87333C6}" xr6:coauthVersionLast="47" xr6:coauthVersionMax="47" xr10:uidLastSave="{00000000-0000-0000-0000-000000000000}"/>
  <bookViews>
    <workbookView xWindow="11625" yWindow="-16320" windowWidth="29040" windowHeight="15840" xr2:uid="{5C89BDCD-C8E2-43A4-9856-15372BEE4CF1}"/>
  </bookViews>
  <sheets>
    <sheet name="2023-08-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L25" i="1" s="1"/>
  <c r="I25" i="1"/>
  <c r="K21" i="1"/>
  <c r="J21" i="1"/>
  <c r="L21" i="1" s="1"/>
  <c r="I21" i="1"/>
  <c r="K17" i="1"/>
  <c r="J17" i="1"/>
  <c r="L17" i="1" s="1"/>
  <c r="I17" i="1"/>
  <c r="K13" i="1"/>
  <c r="J13" i="1"/>
  <c r="L13" i="1" s="1"/>
  <c r="I13" i="1"/>
  <c r="K9" i="1"/>
  <c r="J9" i="1"/>
  <c r="L9" i="1" s="1"/>
  <c r="I9" i="1"/>
  <c r="H5" i="1"/>
  <c r="H4" i="1"/>
  <c r="K5" i="1" s="1"/>
  <c r="H3" i="1"/>
  <c r="I5" i="1" s="1"/>
  <c r="J42" i="1" s="1"/>
  <c r="W2" i="1"/>
  <c r="H2" i="1"/>
  <c r="J5" i="1" l="1"/>
  <c r="L5" i="1" s="1"/>
</calcChain>
</file>

<file path=xl/sharedStrings.xml><?xml version="1.0" encoding="utf-8"?>
<sst xmlns="http://schemas.openxmlformats.org/spreadsheetml/2006/main" count="157" uniqueCount="78">
  <si>
    <t>Animal #</t>
  </si>
  <si>
    <t>ASO</t>
  </si>
  <si>
    <t>Group</t>
  </si>
  <si>
    <t>Study Day</t>
  </si>
  <si>
    <t>Time after last dose (h)</t>
  </si>
  <si>
    <t>Dose (mg/kg)</t>
  </si>
  <si>
    <t>Fig 1A Uncongugated - Liver exposure (ug/g) 
[BLQ=0.54 ug/g]</t>
  </si>
  <si>
    <t>Uncongugated GalNAc Liver exposure [ug/g] replace BLQ</t>
  </si>
  <si>
    <r>
      <t>Sample Mean of liver exposure/dose = x</t>
    </r>
    <r>
      <rPr>
        <b/>
        <vertAlign val="subscript"/>
        <sz val="11"/>
        <color theme="1"/>
        <rFont val="Calibri"/>
        <family val="2"/>
        <scheme val="minor"/>
      </rPr>
      <t>sample mean</t>
    </r>
  </si>
  <si>
    <r>
      <t>Sample std dev of liver [exp.]/dose = s</t>
    </r>
    <r>
      <rPr>
        <b/>
        <vertAlign val="subscript"/>
        <sz val="11"/>
        <color theme="1"/>
        <rFont val="Calibri"/>
        <family val="2"/>
        <scheme val="minor"/>
      </rPr>
      <t>sample s.d.</t>
    </r>
  </si>
  <si>
    <r>
      <t>Standard Error of Mean: deviation of 
x</t>
    </r>
    <r>
      <rPr>
        <b/>
        <vertAlign val="subscript"/>
        <sz val="11"/>
        <color theme="1"/>
        <rFont val="Calibri"/>
        <family val="2"/>
        <scheme val="minor"/>
      </rPr>
      <t>sample mean</t>
    </r>
    <r>
      <rPr>
        <b/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</rPr>
      <t>µ</t>
    </r>
    <r>
      <rPr>
        <b/>
        <vertAlign val="subscript"/>
        <sz val="11"/>
        <color theme="1"/>
        <rFont val="Calibri"/>
        <family val="2"/>
        <scheme val="minor"/>
      </rPr>
      <t>population mean</t>
    </r>
    <r>
      <rPr>
        <b/>
        <sz val="11"/>
        <color theme="1"/>
        <rFont val="Calibri"/>
        <family val="2"/>
        <scheme val="minor"/>
      </rPr>
      <t xml:space="preserve"> =  
 s</t>
    </r>
    <r>
      <rPr>
        <b/>
        <vertAlign val="subscript"/>
        <sz val="11"/>
        <color theme="1"/>
        <rFont val="Calibri"/>
        <family val="2"/>
        <scheme val="minor"/>
      </rPr>
      <t>sample s.d.</t>
    </r>
    <r>
      <rPr>
        <b/>
        <sz val="11"/>
        <color theme="1"/>
        <rFont val="Calibri"/>
        <family val="2"/>
        <scheme val="minor"/>
      </rPr>
      <t>/√n</t>
    </r>
    <r>
      <rPr>
        <b/>
        <vertAlign val="subscript"/>
        <sz val="11"/>
        <color theme="1"/>
        <rFont val="Calibri"/>
        <family val="2"/>
        <scheme val="minor"/>
      </rPr>
      <t>sample size</t>
    </r>
    <r>
      <rPr>
        <b/>
        <sz val="11"/>
        <color theme="1"/>
        <rFont val="Calibri"/>
        <family val="2"/>
        <scheme val="minor"/>
      </rPr>
      <t xml:space="preserve">
</t>
    </r>
  </si>
  <si>
    <r>
      <t>95% Confidence Interval = 
+- interval w/ 95% probability that 
µ</t>
    </r>
    <r>
      <rPr>
        <b/>
        <vertAlign val="subscript"/>
        <sz val="11"/>
        <color theme="1"/>
        <rFont val="Calibri"/>
        <family val="2"/>
        <scheme val="minor"/>
      </rPr>
      <t>population mean</t>
    </r>
    <r>
      <rPr>
        <b/>
        <sz val="11"/>
        <color theme="1"/>
        <rFont val="Calibri"/>
        <family val="2"/>
        <scheme val="minor"/>
      </rPr>
      <t xml:space="preserve"> falls inside = 
diff (mean-obs) +- margin of error =
</t>
    </r>
    <r>
      <rPr>
        <b/>
        <sz val="10"/>
        <color theme="1"/>
        <rFont val="Calibri"/>
        <family val="2"/>
        <scheme val="minor"/>
      </rPr>
      <t>diff (means) +- (t value</t>
    </r>
    <r>
      <rPr>
        <b/>
        <vertAlign val="subscript"/>
        <sz val="10"/>
        <color theme="1"/>
        <rFont val="Calibri"/>
        <family val="2"/>
        <scheme val="minor"/>
      </rPr>
      <t>@ 0.05</t>
    </r>
    <r>
      <rPr>
        <b/>
        <sz val="10"/>
        <color theme="1"/>
        <rFont val="Calibri"/>
        <family val="2"/>
        <scheme val="minor"/>
      </rPr>
      <t xml:space="preserve">)(std error of mean) </t>
    </r>
  </si>
  <si>
    <t>Estimate population mean</t>
  </si>
  <si>
    <t>ANOVA - test null: means of all samples =?</t>
  </si>
  <si>
    <t>Tukey's Honest Sign. Diff. Test for sign. diff. between pairs of group means</t>
  </si>
  <si>
    <t>PCSK9 predose  (ng/mL)</t>
  </si>
  <si>
    <t>PCSK9 termination  (ng/mL)</t>
  </si>
  <si>
    <t xml:space="preserve">PCSK9 (% of predose) </t>
  </si>
  <si>
    <t>PCSK9 (% of vehicle)</t>
  </si>
  <si>
    <t>LDL-cholesterol (mg/dL)</t>
  </si>
  <si>
    <t>LDL cholesterol (% of vehicle)</t>
  </si>
  <si>
    <t>Replicate Column K: PCSK9 [Termination] of predose</t>
  </si>
  <si>
    <t>A1</t>
  </si>
  <si>
    <t>vehicle</t>
  </si>
  <si>
    <t>BLQ</t>
  </si>
  <si>
    <t>between 0 and 0.25</t>
  </si>
  <si>
    <t>A2</t>
  </si>
  <si>
    <t>between 0 and 0.5</t>
  </si>
  <si>
    <t>A3</t>
  </si>
  <si>
    <t>between 0 and 1</t>
  </si>
  <si>
    <t>A4</t>
  </si>
  <si>
    <t>B17</t>
  </si>
  <si>
    <t>AZD8233</t>
  </si>
  <si>
    <t>B5</t>
  </si>
  <si>
    <t>between 0.25 and 0.5</t>
  </si>
  <si>
    <t>B18</t>
  </si>
  <si>
    <t>between 0.25 and 1</t>
  </si>
  <si>
    <t>B19</t>
  </si>
  <si>
    <t>B20</t>
  </si>
  <si>
    <t>between 0.5 and 1</t>
  </si>
  <si>
    <t>B13</t>
  </si>
  <si>
    <t>B4</t>
  </si>
  <si>
    <t>between 0.5 and 2.5</t>
  </si>
  <si>
    <t>B14</t>
  </si>
  <si>
    <t>B15</t>
  </si>
  <si>
    <t>B16</t>
  </si>
  <si>
    <t>B9</t>
  </si>
  <si>
    <t>B3</t>
  </si>
  <si>
    <t>between 1 and 2.5</t>
  </si>
  <si>
    <t>B10</t>
  </si>
  <si>
    <t>between 1 and 5</t>
  </si>
  <si>
    <t>B11</t>
  </si>
  <si>
    <t>B12</t>
  </si>
  <si>
    <t>between 2.5 and 5</t>
  </si>
  <si>
    <t>B2</t>
  </si>
  <si>
    <t>B6</t>
  </si>
  <si>
    <t>B7</t>
  </si>
  <si>
    <t>B8</t>
  </si>
  <si>
    <t>B1</t>
  </si>
  <si>
    <t xml:space="preserve">AZD8233 </t>
  </si>
  <si>
    <t>Are there enough samples?</t>
  </si>
  <si>
    <t>C1</t>
  </si>
  <si>
    <t>ION848833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</si>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</sst>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2" fontId="0" fillId="3" borderId="0" xfId="0" applyNumberFormat="1" applyFill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2" fontId="0" fillId="2" borderId="1" xfId="0" applyNumberFormat="1" applyFill="1" applyBorder="1" applyAlignment="1">
      <alignment horizontal="right" vertical="top"/>
    </xf>
    <xf numFmtId="2" fontId="0" fillId="3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F100-F47A-4951-88BF-B98A20C0D31C}">
  <dimension ref="A1:W58"/>
  <sheetViews>
    <sheetView tabSelected="1" workbookViewId="0">
      <selection activeCell="F1" sqref="F1:H1048576"/>
    </sheetView>
  </sheetViews>
  <sheetFormatPr defaultRowHeight="15" x14ac:dyDescent="0.25"/>
  <cols>
    <col min="1" max="1" width="7.42578125" style="10" customWidth="1"/>
    <col min="2" max="2" width="10.28515625" style="10" customWidth="1"/>
    <col min="3" max="3" width="9.42578125" style="10" customWidth="1"/>
    <col min="4" max="4" width="6.7109375" style="10" customWidth="1"/>
    <col min="5" max="5" width="9.140625" style="10" customWidth="1"/>
    <col min="6" max="6" width="8.85546875" style="23" customWidth="1"/>
    <col min="7" max="7" width="15.7109375" style="27" customWidth="1"/>
    <col min="8" max="8" width="14" style="23" customWidth="1"/>
    <col min="9" max="9" width="14.140625" style="11" customWidth="1"/>
    <col min="10" max="10" width="16.7109375" style="11" customWidth="1"/>
    <col min="11" max="11" width="27.5703125" style="11" customWidth="1"/>
    <col min="12" max="12" width="38.5703125" style="11" customWidth="1"/>
    <col min="13" max="13" width="10.85546875" style="11" customWidth="1"/>
    <col min="14" max="14" width="19.42578125" style="11" customWidth="1"/>
    <col min="15" max="16" width="23.140625" style="11" customWidth="1"/>
    <col min="17" max="18" width="12.7109375" style="10" customWidth="1"/>
    <col min="19" max="19" width="12.7109375" style="12" customWidth="1"/>
    <col min="20" max="22" width="12.7109375" style="10" customWidth="1"/>
    <col min="23" max="23" width="13.140625" style="15" customWidth="1"/>
    <col min="24" max="16384" width="9.140625" style="15"/>
  </cols>
  <sheetData>
    <row r="1" spans="1:23" s="4" customFormat="1" ht="7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1" t="s">
        <v>6</v>
      </c>
      <c r="H1" s="2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1" t="s">
        <v>15</v>
      </c>
      <c r="R1" s="1" t="s">
        <v>16</v>
      </c>
      <c r="S1" s="3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s="9" customFormat="1" x14ac:dyDescent="0.25">
      <c r="A2" s="5" t="s">
        <v>22</v>
      </c>
      <c r="B2" s="5" t="s">
        <v>23</v>
      </c>
      <c r="C2" s="5" t="s">
        <v>23</v>
      </c>
      <c r="D2" s="5">
        <v>31</v>
      </c>
      <c r="E2" s="5">
        <v>72</v>
      </c>
      <c r="F2" s="22">
        <v>0</v>
      </c>
      <c r="G2" s="22" t="s">
        <v>24</v>
      </c>
      <c r="H2" s="22">
        <f>0.54</f>
        <v>0.54</v>
      </c>
      <c r="I2" s="5"/>
      <c r="J2" s="5"/>
      <c r="K2" s="5"/>
      <c r="L2" s="5"/>
      <c r="M2" s="5"/>
      <c r="N2" s="5"/>
      <c r="O2" s="5" t="s">
        <v>25</v>
      </c>
      <c r="P2" s="5"/>
      <c r="Q2" s="6">
        <v>8370.2000000000007</v>
      </c>
      <c r="R2" s="6">
        <v>7986.2</v>
      </c>
      <c r="S2" s="7">
        <v>95.412296002484993</v>
      </c>
      <c r="T2" s="7">
        <v>89.4143639904445</v>
      </c>
      <c r="U2" s="7">
        <v>52.8</v>
      </c>
      <c r="V2" s="7">
        <v>90.995260663507111</v>
      </c>
      <c r="W2" s="8">
        <f>(R2)/Q2*100</f>
        <v>95.412296002484993</v>
      </c>
    </row>
    <row r="3" spans="1:23" s="9" customFormat="1" x14ac:dyDescent="0.25">
      <c r="A3" s="5" t="s">
        <v>26</v>
      </c>
      <c r="B3" s="5" t="s">
        <v>23</v>
      </c>
      <c r="C3" s="5" t="s">
        <v>23</v>
      </c>
      <c r="D3" s="5">
        <v>31</v>
      </c>
      <c r="E3" s="5">
        <v>72</v>
      </c>
      <c r="F3" s="22">
        <v>0</v>
      </c>
      <c r="G3" s="22" t="s">
        <v>24</v>
      </c>
      <c r="H3" s="22">
        <f t="shared" ref="H3:H5" si="0">0.54</f>
        <v>0.54</v>
      </c>
      <c r="I3" s="5"/>
      <c r="J3" s="5"/>
      <c r="K3" s="5"/>
      <c r="L3" s="5"/>
      <c r="M3" s="5"/>
      <c r="N3" s="5"/>
      <c r="O3" s="5" t="s">
        <v>27</v>
      </c>
      <c r="P3" s="5"/>
      <c r="Q3" s="6">
        <v>6377.2</v>
      </c>
      <c r="R3" s="6">
        <v>9814.7999999999993</v>
      </c>
      <c r="S3" s="7">
        <v>153.9045349056012</v>
      </c>
      <c r="T3" s="7">
        <v>144.22958759394163</v>
      </c>
      <c r="U3" s="7">
        <v>58.7</v>
      </c>
      <c r="V3" s="7">
        <v>101.16329168461871</v>
      </c>
    </row>
    <row r="4" spans="1:23" s="9" customFormat="1" x14ac:dyDescent="0.25">
      <c r="A4" s="5" t="s">
        <v>28</v>
      </c>
      <c r="B4" s="5" t="s">
        <v>23</v>
      </c>
      <c r="C4" s="5" t="s">
        <v>23</v>
      </c>
      <c r="D4" s="5">
        <v>31</v>
      </c>
      <c r="E4" s="5">
        <v>72</v>
      </c>
      <c r="F4" s="22">
        <v>0</v>
      </c>
      <c r="G4" s="22" t="s">
        <v>24</v>
      </c>
      <c r="H4" s="22">
        <f t="shared" si="0"/>
        <v>0.54</v>
      </c>
      <c r="I4" s="5"/>
      <c r="J4" s="5"/>
      <c r="K4" s="5"/>
      <c r="L4" s="5"/>
      <c r="M4" s="5"/>
      <c r="N4" s="5"/>
      <c r="O4" s="9" t="s">
        <v>29</v>
      </c>
      <c r="Q4" s="6">
        <v>10114.400000000001</v>
      </c>
      <c r="R4" s="6">
        <v>7459.8</v>
      </c>
      <c r="S4" s="7">
        <v>73.754251364391351</v>
      </c>
      <c r="T4" s="7">
        <v>69.117815560865111</v>
      </c>
      <c r="U4" s="7">
        <v>63.6</v>
      </c>
      <c r="V4" s="7">
        <v>109.6079276174063</v>
      </c>
    </row>
    <row r="5" spans="1:23" s="9" customFormat="1" x14ac:dyDescent="0.25">
      <c r="A5" s="5" t="s">
        <v>30</v>
      </c>
      <c r="B5" s="5" t="s">
        <v>23</v>
      </c>
      <c r="C5" s="5" t="s">
        <v>23</v>
      </c>
      <c r="D5" s="5">
        <v>31</v>
      </c>
      <c r="E5" s="5">
        <v>72</v>
      </c>
      <c r="F5" s="22">
        <v>0</v>
      </c>
      <c r="G5" s="22" t="s">
        <v>24</v>
      </c>
      <c r="H5" s="22">
        <f t="shared" si="0"/>
        <v>0.54</v>
      </c>
      <c r="I5" s="5">
        <f>AVERAGE(H2:H5)</f>
        <v>0.54</v>
      </c>
      <c r="J5" s="5">
        <f>STDEV(H2:H5)</f>
        <v>0</v>
      </c>
      <c r="K5" s="5">
        <f>STDEV(H2:H5)/SQRT(COUNT(H2:H5))</f>
        <v>0</v>
      </c>
      <c r="L5" s="5" t="e">
        <f>CONFIDENCE((1-0.95),J5,4)</f>
        <v>#NUM!</v>
      </c>
      <c r="M5" s="5"/>
      <c r="N5" s="5"/>
      <c r="Q5" s="6">
        <v>10667.400000000001</v>
      </c>
      <c r="R5" s="6">
        <v>11068.6</v>
      </c>
      <c r="S5" s="7">
        <v>103.76099143183906</v>
      </c>
      <c r="T5" s="7">
        <v>97.238232854748773</v>
      </c>
      <c r="U5" s="7">
        <v>57</v>
      </c>
      <c r="V5" s="7">
        <v>98.233520034467901</v>
      </c>
    </row>
    <row r="6" spans="1:23" x14ac:dyDescent="0.25">
      <c r="A6" s="10" t="s">
        <v>31</v>
      </c>
      <c r="B6" s="10" t="s">
        <v>32</v>
      </c>
      <c r="C6" s="10" t="s">
        <v>33</v>
      </c>
      <c r="D6" s="10">
        <v>31</v>
      </c>
      <c r="E6" s="10">
        <v>72</v>
      </c>
      <c r="F6" s="23">
        <v>0.25</v>
      </c>
      <c r="G6" s="24">
        <v>1.3984206372549022</v>
      </c>
      <c r="H6" s="25">
        <v>1.3984206372549022</v>
      </c>
      <c r="I6" s="13"/>
      <c r="J6" s="13"/>
      <c r="K6" s="13"/>
      <c r="L6" s="13"/>
      <c r="M6" s="13"/>
      <c r="N6" s="13"/>
      <c r="O6" s="5" t="s">
        <v>34</v>
      </c>
      <c r="P6" s="5"/>
      <c r="Q6" s="14">
        <v>6177.8</v>
      </c>
      <c r="R6" s="14">
        <v>5630.8</v>
      </c>
      <c r="S6" s="12">
        <v>91.145715303182357</v>
      </c>
      <c r="T6" s="12">
        <v>85.415994643666423</v>
      </c>
      <c r="U6" s="12">
        <v>36.700000000000003</v>
      </c>
      <c r="V6" s="12">
        <v>63.248599741490743</v>
      </c>
    </row>
    <row r="7" spans="1:23" x14ac:dyDescent="0.25">
      <c r="A7" s="10" t="s">
        <v>35</v>
      </c>
      <c r="B7" s="10" t="s">
        <v>32</v>
      </c>
      <c r="C7" s="10" t="s">
        <v>33</v>
      </c>
      <c r="D7" s="10">
        <v>31</v>
      </c>
      <c r="E7" s="10">
        <v>72</v>
      </c>
      <c r="F7" s="23">
        <v>0.25</v>
      </c>
      <c r="G7" s="24">
        <v>1.5633153878887072</v>
      </c>
      <c r="H7" s="25">
        <v>1.5633153878887072</v>
      </c>
      <c r="I7" s="13"/>
      <c r="J7" s="13"/>
      <c r="K7" s="13"/>
      <c r="L7" s="13"/>
      <c r="M7" s="13"/>
      <c r="N7" s="13"/>
      <c r="O7" s="5" t="s">
        <v>36</v>
      </c>
      <c r="P7" s="5"/>
      <c r="Q7" s="14">
        <v>5345.8</v>
      </c>
      <c r="R7" s="14">
        <v>4331.6000000000004</v>
      </c>
      <c r="S7" s="12">
        <v>81.028096823674673</v>
      </c>
      <c r="T7" s="12">
        <v>75.934403073754041</v>
      </c>
      <c r="U7" s="12">
        <v>44.1</v>
      </c>
      <c r="V7" s="12">
        <v>76.001723395088334</v>
      </c>
    </row>
    <row r="8" spans="1:23" x14ac:dyDescent="0.25">
      <c r="A8" s="10" t="s">
        <v>37</v>
      </c>
      <c r="B8" s="10" t="s">
        <v>32</v>
      </c>
      <c r="C8" s="10" t="s">
        <v>33</v>
      </c>
      <c r="D8" s="10">
        <v>31</v>
      </c>
      <c r="E8" s="10">
        <v>72</v>
      </c>
      <c r="F8" s="23">
        <v>0.25</v>
      </c>
      <c r="G8" s="24">
        <v>1.471821</v>
      </c>
      <c r="H8" s="25">
        <v>1.471821</v>
      </c>
      <c r="I8" s="13"/>
      <c r="J8" s="13"/>
      <c r="K8" s="13"/>
      <c r="L8" s="7"/>
      <c r="M8" s="13"/>
      <c r="N8" s="13"/>
      <c r="O8" s="13"/>
      <c r="P8" s="13"/>
      <c r="Q8" s="14">
        <v>6076.4000000000005</v>
      </c>
      <c r="R8" s="14">
        <v>4178.7999999999993</v>
      </c>
      <c r="S8" s="12">
        <v>68.770982818774257</v>
      </c>
      <c r="T8" s="12">
        <v>64.447811732550008</v>
      </c>
      <c r="U8" s="12">
        <v>41.6</v>
      </c>
      <c r="V8" s="12">
        <v>71.693235674278327</v>
      </c>
    </row>
    <row r="9" spans="1:23" x14ac:dyDescent="0.25">
      <c r="A9" s="10" t="s">
        <v>38</v>
      </c>
      <c r="B9" s="10" t="s">
        <v>32</v>
      </c>
      <c r="C9" s="10" t="s">
        <v>33</v>
      </c>
      <c r="D9" s="10">
        <v>31</v>
      </c>
      <c r="E9" s="10">
        <v>72</v>
      </c>
      <c r="F9" s="23">
        <v>0.25</v>
      </c>
      <c r="G9" s="24">
        <v>1.2742415439560442</v>
      </c>
      <c r="H9" s="25">
        <v>1.2742415439560442</v>
      </c>
      <c r="I9" s="7">
        <f>AVERAGE(H6:H9)</f>
        <v>1.4269496422749133</v>
      </c>
      <c r="J9" s="7">
        <f>STDEV(H6:H9)</f>
        <v>0.12212387528038332</v>
      </c>
      <c r="K9" s="7">
        <f>STDEV(H6:H9)/SQRT(COUNT(H6:H9))</f>
        <v>6.106193764019166E-2</v>
      </c>
      <c r="L9" s="7">
        <f>CONFIDENCE((1-0.95),J9,4)</f>
        <v>0.11967919860100633</v>
      </c>
      <c r="M9" s="7"/>
      <c r="N9" s="7"/>
      <c r="O9" s="5" t="s">
        <v>39</v>
      </c>
      <c r="P9" s="5"/>
      <c r="Q9" s="14">
        <v>7942</v>
      </c>
      <c r="R9" s="14">
        <v>4015.4000000000005</v>
      </c>
      <c r="S9" s="12">
        <v>50.559053135230428</v>
      </c>
      <c r="T9" s="12">
        <v>47.380744091180617</v>
      </c>
      <c r="U9" s="12">
        <v>51.3</v>
      </c>
      <c r="V9" s="12">
        <v>88.410168031021101</v>
      </c>
    </row>
    <row r="10" spans="1:23" s="9" customFormat="1" x14ac:dyDescent="0.25">
      <c r="A10" s="5" t="s">
        <v>40</v>
      </c>
      <c r="B10" s="5" t="s">
        <v>32</v>
      </c>
      <c r="C10" s="5" t="s">
        <v>41</v>
      </c>
      <c r="D10" s="5">
        <v>31</v>
      </c>
      <c r="E10" s="5">
        <v>72</v>
      </c>
      <c r="F10" s="22">
        <v>0.5</v>
      </c>
      <c r="G10" s="26">
        <v>4.4875114093023258</v>
      </c>
      <c r="H10" s="26">
        <v>4.4875114093023258</v>
      </c>
      <c r="I10" s="7"/>
      <c r="J10" s="7"/>
      <c r="K10" s="7"/>
      <c r="L10" s="7"/>
      <c r="M10" s="7"/>
      <c r="N10" s="7"/>
      <c r="O10" s="7" t="s">
        <v>42</v>
      </c>
      <c r="P10" s="7"/>
      <c r="Q10" s="6">
        <v>8566</v>
      </c>
      <c r="R10" s="6">
        <v>2000.8</v>
      </c>
      <c r="S10" s="7">
        <v>23.357459724492177</v>
      </c>
      <c r="T10" s="7">
        <v>21.889132671574078</v>
      </c>
      <c r="U10" s="7">
        <v>32</v>
      </c>
      <c r="V10" s="7">
        <v>55.148642826367947</v>
      </c>
    </row>
    <row r="11" spans="1:23" s="9" customFormat="1" x14ac:dyDescent="0.25">
      <c r="A11" s="5" t="s">
        <v>43</v>
      </c>
      <c r="B11" s="5" t="s">
        <v>32</v>
      </c>
      <c r="C11" s="5" t="s">
        <v>41</v>
      </c>
      <c r="D11" s="5">
        <v>31</v>
      </c>
      <c r="E11" s="5">
        <v>72</v>
      </c>
      <c r="F11" s="22">
        <v>0.5</v>
      </c>
      <c r="G11" s="26">
        <v>4.6755848681672028</v>
      </c>
      <c r="H11" s="26">
        <v>4.6755848681672028</v>
      </c>
      <c r="I11" s="7"/>
      <c r="J11" s="7"/>
      <c r="K11" s="7"/>
      <c r="L11" s="7"/>
      <c r="M11" s="7"/>
      <c r="N11" s="7"/>
      <c r="O11" s="7"/>
      <c r="P11" s="7"/>
      <c r="Q11" s="6">
        <v>8309.4</v>
      </c>
      <c r="R11" s="6">
        <v>789.4</v>
      </c>
      <c r="S11" s="7">
        <v>9.5000842419428597</v>
      </c>
      <c r="T11" s="7">
        <v>8.9028775738385058</v>
      </c>
      <c r="U11" s="7">
        <v>27.1</v>
      </c>
      <c r="V11" s="7">
        <v>46.704006893580356</v>
      </c>
    </row>
    <row r="12" spans="1:23" s="9" customFormat="1" x14ac:dyDescent="0.25">
      <c r="A12" s="5" t="s">
        <v>44</v>
      </c>
      <c r="B12" s="5" t="s">
        <v>32</v>
      </c>
      <c r="C12" s="5" t="s">
        <v>41</v>
      </c>
      <c r="D12" s="5">
        <v>31</v>
      </c>
      <c r="E12" s="5">
        <v>72</v>
      </c>
      <c r="F12" s="22">
        <v>0.5</v>
      </c>
      <c r="G12" s="26">
        <v>4.8905274907894745</v>
      </c>
      <c r="H12" s="26">
        <v>4.8905274907894745</v>
      </c>
      <c r="I12" s="7"/>
      <c r="J12" s="7"/>
      <c r="K12" s="7"/>
      <c r="L12" s="7"/>
      <c r="M12" s="7"/>
      <c r="N12" s="7"/>
      <c r="Q12" s="6">
        <v>9700</v>
      </c>
      <c r="R12" s="6">
        <v>582.59999999999991</v>
      </c>
      <c r="S12" s="7">
        <v>6.0061855670103084</v>
      </c>
      <c r="T12" s="7">
        <v>5.6286169077078583</v>
      </c>
      <c r="U12" s="7">
        <v>25.2</v>
      </c>
      <c r="V12" s="7">
        <v>43.429556225764756</v>
      </c>
    </row>
    <row r="13" spans="1:23" s="9" customFormat="1" x14ac:dyDescent="0.25">
      <c r="A13" s="5" t="s">
        <v>45</v>
      </c>
      <c r="B13" s="5" t="s">
        <v>32</v>
      </c>
      <c r="C13" s="5" t="s">
        <v>41</v>
      </c>
      <c r="D13" s="5">
        <v>31</v>
      </c>
      <c r="E13" s="5">
        <v>72</v>
      </c>
      <c r="F13" s="22">
        <v>0.5</v>
      </c>
      <c r="G13" s="26">
        <v>4.6087492061538464</v>
      </c>
      <c r="H13" s="26">
        <v>4.6087492061538464</v>
      </c>
      <c r="I13" s="7">
        <f>AVERAGE(H10:H13)</f>
        <v>4.6655932436032117</v>
      </c>
      <c r="J13" s="16">
        <f>STDEV(H10:H13)</f>
        <v>0.1689572257705004</v>
      </c>
      <c r="K13" s="7">
        <f>STDEV(H10:H13)/SQRT(COUNT(H10:H13))</f>
        <v>8.4478612885250201E-2</v>
      </c>
      <c r="L13" s="7">
        <f>CONFIDENCE((1-0.95),J13,4)</f>
        <v>0.16557503871899171</v>
      </c>
      <c r="M13" s="7"/>
      <c r="N13" s="7"/>
      <c r="O13" s="7"/>
      <c r="P13" s="7"/>
      <c r="Q13" s="6">
        <v>7578.6</v>
      </c>
      <c r="R13" s="6">
        <v>657.2</v>
      </c>
      <c r="S13" s="7">
        <v>8.6717863457630706</v>
      </c>
      <c r="T13" s="7">
        <v>8.1266492187467243</v>
      </c>
      <c r="U13" s="7">
        <v>28.9</v>
      </c>
      <c r="V13" s="7">
        <v>49.806118052563548</v>
      </c>
    </row>
    <row r="14" spans="1:23" x14ac:dyDescent="0.25">
      <c r="A14" s="10" t="s">
        <v>46</v>
      </c>
      <c r="B14" s="10" t="s">
        <v>32</v>
      </c>
      <c r="C14" s="10" t="s">
        <v>47</v>
      </c>
      <c r="D14" s="10">
        <v>31</v>
      </c>
      <c r="E14" s="10">
        <v>72</v>
      </c>
      <c r="F14" s="23">
        <v>1</v>
      </c>
      <c r="G14" s="24">
        <v>11.392698447692309</v>
      </c>
      <c r="H14" s="25">
        <v>11.392698447692309</v>
      </c>
      <c r="I14" s="13"/>
      <c r="J14" s="13"/>
      <c r="K14" s="13"/>
      <c r="L14" s="13"/>
      <c r="M14" s="13"/>
      <c r="N14" s="13"/>
      <c r="O14" s="13" t="s">
        <v>48</v>
      </c>
      <c r="P14" s="13"/>
      <c r="Q14" s="14">
        <v>5104.3999999999996</v>
      </c>
      <c r="R14" s="14">
        <v>527.6</v>
      </c>
      <c r="S14" s="12">
        <v>10.336180550113628</v>
      </c>
      <c r="T14" s="12">
        <v>9.6864141069903837</v>
      </c>
      <c r="U14" s="12">
        <v>18.899999999999999</v>
      </c>
      <c r="V14" s="12">
        <v>32.572167169323571</v>
      </c>
    </row>
    <row r="15" spans="1:23" x14ac:dyDescent="0.25">
      <c r="A15" s="10" t="s">
        <v>49</v>
      </c>
      <c r="B15" s="10" t="s">
        <v>32</v>
      </c>
      <c r="C15" s="10" t="s">
        <v>47</v>
      </c>
      <c r="D15" s="10">
        <v>31</v>
      </c>
      <c r="E15" s="10">
        <v>72</v>
      </c>
      <c r="F15" s="23">
        <v>1</v>
      </c>
      <c r="G15" s="24">
        <v>13.907602001605138</v>
      </c>
      <c r="H15" s="25">
        <v>13.907602001605138</v>
      </c>
      <c r="I15" s="13"/>
      <c r="J15" s="13"/>
      <c r="K15" s="13"/>
      <c r="L15" s="13"/>
      <c r="M15" s="13"/>
      <c r="N15" s="13"/>
      <c r="O15" s="13" t="s">
        <v>50</v>
      </c>
      <c r="P15" s="13"/>
      <c r="Q15" s="14">
        <v>6722.6</v>
      </c>
      <c r="R15" s="14">
        <v>66.400000000000006</v>
      </c>
      <c r="S15" s="12">
        <v>0.98771308719840545</v>
      </c>
      <c r="T15" s="12">
        <v>0.92562218075732827</v>
      </c>
      <c r="U15" s="12">
        <v>19.100000000000001</v>
      </c>
      <c r="V15" s="12">
        <v>32.916846186988366</v>
      </c>
    </row>
    <row r="16" spans="1:23" x14ac:dyDescent="0.25">
      <c r="A16" s="10" t="s">
        <v>51</v>
      </c>
      <c r="B16" s="10" t="s">
        <v>32</v>
      </c>
      <c r="C16" s="10" t="s">
        <v>47</v>
      </c>
      <c r="D16" s="10">
        <v>31</v>
      </c>
      <c r="E16" s="10">
        <v>72</v>
      </c>
      <c r="F16" s="23">
        <v>1</v>
      </c>
      <c r="G16" s="24">
        <v>14.222479378486058</v>
      </c>
      <c r="H16" s="25">
        <v>14.222479378486058</v>
      </c>
      <c r="I16" s="13"/>
      <c r="J16" s="13"/>
      <c r="K16" s="13"/>
      <c r="L16" s="7"/>
      <c r="M16" s="13"/>
      <c r="N16" s="13"/>
      <c r="O16" s="13"/>
      <c r="P16" s="13"/>
      <c r="Q16" s="14">
        <v>9725</v>
      </c>
      <c r="R16" s="14">
        <v>247.6</v>
      </c>
      <c r="S16" s="12">
        <v>2.5460154241645245</v>
      </c>
      <c r="T16" s="12">
        <v>2.3859644867534016</v>
      </c>
      <c r="U16" s="12">
        <v>14.5</v>
      </c>
      <c r="V16" s="12">
        <v>24.989228780697974</v>
      </c>
    </row>
    <row r="17" spans="1:22" x14ac:dyDescent="0.25">
      <c r="A17" s="10" t="s">
        <v>52</v>
      </c>
      <c r="B17" s="10" t="s">
        <v>32</v>
      </c>
      <c r="C17" s="10" t="s">
        <v>47</v>
      </c>
      <c r="D17" s="10">
        <v>31</v>
      </c>
      <c r="E17" s="10">
        <v>72</v>
      </c>
      <c r="F17" s="23">
        <v>1</v>
      </c>
      <c r="G17" s="24">
        <v>13.401713361527969</v>
      </c>
      <c r="H17" s="25">
        <v>13.401713361527969</v>
      </c>
      <c r="I17" s="13">
        <f>AVERAGE(H14:H17)</f>
        <v>13.231123297327867</v>
      </c>
      <c r="J17" s="13">
        <f>STDEV(H14:H17)</f>
        <v>1.2713925717825187</v>
      </c>
      <c r="K17" s="7">
        <f>STDEV(H14:H17)/SQRT(COUNT(H14:H17))</f>
        <v>0.63569628589125937</v>
      </c>
      <c r="L17" s="7">
        <f>CONFIDENCE((1-0.95),J17,4)</f>
        <v>1.2459418254527457</v>
      </c>
      <c r="M17" s="7"/>
      <c r="N17" s="7"/>
      <c r="O17" s="7" t="s">
        <v>53</v>
      </c>
      <c r="P17" s="7"/>
      <c r="Q17" s="14">
        <v>8972.7999999999993</v>
      </c>
      <c r="R17" s="14">
        <v>285.59999999999997</v>
      </c>
      <c r="S17" s="12">
        <v>3.1829529243937236</v>
      </c>
      <c r="T17" s="12">
        <v>2.9828619923241106</v>
      </c>
      <c r="U17" s="12">
        <v>16.3</v>
      </c>
      <c r="V17" s="12">
        <v>28.091339939681177</v>
      </c>
    </row>
    <row r="18" spans="1:22" s="9" customFormat="1" x14ac:dyDescent="0.25">
      <c r="A18" s="5" t="s">
        <v>33</v>
      </c>
      <c r="B18" s="5" t="s">
        <v>32</v>
      </c>
      <c r="C18" s="5" t="s">
        <v>54</v>
      </c>
      <c r="D18" s="5">
        <v>31</v>
      </c>
      <c r="E18" s="5">
        <v>72</v>
      </c>
      <c r="F18" s="22">
        <v>2.5</v>
      </c>
      <c r="G18" s="26">
        <v>21.189450069364163</v>
      </c>
      <c r="H18" s="26">
        <v>21.189450069364163</v>
      </c>
      <c r="I18" s="7"/>
      <c r="J18" s="7"/>
      <c r="K18" s="7"/>
      <c r="L18" s="7"/>
      <c r="M18" s="7"/>
      <c r="N18" s="7"/>
      <c r="O18" s="7"/>
      <c r="P18" s="7"/>
      <c r="Q18" s="6">
        <v>9201.7999999999993</v>
      </c>
      <c r="R18" s="6">
        <v>58.199999999999996</v>
      </c>
      <c r="S18" s="7">
        <v>0.63248494859701365</v>
      </c>
      <c r="T18" s="7">
        <v>0.59272485603803138</v>
      </c>
      <c r="U18" s="7">
        <v>18.100000000000001</v>
      </c>
      <c r="V18" s="7">
        <v>31.193451098664372</v>
      </c>
    </row>
    <row r="19" spans="1:22" s="9" customFormat="1" x14ac:dyDescent="0.25">
      <c r="A19" s="5" t="s">
        <v>55</v>
      </c>
      <c r="B19" s="5" t="s">
        <v>32</v>
      </c>
      <c r="C19" s="5" t="s">
        <v>54</v>
      </c>
      <c r="D19" s="5">
        <v>31</v>
      </c>
      <c r="E19" s="5">
        <v>72</v>
      </c>
      <c r="F19" s="22">
        <v>2.5</v>
      </c>
      <c r="G19" s="26">
        <v>26.529396196452932</v>
      </c>
      <c r="H19" s="26">
        <v>26.529396196452932</v>
      </c>
      <c r="I19" s="7"/>
      <c r="J19" s="7"/>
      <c r="K19" s="7"/>
      <c r="L19" s="7"/>
      <c r="M19" s="7"/>
      <c r="N19" s="7"/>
      <c r="O19" s="7"/>
      <c r="P19" s="7"/>
      <c r="Q19" s="6">
        <v>11130.4</v>
      </c>
      <c r="R19" s="6">
        <v>35</v>
      </c>
      <c r="S19" s="7">
        <v>0.31445410766908649</v>
      </c>
      <c r="T19" s="7">
        <v>0.29468648402174313</v>
      </c>
      <c r="U19" s="7">
        <v>13.1</v>
      </c>
      <c r="V19" s="7">
        <v>22.57647565704438</v>
      </c>
    </row>
    <row r="20" spans="1:22" s="9" customFormat="1" x14ac:dyDescent="0.25">
      <c r="A20" s="5" t="s">
        <v>56</v>
      </c>
      <c r="B20" s="5" t="s">
        <v>32</v>
      </c>
      <c r="C20" s="5" t="s">
        <v>54</v>
      </c>
      <c r="D20" s="5">
        <v>31</v>
      </c>
      <c r="E20" s="5">
        <v>72</v>
      </c>
      <c r="F20" s="22">
        <v>2.5</v>
      </c>
      <c r="G20" s="26">
        <v>31.025829756935273</v>
      </c>
      <c r="H20" s="26">
        <v>31.025829756935273</v>
      </c>
      <c r="I20" s="7"/>
      <c r="J20" s="7"/>
      <c r="K20" s="7"/>
      <c r="L20" s="7"/>
      <c r="M20" s="7"/>
      <c r="N20" s="7"/>
      <c r="O20" s="7"/>
      <c r="P20" s="7"/>
      <c r="Q20" s="6">
        <v>14468.199999999999</v>
      </c>
      <c r="R20" s="6">
        <v>61.4</v>
      </c>
      <c r="S20" s="7">
        <v>0.42437898287278308</v>
      </c>
      <c r="T20" s="7">
        <v>0.39770111855911477</v>
      </c>
      <c r="U20" s="7">
        <v>13</v>
      </c>
      <c r="V20" s="7">
        <v>22.404136148211979</v>
      </c>
    </row>
    <row r="21" spans="1:22" s="9" customFormat="1" x14ac:dyDescent="0.25">
      <c r="A21" s="5" t="s">
        <v>57</v>
      </c>
      <c r="B21" s="5" t="s">
        <v>32</v>
      </c>
      <c r="C21" s="5" t="s">
        <v>54</v>
      </c>
      <c r="D21" s="5">
        <v>31</v>
      </c>
      <c r="E21" s="5">
        <v>72</v>
      </c>
      <c r="F21" s="22">
        <v>2.5</v>
      </c>
      <c r="G21" s="26">
        <v>23.25896494035533</v>
      </c>
      <c r="H21" s="26">
        <v>23.25896494035533</v>
      </c>
      <c r="I21" s="7">
        <f>AVERAGE(H18:H21)</f>
        <v>25.500910240776925</v>
      </c>
      <c r="J21" s="16">
        <f>STDEV(H18:H21)</f>
        <v>4.2894260129148449</v>
      </c>
      <c r="K21" s="7">
        <f>STDEV(H18:H21)/SQRT(COUNT(H18:H21))</f>
        <v>2.1447130064574225</v>
      </c>
      <c r="L21" s="7">
        <f>CONFIDENCE((1-0.95),J21,4)</f>
        <v>4.2035602498311677</v>
      </c>
      <c r="M21" s="7"/>
      <c r="N21" s="7"/>
      <c r="O21" s="7"/>
      <c r="P21" s="7"/>
      <c r="Q21" s="6">
        <v>7806</v>
      </c>
      <c r="R21" s="6">
        <v>89.2</v>
      </c>
      <c r="S21" s="7">
        <v>1.142710735331796</v>
      </c>
      <c r="T21" s="7">
        <v>1.0708761648717118</v>
      </c>
      <c r="U21" s="7">
        <v>14.6</v>
      </c>
      <c r="V21" s="7">
        <v>25.161568289530372</v>
      </c>
    </row>
    <row r="22" spans="1:22" x14ac:dyDescent="0.25">
      <c r="A22" s="10" t="s">
        <v>58</v>
      </c>
      <c r="B22" s="10" t="s">
        <v>59</v>
      </c>
      <c r="C22" s="10" t="s">
        <v>58</v>
      </c>
      <c r="D22" s="10">
        <v>31</v>
      </c>
      <c r="E22" s="10">
        <v>72</v>
      </c>
      <c r="F22" s="23">
        <v>5</v>
      </c>
      <c r="G22" s="24">
        <v>44.438883352570841</v>
      </c>
      <c r="H22" s="25">
        <v>44.438883352570841</v>
      </c>
      <c r="I22" s="13"/>
      <c r="J22" s="13"/>
      <c r="K22" s="13"/>
      <c r="L22" s="13"/>
      <c r="M22" s="13"/>
      <c r="N22" s="13"/>
      <c r="O22" s="13"/>
      <c r="P22" s="13"/>
      <c r="Q22" s="14">
        <v>10003.199999999999</v>
      </c>
      <c r="R22" s="14">
        <v>42.6</v>
      </c>
      <c r="S22" s="12">
        <v>0.42586372360844532</v>
      </c>
      <c r="T22" s="12">
        <v>0.39909252358899117</v>
      </c>
      <c r="U22" s="12">
        <v>13.2</v>
      </c>
      <c r="V22" s="12">
        <v>22.748815165876778</v>
      </c>
    </row>
    <row r="23" spans="1:22" x14ac:dyDescent="0.25">
      <c r="A23" s="10" t="s">
        <v>54</v>
      </c>
      <c r="B23" s="10" t="s">
        <v>59</v>
      </c>
      <c r="C23" s="10" t="s">
        <v>58</v>
      </c>
      <c r="D23" s="10">
        <v>31</v>
      </c>
      <c r="E23" s="10">
        <v>72</v>
      </c>
      <c r="F23" s="23">
        <v>5</v>
      </c>
      <c r="G23" s="24">
        <v>41.856064358786618</v>
      </c>
      <c r="H23" s="25">
        <v>41.856064358786618</v>
      </c>
      <c r="I23" s="13"/>
      <c r="J23" s="13"/>
      <c r="K23" s="13"/>
      <c r="L23" s="13"/>
      <c r="M23" s="13"/>
      <c r="N23" s="13"/>
      <c r="O23" s="13"/>
      <c r="P23" s="13"/>
      <c r="Q23" s="14">
        <v>13765.8</v>
      </c>
      <c r="R23" s="14">
        <v>74</v>
      </c>
      <c r="S23" s="12">
        <v>0.53756410815208711</v>
      </c>
      <c r="T23" s="12">
        <v>0.50377105308583625</v>
      </c>
      <c r="U23" s="12">
        <v>15</v>
      </c>
      <c r="V23" s="12">
        <v>25.850926324859973</v>
      </c>
    </row>
    <row r="24" spans="1:22" x14ac:dyDescent="0.25">
      <c r="A24" s="10" t="s">
        <v>47</v>
      </c>
      <c r="B24" s="10" t="s">
        <v>32</v>
      </c>
      <c r="C24" s="10" t="s">
        <v>58</v>
      </c>
      <c r="D24" s="10">
        <v>31</v>
      </c>
      <c r="E24" s="10">
        <v>72</v>
      </c>
      <c r="F24" s="23">
        <v>5</v>
      </c>
      <c r="G24" s="24">
        <v>30.23136277460317</v>
      </c>
      <c r="H24" s="25">
        <v>30.23136277460317</v>
      </c>
      <c r="I24" s="13"/>
      <c r="J24" s="13"/>
      <c r="K24" s="13"/>
      <c r="L24" s="7"/>
      <c r="M24" s="13"/>
      <c r="N24" s="13"/>
      <c r="O24" s="13"/>
      <c r="P24" s="13"/>
      <c r="Q24" s="14">
        <v>7951.2</v>
      </c>
      <c r="R24" s="14">
        <v>63</v>
      </c>
      <c r="S24" s="12">
        <v>0.79233323271958955</v>
      </c>
      <c r="T24" s="12">
        <v>0.74252454914479549</v>
      </c>
      <c r="U24" s="12">
        <v>14</v>
      </c>
      <c r="V24" s="12">
        <v>24.127531236535976</v>
      </c>
    </row>
    <row r="25" spans="1:22" x14ac:dyDescent="0.25">
      <c r="A25" s="10" t="s">
        <v>41</v>
      </c>
      <c r="B25" s="10" t="s">
        <v>32</v>
      </c>
      <c r="C25" s="10" t="s">
        <v>58</v>
      </c>
      <c r="D25" s="10">
        <v>31</v>
      </c>
      <c r="E25" s="10">
        <v>72</v>
      </c>
      <c r="F25" s="23">
        <v>5</v>
      </c>
      <c r="G25" s="24">
        <v>34.772711461621626</v>
      </c>
      <c r="H25" s="25">
        <v>34.772711461621626</v>
      </c>
      <c r="I25" s="13">
        <f>AVERAGE(H22:H25)</f>
        <v>37.824755486895562</v>
      </c>
      <c r="J25" s="13">
        <f>STDEV(H22:H25)</f>
        <v>6.5057083718684137</v>
      </c>
      <c r="K25" s="7">
        <f>STDEV(H22:H25)/SQRT(COUNT(H22:H25))</f>
        <v>3.2528541859342068</v>
      </c>
      <c r="L25" s="7">
        <f>CONFIDENCE((1-0.95),J25,4)</f>
        <v>6.3754770513914005</v>
      </c>
      <c r="M25" s="7"/>
      <c r="N25" s="7"/>
      <c r="O25" s="7"/>
      <c r="P25" s="7"/>
      <c r="Q25" s="14">
        <v>6984.2</v>
      </c>
      <c r="R25" s="14">
        <v>12</v>
      </c>
      <c r="S25" s="12">
        <v>0.17181638555596918</v>
      </c>
      <c r="T25" s="12">
        <v>0.16101544016112826</v>
      </c>
      <c r="U25" s="12">
        <v>14.5</v>
      </c>
      <c r="V25" s="12">
        <v>24.989228780697974</v>
      </c>
    </row>
    <row r="27" spans="1:22" x14ac:dyDescent="0.25">
      <c r="A27" s="17" t="s">
        <v>60</v>
      </c>
      <c r="B27" s="18"/>
      <c r="C27" s="19"/>
    </row>
    <row r="42" spans="1:22" x14ac:dyDescent="0.25">
      <c r="G42" s="24"/>
      <c r="H42" s="25"/>
      <c r="I42" s="7"/>
      <c r="J42" s="16">
        <f>_xlfn.STDEV.P(I2:I25)</f>
        <v>13.703745814520833</v>
      </c>
      <c r="K42" s="7"/>
      <c r="L42" s="7"/>
      <c r="M42" s="7"/>
      <c r="N42" s="7"/>
      <c r="O42" s="7"/>
      <c r="P42" s="7"/>
      <c r="Q42" s="14"/>
      <c r="R42" s="14"/>
      <c r="T42" s="12"/>
      <c r="U42" s="12"/>
      <c r="V42" s="12"/>
    </row>
    <row r="43" spans="1:22" ht="36" customHeight="1" x14ac:dyDescent="0.25">
      <c r="A43" s="10" t="s">
        <v>61</v>
      </c>
      <c r="B43" s="10" t="s">
        <v>62</v>
      </c>
      <c r="C43" s="10" t="s">
        <v>61</v>
      </c>
      <c r="D43" s="10">
        <v>31</v>
      </c>
      <c r="E43" s="10">
        <v>72</v>
      </c>
      <c r="F43" s="23">
        <v>10</v>
      </c>
      <c r="G43" s="24">
        <v>55.621884612990527</v>
      </c>
      <c r="H43" s="25">
        <v>55.621884612990527</v>
      </c>
      <c r="I43" s="13"/>
      <c r="J43" s="13"/>
      <c r="K43" s="13"/>
      <c r="L43" s="13"/>
      <c r="M43" s="13"/>
      <c r="N43" s="13"/>
      <c r="O43" s="13"/>
      <c r="P43" s="13"/>
      <c r="Q43" s="14">
        <v>6332.2000000000007</v>
      </c>
      <c r="R43" s="14">
        <v>165.6</v>
      </c>
      <c r="S43" s="12">
        <v>2.6152048261267802</v>
      </c>
      <c r="T43" s="12">
        <v>2.4508044144203045</v>
      </c>
      <c r="U43" s="12">
        <v>35.200000000000003</v>
      </c>
      <c r="V43" s="12">
        <v>60.66350710900474</v>
      </c>
    </row>
    <row r="44" spans="1:22" x14ac:dyDescent="0.25">
      <c r="A44" s="10" t="s">
        <v>63</v>
      </c>
      <c r="B44" s="10" t="s">
        <v>62</v>
      </c>
      <c r="C44" s="10" t="s">
        <v>61</v>
      </c>
      <c r="D44" s="10">
        <v>31</v>
      </c>
      <c r="E44" s="10">
        <v>72</v>
      </c>
      <c r="F44" s="23">
        <v>10</v>
      </c>
      <c r="G44" s="24">
        <v>53.280518849740943</v>
      </c>
      <c r="H44" s="25">
        <v>53.280518849740943</v>
      </c>
      <c r="I44" s="13"/>
      <c r="J44" s="13"/>
      <c r="K44" s="13"/>
      <c r="L44" s="13"/>
      <c r="M44" s="13"/>
      <c r="N44" s="13"/>
      <c r="O44" s="13"/>
      <c r="P44" s="13"/>
      <c r="Q44" s="14">
        <v>7307.8</v>
      </c>
      <c r="R44" s="14">
        <v>188.79999999999998</v>
      </c>
      <c r="S44" s="12">
        <v>2.5835408741344863</v>
      </c>
      <c r="T44" s="12">
        <v>2.4211309630158739</v>
      </c>
      <c r="U44" s="12">
        <v>26.7</v>
      </c>
      <c r="V44" s="12">
        <v>46.014648858250759</v>
      </c>
    </row>
    <row r="45" spans="1:22" x14ac:dyDescent="0.25">
      <c r="A45" s="10" t="s">
        <v>64</v>
      </c>
      <c r="B45" s="10" t="s">
        <v>62</v>
      </c>
      <c r="C45" s="10" t="s">
        <v>61</v>
      </c>
      <c r="D45" s="10">
        <v>31</v>
      </c>
      <c r="E45" s="10">
        <v>72</v>
      </c>
      <c r="F45" s="23">
        <v>10</v>
      </c>
      <c r="G45" s="24">
        <v>58.251280313207552</v>
      </c>
      <c r="H45" s="25">
        <v>58.251280313207552</v>
      </c>
      <c r="I45" s="13"/>
      <c r="J45" s="13"/>
      <c r="K45" s="13"/>
      <c r="L45" s="13"/>
      <c r="M45" s="13"/>
      <c r="N45" s="13"/>
      <c r="O45" s="13"/>
      <c r="P45" s="13"/>
      <c r="Q45" s="14">
        <v>8465.7999999999993</v>
      </c>
      <c r="R45" s="14">
        <v>235.8</v>
      </c>
      <c r="S45" s="12">
        <v>2.7853244820335945</v>
      </c>
      <c r="T45" s="12">
        <v>2.6102297869612285</v>
      </c>
      <c r="U45" s="12">
        <v>15.2</v>
      </c>
      <c r="V45" s="12">
        <v>26.195605342524775</v>
      </c>
    </row>
    <row r="46" spans="1:22" x14ac:dyDescent="0.25">
      <c r="A46" s="10" t="s">
        <v>65</v>
      </c>
      <c r="B46" s="10" t="s">
        <v>62</v>
      </c>
      <c r="C46" s="10" t="s">
        <v>61</v>
      </c>
      <c r="D46" s="10">
        <v>31</v>
      </c>
      <c r="E46" s="10">
        <v>72</v>
      </c>
      <c r="F46" s="23">
        <v>10</v>
      </c>
      <c r="G46" s="24">
        <v>72.919036896838605</v>
      </c>
      <c r="H46" s="25">
        <v>72.919036896838605</v>
      </c>
      <c r="I46" s="13"/>
      <c r="J46" s="13"/>
      <c r="K46" s="13"/>
      <c r="L46" s="13"/>
      <c r="M46" s="13"/>
      <c r="N46" s="13"/>
      <c r="O46" s="13"/>
      <c r="P46" s="13"/>
      <c r="Q46" s="14">
        <v>4581.6000000000004</v>
      </c>
      <c r="R46" s="14">
        <v>132.6</v>
      </c>
      <c r="S46" s="12">
        <v>2.8941854374017808</v>
      </c>
      <c r="T46" s="12">
        <v>2.7122473831773917</v>
      </c>
      <c r="U46" s="12">
        <v>23.5</v>
      </c>
      <c r="V46" s="12">
        <v>40.499784575613958</v>
      </c>
    </row>
    <row r="47" spans="1:22" x14ac:dyDescent="0.25">
      <c r="A47" s="10" t="s">
        <v>66</v>
      </c>
      <c r="B47" s="10" t="s">
        <v>62</v>
      </c>
      <c r="C47" s="10" t="s">
        <v>63</v>
      </c>
      <c r="D47" s="10">
        <v>31</v>
      </c>
      <c r="E47" s="10">
        <v>72</v>
      </c>
      <c r="F47" s="23">
        <v>5</v>
      </c>
      <c r="G47" s="24">
        <v>38.472610131696435</v>
      </c>
      <c r="H47" s="25">
        <v>38.472610131696435</v>
      </c>
      <c r="I47" s="13"/>
      <c r="J47" s="13"/>
      <c r="K47" s="13"/>
      <c r="L47" s="13"/>
      <c r="M47" s="13"/>
      <c r="N47" s="13"/>
      <c r="O47" s="13"/>
      <c r="P47" s="13"/>
      <c r="Q47" s="14">
        <v>5014.8</v>
      </c>
      <c r="R47" s="14">
        <v>1590.1999999999998</v>
      </c>
      <c r="S47" s="12">
        <v>31.710137991545022</v>
      </c>
      <c r="T47" s="12">
        <v>29.716733999246628</v>
      </c>
      <c r="U47" s="12">
        <v>36.200000000000003</v>
      </c>
      <c r="V47" s="12">
        <v>62.386902197328745</v>
      </c>
    </row>
    <row r="48" spans="1:22" x14ac:dyDescent="0.25">
      <c r="A48" s="10" t="s">
        <v>67</v>
      </c>
      <c r="B48" s="10" t="s">
        <v>62</v>
      </c>
      <c r="C48" s="10" t="s">
        <v>63</v>
      </c>
      <c r="D48" s="10">
        <v>31</v>
      </c>
      <c r="E48" s="10">
        <v>72</v>
      </c>
      <c r="F48" s="23">
        <v>5</v>
      </c>
      <c r="G48" s="24">
        <v>34.599450283121598</v>
      </c>
      <c r="H48" s="25">
        <v>34.599450283121598</v>
      </c>
      <c r="I48" s="13"/>
      <c r="J48" s="13"/>
      <c r="K48" s="13"/>
      <c r="L48" s="13"/>
      <c r="M48" s="13"/>
      <c r="N48" s="13"/>
      <c r="O48" s="13"/>
      <c r="P48" s="13"/>
      <c r="Q48" s="14">
        <v>11898.2</v>
      </c>
      <c r="R48" s="14">
        <v>1783.8000000000002</v>
      </c>
      <c r="S48" s="12">
        <v>14.992183691650837</v>
      </c>
      <c r="T48" s="12">
        <v>14.049725515272794</v>
      </c>
      <c r="U48" s="12">
        <v>33</v>
      </c>
      <c r="V48" s="12">
        <v>56.872037914691944</v>
      </c>
    </row>
    <row r="49" spans="1:22" x14ac:dyDescent="0.25">
      <c r="A49" s="10" t="s">
        <v>68</v>
      </c>
      <c r="B49" s="10" t="s">
        <v>62</v>
      </c>
      <c r="C49" s="10" t="s">
        <v>63</v>
      </c>
      <c r="D49" s="10">
        <v>31</v>
      </c>
      <c r="E49" s="10">
        <v>72</v>
      </c>
      <c r="F49" s="23">
        <v>5</v>
      </c>
      <c r="G49" s="24">
        <v>33.679880250000004</v>
      </c>
      <c r="H49" s="25">
        <v>33.679880250000004</v>
      </c>
      <c r="I49" s="13"/>
      <c r="J49" s="13"/>
      <c r="K49" s="13"/>
      <c r="L49" s="13"/>
      <c r="M49" s="13"/>
      <c r="N49" s="13"/>
      <c r="O49" s="13"/>
      <c r="P49" s="13"/>
      <c r="Q49" s="14">
        <v>7236.4000000000005</v>
      </c>
      <c r="R49" s="14">
        <v>1708.3999999999999</v>
      </c>
      <c r="S49" s="12">
        <v>23.608424078270961</v>
      </c>
      <c r="T49" s="12">
        <v>22.1243205773008</v>
      </c>
      <c r="U49" s="12">
        <v>30.3</v>
      </c>
      <c r="V49" s="12">
        <v>52.218871176217149</v>
      </c>
    </row>
    <row r="50" spans="1:22" x14ac:dyDescent="0.25">
      <c r="A50" s="10" t="s">
        <v>69</v>
      </c>
      <c r="B50" s="10" t="s">
        <v>62</v>
      </c>
      <c r="C50" s="10" t="s">
        <v>63</v>
      </c>
      <c r="D50" s="10">
        <v>31</v>
      </c>
      <c r="E50" s="10">
        <v>72</v>
      </c>
      <c r="F50" s="23">
        <v>5</v>
      </c>
      <c r="G50" s="24">
        <v>30.864592073985683</v>
      </c>
      <c r="H50" s="25">
        <v>30.864592073985683</v>
      </c>
      <c r="I50" s="13"/>
      <c r="J50" s="13"/>
      <c r="K50" s="13"/>
      <c r="L50" s="13"/>
      <c r="M50" s="13"/>
      <c r="N50" s="13"/>
      <c r="O50" s="13"/>
      <c r="P50" s="13"/>
      <c r="Q50" s="14">
        <v>5171.6000000000004</v>
      </c>
      <c r="R50" s="14">
        <v>436.59999999999997</v>
      </c>
      <c r="S50" s="12">
        <v>8.4422615824889782</v>
      </c>
      <c r="T50" s="12">
        <v>7.9115531400644139</v>
      </c>
      <c r="U50" s="12">
        <v>33.1</v>
      </c>
      <c r="V50" s="12">
        <v>57.044377423524352</v>
      </c>
    </row>
    <row r="51" spans="1:22" x14ac:dyDescent="0.25">
      <c r="A51" s="10" t="s">
        <v>70</v>
      </c>
      <c r="B51" s="10" t="s">
        <v>62</v>
      </c>
      <c r="C51" s="10" t="s">
        <v>64</v>
      </c>
      <c r="D51" s="10">
        <v>31</v>
      </c>
      <c r="E51" s="10">
        <v>72</v>
      </c>
      <c r="F51" s="23">
        <v>2.5</v>
      </c>
      <c r="G51" s="24">
        <v>16.879363475319927</v>
      </c>
      <c r="H51" s="25">
        <v>16.879363475319927</v>
      </c>
      <c r="I51" s="13"/>
      <c r="J51" s="13"/>
      <c r="K51" s="13"/>
      <c r="L51" s="13"/>
      <c r="M51" s="13"/>
      <c r="N51" s="13"/>
      <c r="O51" s="13"/>
      <c r="P51" s="13"/>
      <c r="Q51" s="14">
        <v>6363.8</v>
      </c>
      <c r="R51" s="14">
        <v>3112.4</v>
      </c>
      <c r="S51" s="12">
        <v>48.907885225808478</v>
      </c>
      <c r="T51" s="12">
        <v>45.83337404928843</v>
      </c>
      <c r="U51" s="12">
        <v>41.3</v>
      </c>
      <c r="V51" s="12">
        <v>71.176217147781131</v>
      </c>
    </row>
    <row r="52" spans="1:22" x14ac:dyDescent="0.25">
      <c r="A52" s="10" t="s">
        <v>71</v>
      </c>
      <c r="B52" s="10" t="s">
        <v>62</v>
      </c>
      <c r="C52" s="10" t="s">
        <v>64</v>
      </c>
      <c r="D52" s="10">
        <v>31</v>
      </c>
      <c r="E52" s="10">
        <v>72</v>
      </c>
      <c r="F52" s="23">
        <v>2.5</v>
      </c>
      <c r="G52" s="24">
        <v>13.911551185783525</v>
      </c>
      <c r="H52" s="25">
        <v>13.911551185783525</v>
      </c>
      <c r="I52" s="13"/>
      <c r="J52" s="13"/>
      <c r="K52" s="13"/>
      <c r="L52" s="13"/>
      <c r="M52" s="13"/>
      <c r="N52" s="13"/>
      <c r="O52" s="13"/>
      <c r="P52" s="13"/>
      <c r="Q52" s="14">
        <v>8091.8000000000011</v>
      </c>
      <c r="R52" s="14">
        <v>5752.4</v>
      </c>
      <c r="S52" s="12">
        <v>71.08925084653599</v>
      </c>
      <c r="T52" s="12">
        <v>66.620345776341367</v>
      </c>
      <c r="U52" s="12">
        <v>49.3</v>
      </c>
      <c r="V52" s="12">
        <v>84.963377854373107</v>
      </c>
    </row>
    <row r="53" spans="1:22" x14ac:dyDescent="0.25">
      <c r="A53" s="10" t="s">
        <v>72</v>
      </c>
      <c r="B53" s="10" t="s">
        <v>62</v>
      </c>
      <c r="C53" s="10" t="s">
        <v>64</v>
      </c>
      <c r="D53" s="10">
        <v>31</v>
      </c>
      <c r="E53" s="10">
        <v>72</v>
      </c>
      <c r="F53" s="23">
        <v>2.5</v>
      </c>
      <c r="G53" s="24">
        <v>19.02905528031496</v>
      </c>
      <c r="H53" s="25">
        <v>19.02905528031496</v>
      </c>
      <c r="I53" s="13"/>
      <c r="J53" s="13"/>
      <c r="K53" s="13"/>
      <c r="L53" s="13"/>
      <c r="M53" s="13"/>
      <c r="N53" s="13"/>
      <c r="O53" s="13"/>
      <c r="P53" s="13"/>
      <c r="Q53" s="14">
        <v>4372.3999999999996</v>
      </c>
      <c r="R53" s="14">
        <v>3931</v>
      </c>
      <c r="S53" s="12">
        <v>89.904857744030735</v>
      </c>
      <c r="T53" s="12">
        <v>84.253141488435929</v>
      </c>
      <c r="U53" s="12">
        <v>38.700000000000003</v>
      </c>
      <c r="V53" s="12">
        <v>66.69538991813873</v>
      </c>
    </row>
    <row r="54" spans="1:22" x14ac:dyDescent="0.25">
      <c r="A54" s="10" t="s">
        <v>73</v>
      </c>
      <c r="B54" s="10" t="s">
        <v>62</v>
      </c>
      <c r="C54" s="10" t="s">
        <v>64</v>
      </c>
      <c r="D54" s="10">
        <v>31</v>
      </c>
      <c r="E54" s="10">
        <v>72</v>
      </c>
      <c r="F54" s="23">
        <v>2.5</v>
      </c>
      <c r="G54" s="24">
        <v>14.557914192904658</v>
      </c>
      <c r="H54" s="25">
        <v>14.557914192904658</v>
      </c>
      <c r="I54" s="13"/>
      <c r="J54" s="13"/>
      <c r="K54" s="13"/>
      <c r="L54" s="13"/>
      <c r="M54" s="13"/>
      <c r="N54" s="13"/>
      <c r="O54" s="13"/>
      <c r="P54" s="13"/>
      <c r="Q54" s="14">
        <v>8062.8</v>
      </c>
      <c r="R54" s="14">
        <v>3278</v>
      </c>
      <c r="S54" s="12">
        <v>40.655851565213077</v>
      </c>
      <c r="T54" s="12">
        <v>38.10009047574713</v>
      </c>
      <c r="U54" s="12">
        <v>44.9</v>
      </c>
      <c r="V54" s="12">
        <v>77.380439465747514</v>
      </c>
    </row>
    <row r="55" spans="1:22" x14ac:dyDescent="0.25">
      <c r="A55" s="10" t="s">
        <v>74</v>
      </c>
      <c r="B55" s="10" t="s">
        <v>62</v>
      </c>
      <c r="C55" s="10" t="s">
        <v>65</v>
      </c>
      <c r="D55" s="10">
        <v>31</v>
      </c>
      <c r="E55" s="10">
        <v>72</v>
      </c>
      <c r="F55" s="23">
        <v>1</v>
      </c>
      <c r="G55" s="24">
        <v>5.0121251077844313</v>
      </c>
      <c r="H55" s="25">
        <v>5.0121251077844313</v>
      </c>
      <c r="I55" s="13"/>
      <c r="J55" s="13"/>
      <c r="K55" s="13"/>
      <c r="L55" s="13"/>
      <c r="M55" s="13"/>
      <c r="N55" s="13"/>
      <c r="O55" s="13"/>
      <c r="P55" s="13"/>
      <c r="Q55" s="14">
        <v>7340.8</v>
      </c>
      <c r="R55" s="14">
        <v>5900.8</v>
      </c>
      <c r="S55" s="12">
        <v>80.383609415867483</v>
      </c>
      <c r="T55" s="12">
        <v>75.330430272728179</v>
      </c>
      <c r="U55" s="12">
        <v>53.7</v>
      </c>
      <c r="V55" s="12">
        <v>92.546316242998714</v>
      </c>
    </row>
    <row r="56" spans="1:22" x14ac:dyDescent="0.25">
      <c r="A56" s="10" t="s">
        <v>75</v>
      </c>
      <c r="B56" s="10" t="s">
        <v>62</v>
      </c>
      <c r="C56" s="10" t="s">
        <v>65</v>
      </c>
      <c r="D56" s="10">
        <v>31</v>
      </c>
      <c r="E56" s="10">
        <v>72</v>
      </c>
      <c r="F56" s="23">
        <v>1</v>
      </c>
      <c r="G56" s="24">
        <v>5.7837606432748538</v>
      </c>
      <c r="H56" s="25">
        <v>5.7837606432748538</v>
      </c>
      <c r="I56" s="13"/>
      <c r="J56" s="13"/>
      <c r="K56" s="13"/>
      <c r="L56" s="13"/>
      <c r="M56" s="13"/>
      <c r="N56" s="13"/>
      <c r="O56" s="13"/>
      <c r="P56" s="13"/>
      <c r="Q56" s="14">
        <v>11569</v>
      </c>
      <c r="R56" s="14">
        <v>5581.8</v>
      </c>
      <c r="S56" s="12">
        <v>48.247903881061461</v>
      </c>
      <c r="T56" s="12">
        <v>45.214881311365268</v>
      </c>
      <c r="U56" s="12">
        <v>66</v>
      </c>
      <c r="V56" s="12">
        <v>113.74407582938389</v>
      </c>
    </row>
    <row r="57" spans="1:22" x14ac:dyDescent="0.25">
      <c r="A57" s="10" t="s">
        <v>76</v>
      </c>
      <c r="B57" s="10" t="s">
        <v>62</v>
      </c>
      <c r="C57" s="10" t="s">
        <v>65</v>
      </c>
      <c r="D57" s="10">
        <v>31</v>
      </c>
      <c r="E57" s="10">
        <v>72</v>
      </c>
      <c r="F57" s="23">
        <v>1</v>
      </c>
      <c r="G57" s="24">
        <v>5.3607535886287625</v>
      </c>
      <c r="H57" s="25">
        <v>5.3607535886287625</v>
      </c>
      <c r="I57" s="13"/>
      <c r="J57" s="13"/>
      <c r="K57" s="13"/>
      <c r="L57" s="13"/>
      <c r="M57" s="13"/>
      <c r="N57" s="13"/>
      <c r="O57" s="13"/>
      <c r="P57" s="13"/>
      <c r="Q57" s="14">
        <v>6651.0000000000009</v>
      </c>
      <c r="R57" s="14">
        <v>5524.2</v>
      </c>
      <c r="S57" s="12">
        <v>83.058186738836241</v>
      </c>
      <c r="T57" s="12">
        <v>77.83687483276988</v>
      </c>
      <c r="U57" s="12">
        <v>67.900000000000006</v>
      </c>
      <c r="V57" s="12">
        <v>117.0185264971995</v>
      </c>
    </row>
    <row r="58" spans="1:22" x14ac:dyDescent="0.25">
      <c r="A58" s="10" t="s">
        <v>77</v>
      </c>
      <c r="B58" s="10" t="s">
        <v>62</v>
      </c>
      <c r="C58" s="10" t="s">
        <v>65</v>
      </c>
      <c r="D58" s="10">
        <v>31</v>
      </c>
      <c r="E58" s="10">
        <v>72</v>
      </c>
      <c r="F58" s="23">
        <v>1</v>
      </c>
      <c r="G58" s="24">
        <v>5.5809990095541409</v>
      </c>
      <c r="H58" s="25">
        <v>5.5809990095541409</v>
      </c>
      <c r="I58" s="13"/>
      <c r="J58" s="13"/>
      <c r="K58" s="13"/>
      <c r="L58" s="13"/>
      <c r="M58" s="13"/>
      <c r="N58" s="13"/>
      <c r="O58" s="13"/>
      <c r="P58" s="13"/>
      <c r="Q58" s="14">
        <v>5945.8</v>
      </c>
      <c r="R58" s="14">
        <v>7365.0000000000009</v>
      </c>
      <c r="S58" s="12">
        <v>123.86894951057891</v>
      </c>
      <c r="T58" s="12">
        <v>116.08213828503227</v>
      </c>
      <c r="U58" s="12">
        <v>67.5</v>
      </c>
      <c r="V58" s="12">
        <v>116.3291684618699</v>
      </c>
    </row>
  </sheetData>
  <mergeCells count="1">
    <mergeCell ref="A27:C2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2023-08-14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Marybeth Soutar</dc:creator>
  <cp:lastModifiedBy>Marybeth Soutar</cp:lastModifiedBy>
  <dcterms:created xsi:type="dcterms:W3CDTF">2023-09-09T22:39:15Z</dcterms:created>
  <dcterms:modified xsi:type="dcterms:W3CDTF">2023-09-10T19:24:12Z</dcterms:modified>
</cp:coreProperties>
</file>